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sharedStrings.xml" ContentType="application/vnd.openxmlformats-officedocument.spreadsheetml.sharedStrings+xml"/>
  <Override PartName="/xl/worksheets/_rels/sheet2.xml.rels" ContentType="application/vnd.openxmlformats-package.relationships+xml"/>
  <Override PartName="/xl/worksheets/sheet3.xml" ContentType="application/vnd.openxmlformats-officedocument.spreadsheetml.worksheet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drawings/drawing1.xml" ContentType="application/vnd.openxmlformats-officedocument.drawing+xml"/>
  <Override PartName="/xl/workbook.xml" ContentType="application/vnd.openxmlformats-officedocument.spreadsheetml.sheet.main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990" firstSheet="0" activeTab="0"/>
  </bookViews>
  <sheets>
    <sheet name="Главный май" sheetId="1" state="visible" r:id="rId2"/>
    <sheet name="Лист2" sheetId="2" state="visible" r:id="rId3"/>
    <sheet name="72 договор" sheetId="3" state="visible" r:id="rId4"/>
  </sheets>
  <definedNames>
    <definedName function="false" hidden="true" localSheetId="1" name="_xlnm._FilterDatabase" vbProcedure="false">Лист2!$A$1:$C$2512</definedName>
    <definedName function="false" hidden="false" localSheetId="1" name="_xlnm._FilterDatabase" vbProcedure="false">Лист2!$A$1:$C$2512</definedName>
    <definedName function="false" hidden="false" localSheetId="1" name="_xlnm._FilterDatabase_0" vbProcedure="false">Лист2!$A$1:$C$2512</definedName>
    <definedName function="false" hidden="false" localSheetId="1" name="_xlnm._FilterDatabase_0_0" vbProcedure="false">Лист2!$A$1:$C$2512</definedName>
    <definedName function="false" hidden="false" localSheetId="1" name="_xlnm._FilterDatabase_0_0_0" vbProcedure="false">Лист2!$A$1:$C$2512</definedName>
    <definedName function="false" hidden="false" localSheetId="1" name="_xlnm._FilterDatabase_0_0_0_0" vbProcedure="false">Лист2!$A$1:$C$2512</definedName>
  </definedNames>
  <calcPr iterateCount="100" refMode="A1" iterate="false" iterateDelta="0.001"/>
  <extLst>
    <ext xmlns:loext="http://schemas.libreoffice.org/" uri="{7626C862-2A13-11E5-B345-FEFF819CDC9F}">
      <loext:extCalcPr stringRefSyntax="CalcA1ExcelA1"/>
    </ext>
  </extLst>
</workbook>
</file>

<file path=xl/sharedStrings.xml><?xml version="1.0" encoding="utf-8"?>
<sst xmlns="http://schemas.openxmlformats.org/spreadsheetml/2006/main" count="14277" uniqueCount="6869">
  <si>
    <t>Tour</t>
  </si>
  <si>
    <t>Tourists</t>
  </si>
  <si>
    <t>Check-in date</t>
  </si>
  <si>
    <t>Check-out date</t>
  </si>
  <si>
    <t>Accomodation</t>
  </si>
  <si>
    <t>Дни</t>
  </si>
  <si>
    <t>Тариф</t>
  </si>
  <si>
    <t>Расчет</t>
  </si>
  <si>
    <t>ФИО</t>
  </si>
  <si>
    <t>Отель</t>
  </si>
  <si>
    <t>Разница</t>
  </si>
  <si>
    <t>205311852</t>
  </si>
  <si>
    <t>АБАШЕВ АРТУР</t>
  </si>
  <si>
    <t>18.05.2015</t>
  </si>
  <si>
    <t>24.05.2015</t>
  </si>
  <si>
    <t>АБАШЕВ АРТУР с 18.05.2015 по 24.05.2015</t>
  </si>
  <si>
    <t>СВЕТЛОВА КСЕНИЯ с 18.05.2015 по 24.05.2015</t>
  </si>
  <si>
    <t>205306726</t>
  </si>
  <si>
    <t>АБДУЛЛАЕВА МАРИНА</t>
  </si>
  <si>
    <t>11.05.2015</t>
  </si>
  <si>
    <t>25.05.2015</t>
  </si>
  <si>
    <t>АБДУЛЛАЕВА МАРИНА с 11.05.2015 по 25.05.2015</t>
  </si>
  <si>
    <t>205306154</t>
  </si>
  <si>
    <t>АБРАМОВ РУСЛАН</t>
  </si>
  <si>
    <t>08.05.2015</t>
  </si>
  <si>
    <t>АБРАМОВ РУСЛАН с 08.05.2015 по 11.05.2015</t>
  </si>
  <si>
    <t>205303018</t>
  </si>
  <si>
    <t>АБРАМОВ СЕРГЕЙ</t>
  </si>
  <si>
    <t>02.05.2015</t>
  </si>
  <si>
    <t>05.05.2015</t>
  </si>
  <si>
    <t>АБРАМОВА АННА с 02.05.2015 по 05.05.2015</t>
  </si>
  <si>
    <t>РУБЛЕВСКАЯ НАТАЛЬЯ СЕРГЕЕВНА с 02.05.2015 по 05.05.2015</t>
  </si>
  <si>
    <t>205308356</t>
  </si>
  <si>
    <t>АБРАМОВА АНАСТАСИЯ</t>
  </si>
  <si>
    <t>10.05.2015</t>
  </si>
  <si>
    <t>16.05.2015</t>
  </si>
  <si>
    <t>АБРАМОВА АНАСТАСИЯ ИВАНОВНА с 10.05.2015 по 16.05.2015</t>
  </si>
  <si>
    <t>205308186</t>
  </si>
  <si>
    <t>АБРАМОВА НАТАЛИЯ</t>
  </si>
  <si>
    <t>17.05.2015</t>
  </si>
  <si>
    <t>АБРАМОВА НАТАЛИЯ с 11.05.2015 по 17.05.2015</t>
  </si>
  <si>
    <t>205300011</t>
  </si>
  <si>
    <t>АБРАМОВИЧ МАРИНА</t>
  </si>
  <si>
    <t>01.05.2015</t>
  </si>
  <si>
    <t>АБРАМОВИЧ МАРИНА с 01.05.2015 по 05.05.2015</t>
  </si>
  <si>
    <t>205302821</t>
  </si>
  <si>
    <t>АБРАМЧИК РОМАН</t>
  </si>
  <si>
    <t>03.05.2015</t>
  </si>
  <si>
    <t>АБРАМЧИК РОМАН с 01.05.2015 по 03.05.2015</t>
  </si>
  <si>
    <t>205312728</t>
  </si>
  <si>
    <t>АВДЕЕВА ИРИНА</t>
  </si>
  <si>
    <t>22.05.2015</t>
  </si>
  <si>
    <t>АВДЕЕВ АЛЕКСАНДР с 22.05.2015 по 24.05.2015</t>
  </si>
  <si>
    <t>205300501</t>
  </si>
  <si>
    <t>АВДЕЕВА МАРИНА</t>
  </si>
  <si>
    <t>АВДЕЕВ АЛЕКСЕЙ с 01.05.2015 по 05.05.2015</t>
  </si>
  <si>
    <t>205312958</t>
  </si>
  <si>
    <t>АВДОСЬЕВА АННА</t>
  </si>
  <si>
    <t>29.05.2015</t>
  </si>
  <si>
    <t>31.05.2015</t>
  </si>
  <si>
    <t>МАВЛИТОВ НУРГАЛИ с 29.05.2015 по 31.05.2015</t>
  </si>
  <si>
    <t>205300351</t>
  </si>
  <si>
    <t>АВРАМЕНКО ЛЕОНИД</t>
  </si>
  <si>
    <t>06.05.2015</t>
  </si>
  <si>
    <t>АВРАМЕНКО ЛЕОНИД ЛЕОНИДОВИЧ с 02.05.2015 по 06.05.2015</t>
  </si>
  <si>
    <t>205308440</t>
  </si>
  <si>
    <t>АВРАМЕНКО НАТАЛЬЯ</t>
  </si>
  <si>
    <t>15.05.2015</t>
  </si>
  <si>
    <t>УДОВЕНКО ГАЛИНА АЛЕКСАНДРОВНА с 15.05.2015 по 17.05.2015</t>
  </si>
  <si>
    <t>205307607</t>
  </si>
  <si>
    <t>АВРАМЕНКО ЮРИЙ</t>
  </si>
  <si>
    <t>АВРАМЕНКО ЮРИЙ НИКОЛАЕВИЧ с 15.05.2015 по 17.05.2015</t>
  </si>
  <si>
    <t>105300874</t>
  </si>
  <si>
    <t>АГАБАБОВ БОРИС</t>
  </si>
  <si>
    <t>07.05.2015</t>
  </si>
  <si>
    <t>09.05.2015</t>
  </si>
  <si>
    <t>АГАБАБОВ БОРИС с 07.05.2015 по 09.05.2015</t>
  </si>
  <si>
    <t>105300409</t>
  </si>
  <si>
    <t>АГАПОВ АЛЕКСЕЙ</t>
  </si>
  <si>
    <t>АГАПОВ АЛЕКСЕЙ с 02.05.2015 по 10.05.2015</t>
  </si>
  <si>
    <t>105300888</t>
  </si>
  <si>
    <t>АГАФОНОВ АНДРЕЙ</t>
  </si>
  <si>
    <t>12.05.2015</t>
  </si>
  <si>
    <t>АГАФОНОВ АНДРЕЙ с 09.05.2015 по 12.05.2015</t>
  </si>
  <si>
    <t>205312122</t>
  </si>
  <si>
    <t>АГАФОНОВ СТАНИСЛАВ</t>
  </si>
  <si>
    <t>19.05.2015</t>
  </si>
  <si>
    <t>АГАФОНОВ СТАНИСЛАВ с 17.05.2015 по 19.05.2015</t>
  </si>
  <si>
    <t>205310721</t>
  </si>
  <si>
    <t>АГАФОНОВА АННА</t>
  </si>
  <si>
    <t>ЧУРСИНОВ НИКОЛАЙ с 16.05.2015 по 17.05.2015</t>
  </si>
  <si>
    <t>205310970</t>
  </si>
  <si>
    <t>АГАФОНОВА ОКСАНА</t>
  </si>
  <si>
    <t>13.05.2015</t>
  </si>
  <si>
    <t>АГАФОНОВА ОКСАНА с 11.05.2015 по 13.05.2015</t>
  </si>
  <si>
    <t>ХИЖНЯК ВИКТОРИЯ с 11.05.2015 по 13.05.2015</t>
  </si>
  <si>
    <t>205251140</t>
  </si>
  <si>
    <t>АГЕЕВ АЛЕКСЕЙ</t>
  </si>
  <si>
    <t>29.04.2015</t>
  </si>
  <si>
    <t>АГЕЕВ АЛЕКСЕЙ с 01.05.2015 по 03.05.2015</t>
  </si>
  <si>
    <t>АГЕЕВ АЛЕКСЕЙ с 29.04.2015 по 01.05.2015</t>
  </si>
  <si>
    <t>205310866</t>
  </si>
  <si>
    <t>АГЕЕВА ЕЛЕНА</t>
  </si>
  <si>
    <t>АГЕЕВА ЕЛЕНА с 07.05.2015 по 09.05.2015</t>
  </si>
  <si>
    <t>105300703</t>
  </si>
  <si>
    <t>АГРОСКИН ЕВГЕНИЙ</t>
  </si>
  <si>
    <t>АГРОСКИН ЕВГЕНИЙ с 01.05.2015 по 03.05.2015</t>
  </si>
  <si>
    <t>205307537</t>
  </si>
  <si>
    <t>АДОНИНА НАТАЛЬЯ</t>
  </si>
  <si>
    <t>АДОНИН ВАСИЛИЙ с 10.05.2015 по 12.05.2015</t>
  </si>
  <si>
    <t>205314151</t>
  </si>
  <si>
    <t>АДОНЬЕВА ЕЛЕНА</t>
  </si>
  <si>
    <t>23.05.2015</t>
  </si>
  <si>
    <t>ЗАХАРЯН ОЛЬГА с 22.05.2015 по 23.05.2015</t>
  </si>
  <si>
    <t>205302976</t>
  </si>
  <si>
    <t>АЗАНОВА ЛИЛИЯ</t>
  </si>
  <si>
    <t>АЗАНОВА ЛИЛИЯ с 13.05.2015 по 22.05.2015</t>
  </si>
  <si>
    <t>205308304</t>
  </si>
  <si>
    <t>АЗАРНИКОВА ИРИНА</t>
  </si>
  <si>
    <t>14.05.2015</t>
  </si>
  <si>
    <t>АЗАРНИКОВА ИРИНА с 14.05.2015 по 16.05.2015</t>
  </si>
  <si>
    <t>КАДЕ ВЕРА с 14.05.2015 по 16.05.2015</t>
  </si>
  <si>
    <t>205314643</t>
  </si>
  <si>
    <t>АЙВАЗОВ АРТЕМ</t>
  </si>
  <si>
    <t>АЙВАЗОВ АРТЕМ с 29.05.2015 по 31.05.2015</t>
  </si>
  <si>
    <t>205300594</t>
  </si>
  <si>
    <t>АЙДИНЯН АСТХИК</t>
  </si>
  <si>
    <t>АЙДИНЯН АСТХИК с 01.05.2015 по 05.05.2015</t>
  </si>
  <si>
    <t>205306710</t>
  </si>
  <si>
    <t>АЙРАПЕТЯН ЭДУАРД</t>
  </si>
  <si>
    <t>БАБИЧ ЮЛИЯ МИХАЙЛОВНА с 09.05.2015 по 11.05.2015</t>
  </si>
  <si>
    <t>205313213</t>
  </si>
  <si>
    <t>АКИМОВ ВАЛЕРИЙ</t>
  </si>
  <si>
    <t>20.05.2015</t>
  </si>
  <si>
    <t>АКИМОВ ВАЛЕРИЙ с 20.05.2015 по 23.05.2015</t>
  </si>
  <si>
    <t>СВАРОВСКАЯ НАТАЛИЯ с 20.05.2015 по 23.05.2015</t>
  </si>
  <si>
    <t>ШАДРИНА ТАТЬЯНА с 20.05.2015 по 23.05.2015</t>
  </si>
  <si>
    <t>205307354</t>
  </si>
  <si>
    <t>АКИМОВА ЕЛЕНА</t>
  </si>
  <si>
    <t>АКИМОВА ЕЛЕНА ГЕННАДЬЕВНА с 15.05.2015 по 19.05.2015</t>
  </si>
  <si>
    <t>205308979</t>
  </si>
  <si>
    <t>АКСЕНОВА ЕЛЕНА</t>
  </si>
  <si>
    <t>04.05.2015</t>
  </si>
  <si>
    <t>АКСЕНОВА ЕЛЕНА ВЛАДИМРОВНА с 04.05.2015 по 06.05.2015</t>
  </si>
  <si>
    <t>205312648</t>
  </si>
  <si>
    <t>АКСЕНОВА ОЛЬГА</t>
  </si>
  <si>
    <t>27.05.2015</t>
  </si>
  <si>
    <t>СОН СУН ДЁ с 27.05.2015 по 29.05.2015</t>
  </si>
  <si>
    <t>105305065</t>
  </si>
  <si>
    <t>АКУЛОВ АЛЕКСЕЙ</t>
  </si>
  <si>
    <t>28.05.2015</t>
  </si>
  <si>
    <t>АКУЛОВ АЛЕКСЕЙ с 27.05.2015 по 28.05.2015</t>
  </si>
  <si>
    <t>205306965</t>
  </si>
  <si>
    <t>АКЧУРИНА НАДИЯ</t>
  </si>
  <si>
    <t>АКЧУРИНА НАДИЯ ФАТОВНА с 10.05.2015 по 15.05.2015</t>
  </si>
  <si>
    <t>205314333</t>
  </si>
  <si>
    <t>АЛБАНОВА НАТАЛЬЯ</t>
  </si>
  <si>
    <t>АЛБАНОВА НАТАЛЬЯ с 24.05.2015 по 27.05.2015</t>
  </si>
  <si>
    <t>105302793</t>
  </si>
  <si>
    <t>АЛБУЛ ВЯЧЕСЛАВ</t>
  </si>
  <si>
    <t>АЛБУЛ ВЯЧЕСЛАВ с 15.05.2015 по 17.05.2015</t>
  </si>
  <si>
    <t>105301063</t>
  </si>
  <si>
    <t>АЛБУЛ ИВАН</t>
  </si>
  <si>
    <t>АЛБУЛ ИВАН с 07.05.2015 по 09.05.2015</t>
  </si>
  <si>
    <t>205253437</t>
  </si>
  <si>
    <t>АЛЕКСАНДРОВ ДМИТРИЙ</t>
  </si>
  <si>
    <t>30.04.2015</t>
  </si>
  <si>
    <t>АЛЕКСАНДРОВА АННА с 01.05.2015 по 04.05.2015</t>
  </si>
  <si>
    <t>АЛЕКСАНДРОВА АННА с 30.04.2015 по 01.05.2015</t>
  </si>
  <si>
    <t>205307328</t>
  </si>
  <si>
    <t>АЛЕКСАНДРОВА ВИКТОРИЯ</t>
  </si>
  <si>
    <t>АЛЛАМ НАБИЛЬ с 06.05.2015 по 11.05.2015</t>
  </si>
  <si>
    <t>205313208</t>
  </si>
  <si>
    <t>АЛЕКСАНДРОВА ЕКАТЕРИНА</t>
  </si>
  <si>
    <t>АЛЕКСАНДРОВА ЕКАТЕРИНА с 18.05.2015 по 25.05.2015</t>
  </si>
  <si>
    <t>205308575</t>
  </si>
  <si>
    <t>АЛЕКСАНДРОВА ЛИДИЯ</t>
  </si>
  <si>
    <t>АЛЕКСАНДРОВА ЛИДИЯ с 11.05.2015 по 15.05.2015</t>
  </si>
  <si>
    <t>205314975</t>
  </si>
  <si>
    <t>АЛЕКСЕЕВ АЛЕКСЕЙ</t>
  </si>
  <si>
    <t>26.05.2015</t>
  </si>
  <si>
    <t>АЛЕКСЕЕВ АЛЕКСЕЙ с 26.05.2015 по 28.05.2015</t>
  </si>
  <si>
    <t>105307408</t>
  </si>
  <si>
    <t>АЛЕКСЕЕВ АНДРЕЙ</t>
  </si>
  <si>
    <t>АЛЕКСЕЕВ АНДРЕЙ с 25.05.2015 по 28.05.2015</t>
  </si>
  <si>
    <t>205308432</t>
  </si>
  <si>
    <t>АЛЕКСЕЕВ СЕМЕН</t>
  </si>
  <si>
    <t>АЛЕКСЕЕВ СЕМЕН с 20.05.2015 по 29.05.2015</t>
  </si>
  <si>
    <t>205308315</t>
  </si>
  <si>
    <t>АЛЕКСЕЕВА ЛАРИСА</t>
  </si>
  <si>
    <t>АЛЕКСЕЕВА ЛАРИСА с 11.05.2015 по 14.05.2015</t>
  </si>
  <si>
    <t>205310757</t>
  </si>
  <si>
    <t>АЛЕКСЕЕВА НАТАЛЬЯ</t>
  </si>
  <si>
    <t>АЛЕКСЕЕВА НАТАЛЬЯ с 07.05.2015 по 09.05.2015</t>
  </si>
  <si>
    <t>205313205</t>
  </si>
  <si>
    <t>АЛЕКСЕЕВА ОЛЬГА</t>
  </si>
  <si>
    <t>АЛЕКСЕЕВ АНДРЕЙ с 20.05.2015 по 25.05.2015</t>
  </si>
  <si>
    <t>205315244</t>
  </si>
  <si>
    <t>АЛЕКСЕЕВА ОЛЬГА с 27.05.2015 по 31.05.2015</t>
  </si>
  <si>
    <t>105300958</t>
  </si>
  <si>
    <t>АЛЕКСЕЕНКО ВЛАДИМИР</t>
  </si>
  <si>
    <t>АЛЕКСЕЕНКО ВЛАДИМИР с 11.05.2015 по 16.05.2015</t>
  </si>
  <si>
    <t>АЛЕКСЕЕНКО ЮЛИЯ с 11.05.2015 по 16.05.2015</t>
  </si>
  <si>
    <t>205309074</t>
  </si>
  <si>
    <t>АЛЕНКИНА МАРИНА</t>
  </si>
  <si>
    <t>ИВШИН ВЛАДИМИР с 04.05.2015 по 06.05.2015</t>
  </si>
  <si>
    <t>205313928</t>
  </si>
  <si>
    <t>21.05.2015</t>
  </si>
  <si>
    <t>БЕЛЛЕР МАРИНА с 19.05.2015 по 21.05.2015</t>
  </si>
  <si>
    <t>205313476</t>
  </si>
  <si>
    <t>АЛЕХИНА ЕЛЕНА</t>
  </si>
  <si>
    <t>АЛЕХИН АЛЕКСЕЙ с 20.05.2015 по 25.05.2015</t>
  </si>
  <si>
    <t>105307995</t>
  </si>
  <si>
    <t>АЛЕХИН НИКОЛАЙ</t>
  </si>
  <si>
    <t>АЛЕХИН НИКОЛАЙ с 26.05.2015 по 27.05.2015</t>
  </si>
  <si>
    <t>205314774</t>
  </si>
  <si>
    <t>АЛЕХИНА АЛИСА</t>
  </si>
  <si>
    <t>МАЙСТРЕНКО ИННА с 22.05.2015 по 24.05.2015</t>
  </si>
  <si>
    <t>205314801</t>
  </si>
  <si>
    <t>АЛЕХИНА ВИКТОРИЯ</t>
  </si>
  <si>
    <t>ХУДЯКОВА МАРИНА с 22.05.2015 по 24.05.2015</t>
  </si>
  <si>
    <t>105300235</t>
  </si>
  <si>
    <t>АЛИЕВ РУСЛАН</t>
  </si>
  <si>
    <t>АЛИЕВ РУСЛАН с 11.05.2015 по 24.05.2015</t>
  </si>
  <si>
    <t>205314106</t>
  </si>
  <si>
    <t>АЛИЕВА ГАЛИНА</t>
  </si>
  <si>
    <t>АЛИЕВА ГАЛИНА с 20.05.2015 по 26.05.2015</t>
  </si>
  <si>
    <t>205313518</t>
  </si>
  <si>
    <t>АЛИЕВА ОКСАНА</t>
  </si>
  <si>
    <t>АЛИЕВ РАМИЗ с 25.05.2015 по 28.05.2015</t>
  </si>
  <si>
    <t>205315591</t>
  </si>
  <si>
    <t>АЛИИВА АКСАНА</t>
  </si>
  <si>
    <t>30.05.2015</t>
  </si>
  <si>
    <t>АЛИИВ РАМЕЗ с 28.05.2015 по 30.05.2015</t>
  </si>
  <si>
    <t>105300266</t>
  </si>
  <si>
    <t>АЛТУХОВ ВЛАДИСЛАВ</t>
  </si>
  <si>
    <t>АЛТУХОВ ВЛАДИСЛАВ с 09.05.2015 по 14.05.2015</t>
  </si>
  <si>
    <t>ЕСАУЛЕНКО РОМАН с 09.05.2015 по 14.05.2015</t>
  </si>
  <si>
    <t>205301620</t>
  </si>
  <si>
    <t>АЛТУХОВА ЮЛИЯ</t>
  </si>
  <si>
    <t>АЛТУХОВ ДЕНИС с 08.05.2015 по 11.05.2015</t>
  </si>
  <si>
    <t>205312542</t>
  </si>
  <si>
    <t>АЛФЕРОВА ЕВГЕНИЯ</t>
  </si>
  <si>
    <t>АЛФЕРОВ АЛЕКСЕЙ с 22.05.2015 по 24.05.2015</t>
  </si>
  <si>
    <t>205303155</t>
  </si>
  <si>
    <t>АЛЬПЕРОВИЧ ТАТЬЯНА</t>
  </si>
  <si>
    <t>АЛЬПЕРОВИЧ ТАТЬЯНА с 12.05.2015 по 18.05.2015</t>
  </si>
  <si>
    <t>205310323</t>
  </si>
  <si>
    <t>АЛЯБЬЕВА ЕЛЕНА</t>
  </si>
  <si>
    <t>ИШКОВА ИРИНА с 14.05.2015 по 17.05.2015</t>
  </si>
  <si>
    <t>105301876</t>
  </si>
  <si>
    <t>АМЕЛЬЧЕНКО ЮЛИЯ</t>
  </si>
  <si>
    <t>АМЕЛЬЧЕНКО ЮЛИЯ с 04.05.2015 по 07.05.2015</t>
  </si>
  <si>
    <t>205300827</t>
  </si>
  <si>
    <t>АНДРЕЕВА ОЛЬГА</t>
  </si>
  <si>
    <t>АНДРЕЕВ АЛЕКСЕЙ с 01.05.2015 по 05.05.2015</t>
  </si>
  <si>
    <t>105304738</t>
  </si>
  <si>
    <t>АНДРИАНОВ АЛЕКСАНДР</t>
  </si>
  <si>
    <t>АНДРИАНОВ АЛЕКСАНДР с 17.05.2015 по 19.05.2015</t>
  </si>
  <si>
    <t>205304183</t>
  </si>
  <si>
    <t>АНДРИАНОВА АННА</t>
  </si>
  <si>
    <t>АНДРИАНОВА АННА с 12.05.2015 по 19.05.2015</t>
  </si>
  <si>
    <t>ГАЛКИНА МАРИНА с 12.05.2015 по 19.05.2015</t>
  </si>
  <si>
    <t>205313899</t>
  </si>
  <si>
    <t>АНДРИАНОВА ЕЛЕНА</t>
  </si>
  <si>
    <t>КОНОВАЛОВА НАТАЛЬЯ с 21.05.2015 по 28.05.2015</t>
  </si>
  <si>
    <t>205307382</t>
  </si>
  <si>
    <t>АНДРУСЕВА НАТАЛЬЯ</t>
  </si>
  <si>
    <t>АНДРУСЕВА НАТАЛЬЯ с 22.05.2015 по 24.05.2015</t>
  </si>
  <si>
    <t>ТАРАСИКОВА ПОЛИНА с 22.05.2015 по 24.05.2015</t>
  </si>
  <si>
    <t>105303505</t>
  </si>
  <si>
    <t>АНДРЮЩЕНКО АЛЕКСАНДР</t>
  </si>
  <si>
    <t>АНДРЮЩЕНКО АЛЕКСАНДР с 12.05.2015 по 15.05.2015</t>
  </si>
  <si>
    <t>205309022</t>
  </si>
  <si>
    <t>АНИКУШИН ВЛАДИСЛАВ</t>
  </si>
  <si>
    <t>АНИКУШИН ВЛАДИСЛАВ с 15.05.2015 по 17.05.2015</t>
  </si>
  <si>
    <t>205309241</t>
  </si>
  <si>
    <t>АНИКУШИН МИХАИЛ</t>
  </si>
  <si>
    <t>АНИКУШИН МИХАИЛ ГЕННАДЬЕВИЧ с 10.05.2015 по 20.05.2015</t>
  </si>
  <si>
    <t>205308960</t>
  </si>
  <si>
    <t>АНИСИМОВА ЛАРИСА</t>
  </si>
  <si>
    <t>АНИСИМОВА ЛАРИСА с 13.05.2015 по 22.05.2015</t>
  </si>
  <si>
    <t>ЕМЕЛЬЯНЕНКО НАТАЛЬЯ с 13.05.2015 по 22.05.2015</t>
  </si>
  <si>
    <t>105300737</t>
  </si>
  <si>
    <t>АНИСТРАТЕНКО АНТОН</t>
  </si>
  <si>
    <t>АНИСТРАТЕНКО ТАТЬЯНА с 01.05.2015 по 04.05.2015</t>
  </si>
  <si>
    <t>205310891</t>
  </si>
  <si>
    <t>АНИЧКИНА ЛЮБОВЬ</t>
  </si>
  <si>
    <t>АНИЧКИНА ЛЮБОВЬ ИВАНОВНА с 12.05.2015 по 15.05.2015</t>
  </si>
  <si>
    <t>105302837</t>
  </si>
  <si>
    <t>АНИЩЕНКО АЛЕКСЕЙ</t>
  </si>
  <si>
    <t>АНИЩЕНКО АЛЕКСЕЙ с 08.05.2015 по 09.05.2015</t>
  </si>
  <si>
    <t>205304358</t>
  </si>
  <si>
    <t>АНКУДИНОВ АЛЕКСАНДР</t>
  </si>
  <si>
    <t>АНКУДИНОВ АЛЕКСАНДР с 15.05.2015 по 20.05.2015</t>
  </si>
  <si>
    <t>205306363</t>
  </si>
  <si>
    <t>АННЕНКО АЛЕКСАНДРА</t>
  </si>
  <si>
    <t>МАНДОЛЬЯН АРАКСИ РУБЕНОВНА с 09.05.2015 по 11.05.2015</t>
  </si>
  <si>
    <t>205313577</t>
  </si>
  <si>
    <t>АНТИМИРОВА АНГЕЛИНА</t>
  </si>
  <si>
    <t>САВЕЛЬЕВ ДМИТРИЙ с 17.05.2015 по 19.05.2015</t>
  </si>
  <si>
    <t>205250200</t>
  </si>
  <si>
    <t>АНТИПКИН АЛЕКСАНДР</t>
  </si>
  <si>
    <t>АНТИПКИН АЛЕКСАНДР с 01.05.2015 по 05.05.2015</t>
  </si>
  <si>
    <t>АНТИПКИН АЛЕКСАНДР с 30.04.2015 по 01.05.2015</t>
  </si>
  <si>
    <t>205250236</t>
  </si>
  <si>
    <t>АНТИПКИН РОМАН</t>
  </si>
  <si>
    <t>АНТИПКИН РОМАН с 01.05.2015 по 05.05.2015</t>
  </si>
  <si>
    <t>АНТИПКИН РОМАН с 30.04.2015 по 01.05.2015</t>
  </si>
  <si>
    <t>205309952</t>
  </si>
  <si>
    <t>АНТОНОВ ДЕНИС</t>
  </si>
  <si>
    <t>АНТОНОВ ДЕНИС с 11.05.2015 по 15.05.2015</t>
  </si>
  <si>
    <t>105300853</t>
  </si>
  <si>
    <t>АНТОНОВ ИГОРЬ</t>
  </si>
  <si>
    <t>АНТОНОВ ИГОРЬ с 07.05.2015 по 10.05.2015</t>
  </si>
  <si>
    <t>205306855</t>
  </si>
  <si>
    <t>АНТОНОВА НАТАЛЬЯ</t>
  </si>
  <si>
    <t>АНТОНОВА НАТАЛЬЯ с 04.05.2015 по 07.05.2015</t>
  </si>
  <si>
    <t>205306680</t>
  </si>
  <si>
    <t>АНТОНЯН АРМИНЕ</t>
  </si>
  <si>
    <t>АНТОНЯН АРМИНЕ ИЛЯЗОВНА с 02.05.2015 по 09.05.2015</t>
  </si>
  <si>
    <t>205310548</t>
  </si>
  <si>
    <t>АНТОШИНА НАДЕЖДА</t>
  </si>
  <si>
    <t>АНТОШИНА НАДЕЖДА с 10.05.2015 по 17.05.2015</t>
  </si>
  <si>
    <t>105302667</t>
  </si>
  <si>
    <t>АНТЮХОВ ДМИТРИЙ</t>
  </si>
  <si>
    <t>АНТЮХОВ ДМИТРИЙ с 14.05.2015 по 16.05.2015</t>
  </si>
  <si>
    <t>105305151</t>
  </si>
  <si>
    <t>АНТЮХОВ ДМИТРИЙ с 17.05.2015 по 19.05.2015</t>
  </si>
  <si>
    <t>105300421</t>
  </si>
  <si>
    <t>АПАНАСЕНКО АНДРЕЙ</t>
  </si>
  <si>
    <t>АПАНАСЕНКО АНДРЕЙ с 13.05.2015 по 17.05.2015</t>
  </si>
  <si>
    <t>105305616</t>
  </si>
  <si>
    <t>АПЕНКИНА УЛЬЯНА</t>
  </si>
  <si>
    <t>ДЕГТЯРЕВА ОЛЬГА с 18.05.2015 по 21.05.2015</t>
  </si>
  <si>
    <t>105305821</t>
  </si>
  <si>
    <t>ДЕГТЯРЕВА ОЛЬГА с 21.05.2015 по 22.05.2015</t>
  </si>
  <si>
    <t>205308416</t>
  </si>
  <si>
    <t>АПЕНЫШЕВА ЕЛЕНА</t>
  </si>
  <si>
    <t>МЕЛЬНИЧЕНКО ЛЮДМИЛА АЛЕКСЕЕВНА с 09.05.2015 по 11.05.2015</t>
  </si>
  <si>
    <t>105308766</t>
  </si>
  <si>
    <t>АПУХТИН ИЛЬЯ</t>
  </si>
  <si>
    <t>АПУХТИН ИЛЬЯ с 28.05.2015 по 29.05.2015</t>
  </si>
  <si>
    <t>105305591</t>
  </si>
  <si>
    <t>АРАКЕЛЯН ДАВИД</t>
  </si>
  <si>
    <t>ПОГОСЯН ФЛОРА с 19.05.2015 по 20.05.2015</t>
  </si>
  <si>
    <t>205313967</t>
  </si>
  <si>
    <t>АРЗУМАНЯН АРАМ</t>
  </si>
  <si>
    <t>АРЗУМАНЯН АРАМ с 22.05.2015 по 24.05.2015</t>
  </si>
  <si>
    <t>205306825</t>
  </si>
  <si>
    <t>АРСЕНЕВ НИКОЛАЙ</t>
  </si>
  <si>
    <t>АРСЕНЕВ НИКОЛАЙ с 05.05.2015 по 09.05.2015</t>
  </si>
  <si>
    <t>105304111</t>
  </si>
  <si>
    <t>АРТАМОНОВА АННА</t>
  </si>
  <si>
    <t>АРУТЮНЯН ВЛАДИМИР с 17.05.2015 по 18.05.2015</t>
  </si>
  <si>
    <t>205314788</t>
  </si>
  <si>
    <t>АРТАМОНОВА ЛЮДМИЛА</t>
  </si>
  <si>
    <t>АРТАМОНОВА ЛЮДМИЛА с 24.05.2015 по 26.05.2015</t>
  </si>
  <si>
    <t>205306080</t>
  </si>
  <si>
    <t>АРТЕМЕНКО ИРИНА</t>
  </si>
  <si>
    <t>АРТЕМЕНКО ИРИНА с 07.05.2015 по 10.05.2015</t>
  </si>
  <si>
    <t>205313222</t>
  </si>
  <si>
    <t>АРТЕМОВ ВИТАЛИЙ</t>
  </si>
  <si>
    <t>ПУСТОВАЛОВА ВАЛЕРИЯ с 22.05.2015 по 24.05.2015</t>
  </si>
  <si>
    <t>105300809</t>
  </si>
  <si>
    <t>АРТЕМОВА АННА</t>
  </si>
  <si>
    <t>АРТЕМОВА АННА с 03.05.2015 по 10.05.2015</t>
  </si>
  <si>
    <t>105300643</t>
  </si>
  <si>
    <t>АРТЮШЕНКО АЛЕКСЕЙ</t>
  </si>
  <si>
    <t>АРТЮШЕНКО АЛЕКСЕЙ с 27.05.2015 по 31.05.2015</t>
  </si>
  <si>
    <t>105308439</t>
  </si>
  <si>
    <t>АРТЮШЕНКО МАРИЯ</t>
  </si>
  <si>
    <t>АРТЮШЕНКО МАРИЯ с 28.05.2015 по 30.05.2015</t>
  </si>
  <si>
    <t>105306236</t>
  </si>
  <si>
    <t>АРУТЮНЯН АРМЕН</t>
  </si>
  <si>
    <t>АФУКСЕНОВА ЛЮДМИЛА с 21.05.2015 по 23.05.2015</t>
  </si>
  <si>
    <t>205313369</t>
  </si>
  <si>
    <t>АРХИПОВ ГЕННАДИЙ</t>
  </si>
  <si>
    <t>АРХИПОВ ГЕННАДИЙ с 19.05.2015 по 22.05.2015</t>
  </si>
  <si>
    <t>РУМЯНЦЕВА РАИСА с 19.05.2015 по 22.05.2015</t>
  </si>
  <si>
    <t>205313581</t>
  </si>
  <si>
    <t>АРХИПОВ СЕРГЕЙ</t>
  </si>
  <si>
    <t>АРХИПОВ СЕРГЕЙ с 17.05.2015 по 26.05.2015</t>
  </si>
  <si>
    <t>205300480</t>
  </si>
  <si>
    <t>АРЬКОВА ОЛЬГА</t>
  </si>
  <si>
    <t>ПОПИКОВ СЕРГЕЙ с 01.05.2015 по 05.05.2015</t>
  </si>
  <si>
    <t>105304001</t>
  </si>
  <si>
    <t>АУШЕВ МАРИУС</t>
  </si>
  <si>
    <t>АУШЕВ МАРИУС с 17.05.2015 по 19.05.2015</t>
  </si>
  <si>
    <t>205308541</t>
  </si>
  <si>
    <t>АФАНАСЬЕВ ЕВГЕНИЙ</t>
  </si>
  <si>
    <t>АФАНАСЬЕВ ЕВГЕНИЙ с 03.05.2015 по 06.05.2015</t>
  </si>
  <si>
    <t>205309183</t>
  </si>
  <si>
    <t>АФАНАСЬЕВ МАКСИМ</t>
  </si>
  <si>
    <t>АФАНАСЬЕВ МАКСИМ с 01.05.2015 по 02.05.2015</t>
  </si>
  <si>
    <t>205308178</t>
  </si>
  <si>
    <t>АФАНАСЬЕВА ГАЛИНА</t>
  </si>
  <si>
    <t>АФАНАСЬЕВА ГАЛИНА с 04.05.2015 по 09.05.2015</t>
  </si>
  <si>
    <t>205252725</t>
  </si>
  <si>
    <t>АХИНЯН АНАИТ</t>
  </si>
  <si>
    <t>АХИНЯН АНАИТ с 01.05.2015 по 03.05.2015</t>
  </si>
  <si>
    <t>АХИНЯН АНАИТ с 30.04.2015 по 16.05.2015</t>
  </si>
  <si>
    <t>205253018</t>
  </si>
  <si>
    <t>АХИНЯН ВАГЕ</t>
  </si>
  <si>
    <t>ТАТЕВОСЯН НАРА с 01.05.2015 по 03.05.2015</t>
  </si>
  <si>
    <t>ТАТЕВОСЯН НАРА с 30.04.2015 по 01.05.2015</t>
  </si>
  <si>
    <t>205301318</t>
  </si>
  <si>
    <t>АХМАТОВА АЛЕНА</t>
  </si>
  <si>
    <t>АХМАТОВ ВЛАДИМИР с 07.05.2015 по 10.05.2015</t>
  </si>
  <si>
    <t>205305714</t>
  </si>
  <si>
    <t>АЧМИЗ НАДЕЖДА</t>
  </si>
  <si>
    <t>АЧМИЗ НАДЕЖДА с 03.05.2015 по 10.05.2015</t>
  </si>
  <si>
    <t>ПЕШКОВ СЕРГЕЙ с 03.05.2015 по 10.05.2015</t>
  </si>
  <si>
    <t>ПЕШКОВА ИРИНА с 03.05.2015 по 10.05.2015</t>
  </si>
  <si>
    <t>205311106</t>
  </si>
  <si>
    <t>АЩЕУЛОВА ЮЛИЯ</t>
  </si>
  <si>
    <t>АЩЕУЛОВА ЮЛИЯ с 22.05.2015 по 30.05.2015</t>
  </si>
  <si>
    <t>205306582</t>
  </si>
  <si>
    <t>БАБАЕВА НАДЕЖДА</t>
  </si>
  <si>
    <t>БАБАЕВА НАДЕЖДА с 05.05.2015 по 09.05.2015</t>
  </si>
  <si>
    <t>105300389</t>
  </si>
  <si>
    <t>БАБЕНКО ВАЛЕРИЙ</t>
  </si>
  <si>
    <t>БАБЕНКО ВАЛЕРИЙ ВИКТОРОВИЧ с 08.05.2015 по 10.05.2015</t>
  </si>
  <si>
    <t>205301487</t>
  </si>
  <si>
    <t>БАБЕНКО СВЕТЛАНА</t>
  </si>
  <si>
    <t>БАБЕНКО ИГОРЬ с 07.05.2015 по 10.05.2015</t>
  </si>
  <si>
    <t>105305099</t>
  </si>
  <si>
    <t>БАБИЛОЕВ ВАВИЛ</t>
  </si>
  <si>
    <t>БАБИЛОЕВА АНАСТАСИЯ с 17.05.2015 по 18.05.2015</t>
  </si>
  <si>
    <t>205303189</t>
  </si>
  <si>
    <t>БАБУШКИНА НАТАЛЬЯ</t>
  </si>
  <si>
    <t>БАБУШКИНА НАТАЛЬЯ с 17.05.2015 по 23.05.2015</t>
  </si>
  <si>
    <t>КАЛАЧУК СВЕТЛАНА с 17.05.2015 по 23.05.2015</t>
  </si>
  <si>
    <t>105303082</t>
  </si>
  <si>
    <t>БАГИН ЕВГЕНИЙ</t>
  </si>
  <si>
    <t>БАГИН ЕВГЕНИЙ с 12.05.2015 по 15.05.2015</t>
  </si>
  <si>
    <t>105302092</t>
  </si>
  <si>
    <t>БАГРАЕВ ВИТАЛИЙ</t>
  </si>
  <si>
    <t>БАГРАЕВ ВИТАЛИЙ с 07.05.2015 по 09.05.2015</t>
  </si>
  <si>
    <t>205308663</t>
  </si>
  <si>
    <t>БАЖЕНОВ АЛЕКСАНДР</t>
  </si>
  <si>
    <t>БАЖЕНОВ АЛЕКСАНДР ПЕТРОВИЧ с 05.05.2015 по 14.05.2015</t>
  </si>
  <si>
    <t>205312296</t>
  </si>
  <si>
    <t>БАЗАРКИНА ЛЮБОВЬ</t>
  </si>
  <si>
    <t>БАЗАРКИН ВАЛЕНТИН с 26.05.2015 по 30.05.2015</t>
  </si>
  <si>
    <t>105300378</t>
  </si>
  <si>
    <t>БАКЕЕВА ЕКАТЕРИНА</t>
  </si>
  <si>
    <t>БАКЕЕВА ЕКАТЕРИНА АЛЕКСАНДРО с 08.05.2015 по 11.05.2015</t>
  </si>
  <si>
    <t>105305239</t>
  </si>
  <si>
    <t>БАЛАНДИНА АНАСТАСИЯ</t>
  </si>
  <si>
    <t>БАЛАНДИНА ТАТЬЯНА с 17.05.2015 по 18.05.2015</t>
  </si>
  <si>
    <t>уменьшила на 3853,50</t>
  </si>
  <si>
    <t>105305511</t>
  </si>
  <si>
    <t>БАЛАНДИНА ТАТЬЯНА</t>
  </si>
  <si>
    <t>КОВАЛЕВА АНАСТАСИЯ с 18.05.2015 по 19.05.2015</t>
  </si>
  <si>
    <t>105305595</t>
  </si>
  <si>
    <t>КОВАЛЕВА АНАСТАСИЯ с 19.05.2015 по 22.05.2015</t>
  </si>
  <si>
    <t>105300151</t>
  </si>
  <si>
    <t>БАЛАШОВ АЛЕКСАНДР</t>
  </si>
  <si>
    <t>БАЛАШОВ АЛЕКСАНДР с 01.05.2015 по 08.05.2015</t>
  </si>
  <si>
    <t>205309512</t>
  </si>
  <si>
    <t>БАЛАЯНЦ СОФЬЯ</t>
  </si>
  <si>
    <t>БАЛАЯНЦ СОФЬЯ с 05.05.2015 по 07.05.2015</t>
  </si>
  <si>
    <t>105300447</t>
  </si>
  <si>
    <t>БАЛКОВ ИЛЬЯ</t>
  </si>
  <si>
    <t>БАЛКОВ ИЛЬЯ с 01.05.2015 по 04.05.2015</t>
  </si>
  <si>
    <t>105306976</t>
  </si>
  <si>
    <t>БАРАБАНОВ ОЛЕГ</t>
  </si>
  <si>
    <t>БАРАБАНОВ ОЛЕГ с 26.05.2015 по 29.05.2015</t>
  </si>
  <si>
    <t>205306330</t>
  </si>
  <si>
    <t>БАРАБОШИНА ИРИНА</t>
  </si>
  <si>
    <t>БАРАБОШИНА ИРИНА с 06.05.2015 по 16.05.2015</t>
  </si>
  <si>
    <t>205315678</t>
  </si>
  <si>
    <t>БАРАНОВ ВЛАДИМИР</t>
  </si>
  <si>
    <t>БАРАНОВ ВЛАДИМИР с 28.05.2015 по 29.05.2015</t>
  </si>
  <si>
    <t>205314628</t>
  </si>
  <si>
    <t>БАРАНОВ ВЛАДИСЛАВ</t>
  </si>
  <si>
    <t>БАРАНОВ ВЛАДИСЛАВ с 29.05.2015 по 31.05.2015</t>
  </si>
  <si>
    <t>205310503</t>
  </si>
  <si>
    <t>БАРАНОВ ЮРИЙ</t>
  </si>
  <si>
    <t>БАРАНОВ ЮРИЙ с 15.05.2015 по 17.05.2015</t>
  </si>
  <si>
    <t>205313522</t>
  </si>
  <si>
    <t>БАРАНОВА АННА</t>
  </si>
  <si>
    <t>БАРАНОВА АННА с 27.05.2015 по 31.05.2015</t>
  </si>
  <si>
    <t>205313845</t>
  </si>
  <si>
    <t>БАРАНОВА ЕЛЕНА</t>
  </si>
  <si>
    <t>БАРАНОВА ЕЛЕНА с 24.05.2015 по 26.05.2015</t>
  </si>
  <si>
    <t>205306612</t>
  </si>
  <si>
    <t>БАРДАН ОКСАНА</t>
  </si>
  <si>
    <t>БАРДАН ОКСАНА АЛЕКСАНДРОВНА с 04.05.2015 по 10.05.2015</t>
  </si>
  <si>
    <t>КОНЬКОВА МАРИНА с 04.05.2015 по 10.05.2015</t>
  </si>
  <si>
    <t>205306147</t>
  </si>
  <si>
    <t>БАРДАЧЕВА ВЕРА</t>
  </si>
  <si>
    <t>БАРДАЧЕВА ВЕРА с 09.05.2015 по 11.05.2015</t>
  </si>
  <si>
    <t>105305796</t>
  </si>
  <si>
    <t>БАРИЕВА ОЛЕСЯ</t>
  </si>
  <si>
    <t>БАРИЕВА ОЛЕСЯ с 19.05.2015 по 20.05.2015</t>
  </si>
  <si>
    <t>205307612</t>
  </si>
  <si>
    <t>БАРИЛО МАЙЯ</t>
  </si>
  <si>
    <t>БАРИЛО МАЙЯ с 14.05.2015 по 19.05.2015</t>
  </si>
  <si>
    <t>105302047</t>
  </si>
  <si>
    <t>БАРСУКОВ СЕРГЕЙ</t>
  </si>
  <si>
    <t>БАРСУКОВ СЕРГЕЙ с 03.05.2015 по 04.05.2015</t>
  </si>
  <si>
    <t>205309495</t>
  </si>
  <si>
    <t>БАРЫШЕВА ЕЛЕНА</t>
  </si>
  <si>
    <t>БАРЫШЕВА ЕЛЕНА с 11.05.2015 по 14.05.2015</t>
  </si>
  <si>
    <t>205306084</t>
  </si>
  <si>
    <t>БАСТРЫКИН АЛЕКСАНДР</t>
  </si>
  <si>
    <t>БАСТРЫКИН АЛЕКСАНДР с 26.05.2015 по 29.05.2015</t>
  </si>
  <si>
    <t>ГОЛЫШЕВСКАЯ ЕЛЕНА с 26.05.2015 по 29.05.2015</t>
  </si>
  <si>
    <t>КУПИН АЛЕКСАНДР с 26.05.2015 по 29.05.2015</t>
  </si>
  <si>
    <t>СЕЧ МАРТИН с 26.05.2015 по 29.05.2015</t>
  </si>
  <si>
    <t>WOLF-REINHARD HANS-MARTIN с 26.05.2015 по 29.05.2015</t>
  </si>
  <si>
    <t>MIHOV STAYKO STOEV с 26.05.2015 по 29.05.2015</t>
  </si>
  <si>
    <t>SARASA-MIQUELI DELFIN с 26.05.2015 по 29.05.2015</t>
  </si>
  <si>
    <t>КАПСЬЯР ЯРОСЛАВ с 26.05.2015 по 29.05.2015</t>
  </si>
  <si>
    <t>205308875</t>
  </si>
  <si>
    <t>БАТЕНКИНА ЕЛЕНА</t>
  </si>
  <si>
    <t>БАТЕНКИН ДМИТРИЙ с 01.05.2015 по 02.05.2015</t>
  </si>
  <si>
    <t>205308147</t>
  </si>
  <si>
    <t>БАТЫРОВ БАХРОМ</t>
  </si>
  <si>
    <t>БАТЫРОВ БАХРОМ ФАЗЫЛОВИЧ с 04.05.2015 по 09.05.2015</t>
  </si>
  <si>
    <t>205307065</t>
  </si>
  <si>
    <t>БАУШНИКОВ АЛЕКСЕЙ</t>
  </si>
  <si>
    <t>БАУШНИКОВ АЛЕКСЕЙ АЛЕКСАНДРОВИ с 02.05.2015 по 04.05.2015</t>
  </si>
  <si>
    <t>205308951</t>
  </si>
  <si>
    <t>БАУЭР ЕКАТЕРИНА</t>
  </si>
  <si>
    <t>БАУЭР ЕКАТЕРИНА с 04.05.2015 по 06.05.2015</t>
  </si>
  <si>
    <t>105307360</t>
  </si>
  <si>
    <t>БАХТИН МАКСИМ</t>
  </si>
  <si>
    <t>БАХТИНА НАТАЛИЯ с 25.05.2015 по 28.05.2015</t>
  </si>
  <si>
    <t>205312598</t>
  </si>
  <si>
    <t>БАШИРОВА АННА</t>
  </si>
  <si>
    <t>БАШИРОВ ТИМУР с 22.05.2015 по 24.05.2015</t>
  </si>
  <si>
    <t>205302718</t>
  </si>
  <si>
    <t>БАЯНДИНА ЕЛЕНА</t>
  </si>
  <si>
    <t>БАЯНДИНА ЕЛЕНА с 10.05.2015 по 16.05.2015</t>
  </si>
  <si>
    <t>205309350</t>
  </si>
  <si>
    <t>KLICHEV SERGEY</t>
  </si>
  <si>
    <t>КЛЫЧЕВ СЕРГЕЙ с 03.05.2015 по 05.05.2015</t>
  </si>
  <si>
    <t>205306496</t>
  </si>
  <si>
    <t>БЕГОВА АННА</t>
  </si>
  <si>
    <t>БЕГОВ ОЛЕГ ВАЛЕРЬЕВИЧ с 09.05.2015 по 11.05.2015</t>
  </si>
  <si>
    <t>205306597</t>
  </si>
  <si>
    <t>БЕЗБОРОДОВА ЮЛИЯ</t>
  </si>
  <si>
    <t>БЕЗБОРОДОВ с 02.05.2015 по 16.05.2015</t>
  </si>
  <si>
    <t>205304249</t>
  </si>
  <si>
    <t>БЕЗЗУБКИН СЕРГЕЙ</t>
  </si>
  <si>
    <t>БЕЗЗУБКИН СЕРГЕЙ с 11.05.2015 по 18.05.2015</t>
  </si>
  <si>
    <t>105306916</t>
  </si>
  <si>
    <t>БЕЗРОДНИЙ АНАТОЛИЙ</t>
  </si>
  <si>
    <t>БЕЗРОДНЯЯ ГАЛИНА с 28.05.2015 по 31.05.2015</t>
  </si>
  <si>
    <t>105305047</t>
  </si>
  <si>
    <t>БЕЗРУКОВА КСЕНИЯ</t>
  </si>
  <si>
    <t>БЕЗРУКОВА КСЕНИЯ с 17.05.2015 по 19.05.2015</t>
  </si>
  <si>
    <t>205310890</t>
  </si>
  <si>
    <t>БЕЗРУКОВА ОЛЬГА</t>
  </si>
  <si>
    <t>БЕЗРУКОВА ОЛЬГА с 23.05.2015 по 27.05.2015</t>
  </si>
  <si>
    <t>105306225</t>
  </si>
  <si>
    <t>БЕЙФЕР ИРИНА</t>
  </si>
  <si>
    <t>БЕЙФЕР ИРИНА с 21.05.2015 по 22.05.2015</t>
  </si>
  <si>
    <t>105306578</t>
  </si>
  <si>
    <t>БЕКАСОВА ЕЛЕНА</t>
  </si>
  <si>
    <t>МАСЛОВСКАЯ ЛЮДМИЛА с 22.05.2015 по 23.05.2015</t>
  </si>
  <si>
    <t>205310149</t>
  </si>
  <si>
    <t>БЕКТИН АЛЕКСЕЙ</t>
  </si>
  <si>
    <t>БЕКТИН АЛЕКСЕЙ с 15.05.2015 по 17.05.2015</t>
  </si>
  <si>
    <t>205310094</t>
  </si>
  <si>
    <t>БЕКТИН АНДРЕЙ</t>
  </si>
  <si>
    <t>БЕКТИНА ИРИНА с 15.05.2015 по 17.05.2015</t>
  </si>
  <si>
    <t>205306143</t>
  </si>
  <si>
    <t>БЕЛЕНЬКАЯ АННА</t>
  </si>
  <si>
    <t>БЕЛЕНЬКИЙ ВИТАЛЬЙ с 08.05.2015 по 11.05.2015</t>
  </si>
  <si>
    <t>205306164</t>
  </si>
  <si>
    <t>БЕЛЕНЬКАЯ БЕЛЛА</t>
  </si>
  <si>
    <t>БЕЛЕНЬКИЙ ЯКОВ с 08.05.2015 по 11.05.2015</t>
  </si>
  <si>
    <t>205308190</t>
  </si>
  <si>
    <t>БЕЛИЧЕНКО КСЕНИЯ</t>
  </si>
  <si>
    <t>БЕЛИЧЕНКО КСЕНИЯ с 10.05.2015 по 11.05.2015</t>
  </si>
  <si>
    <t>205315304</t>
  </si>
  <si>
    <t>БЕЛКИН ЯКОВ</t>
  </si>
  <si>
    <t>БЕЛКИН ЯКОВ с 26.05.2015 по 30.05.2015</t>
  </si>
  <si>
    <t>АНИКЕЕВ АНДРЕЙ с 26.05.2015 по 30.05.2015</t>
  </si>
  <si>
    <t>205309192</t>
  </si>
  <si>
    <t>БЕЛЛЕР МАРИНА</t>
  </si>
  <si>
    <t>БЕЛЛЕР МАРИНА с 04.05.2015 по 06.05.2015</t>
  </si>
  <si>
    <t>205312823</t>
  </si>
  <si>
    <t>БЕЛОБОРОДОВ АНДРЕЙ</t>
  </si>
  <si>
    <t>БЕЛОБОРОДОВ АНДРЕЙ с 22.05.2015 по 31.05.2015</t>
  </si>
  <si>
    <t>205310689</t>
  </si>
  <si>
    <t>БЕЛОВ АЛЕКСАНДР</t>
  </si>
  <si>
    <t>БЕЛОВ АЛЕКСАНДР с 11.05.2015 по 16.05.2015</t>
  </si>
  <si>
    <t>205300352</t>
  </si>
  <si>
    <t>БЕЛОУСОВ АЛЕКСЕЙ</t>
  </si>
  <si>
    <t>БЕЛОУСОВ АЛЕКСЕЙ с 01.05.2015 по 05.05.2015</t>
  </si>
  <si>
    <t>205314623</t>
  </si>
  <si>
    <t>БЕЛОУСОВА СВЕТЛАНА</t>
  </si>
  <si>
    <t>БЕЛОУСОВА СВЕТЛАНА с 23.05.2015 по 27.05.2015</t>
  </si>
  <si>
    <t>105308637</t>
  </si>
  <si>
    <t>БЕЛОЦЕРКОВСКАЯ ЕЛЕНА</t>
  </si>
  <si>
    <t>БЕЛОЦЕРКОВСКИЙ ВАЛЕНТИН с 28.05.2015 по 30.05.2015</t>
  </si>
  <si>
    <t>205310128</t>
  </si>
  <si>
    <t>БЕЛЫЙ АЛЕКСАНДР</t>
  </si>
  <si>
    <t>БЕЛАЯ ОКСАНА с 06.05.2015 по 08.05.2015</t>
  </si>
  <si>
    <t>205308216</t>
  </si>
  <si>
    <t>БЕЛЯВЦЕВ АЛЕКСАНДР</t>
  </si>
  <si>
    <t>БЕЛЯВЦЕВ АЛЕКСАНДР с 01.05.2015 по 02.05.2015</t>
  </si>
  <si>
    <t>205308221</t>
  </si>
  <si>
    <t>БЕЛЯВЦЕВ АЛЕКСАНДР с 03.05.2015 по 04.05.2015</t>
  </si>
  <si>
    <t>205307323</t>
  </si>
  <si>
    <t>БЕЛЯЕВА ЗИНАИДА</t>
  </si>
  <si>
    <t>БЕЛЯЕВА ЗИНАИДА с 11.05.2015 по 19.05.2015</t>
  </si>
  <si>
    <t>205302905</t>
  </si>
  <si>
    <t>БЕЛЯЕВ ПАВЕЛ</t>
  </si>
  <si>
    <t>БЕЛЯЕВА ОЛЬГА МИХАЛОЙВНА с 10.05.2015 по 24.05.2015</t>
  </si>
  <si>
    <t>105306732</t>
  </si>
  <si>
    <t>БЕЛЯЕВА ОЛЬГА с 24.05.2015 по 25.05.2015</t>
  </si>
  <si>
    <t>205307725</t>
  </si>
  <si>
    <t>БЕЛЯЕВА ОЛЬГА</t>
  </si>
  <si>
    <t>БЕЛЯЕВА ОЛЬГА с 02.05.2015 по 03.05.2015</t>
  </si>
  <si>
    <t>БЕЛЯЕВА ОЛЬГА с 03.05.2015 по 05.05.2015</t>
  </si>
  <si>
    <t>205303324</t>
  </si>
  <si>
    <t>БЕРЕЗНЕВА МАРИЯ</t>
  </si>
  <si>
    <t>БЕРЕЗНЕВ ДМИТРИЙ с 15.05.2015 по 21.05.2015</t>
  </si>
  <si>
    <t>205308366</t>
  </si>
  <si>
    <t>БЕРЕЗНИЦКИЙ АНТОН</t>
  </si>
  <si>
    <t>БЕРЕЗНИЦКИЙ АНТОН с 11.05.2015 по 14.05.2015</t>
  </si>
  <si>
    <t>105306213</t>
  </si>
  <si>
    <t>БЕРЕСТОВ ДАНИИЛ</t>
  </si>
  <si>
    <t>ЧЕБЕЛЮК ЯРОСЛАВ с 20.05.2015 по 22.05.2015</t>
  </si>
  <si>
    <t>205315014</t>
  </si>
  <si>
    <t>БЕРЕТАРЬ НАФИСЕТ</t>
  </si>
  <si>
    <t>БЕРЕТАРЬ НАФИСЕТ с 24.05.2015 по 27.05.2015</t>
  </si>
  <si>
    <t>205314049</t>
  </si>
  <si>
    <t>БЕСЕДИН ЮРИЙ</t>
  </si>
  <si>
    <t>БЕСЕДИН ЮРИЙ с 23.05.2015 по 25.05.2015</t>
  </si>
  <si>
    <t>205313180</t>
  </si>
  <si>
    <t>БЕСПАЛЬКО ДМИТРИЙ</t>
  </si>
  <si>
    <t>БЕСПАЛЬКО ДМИТРИЙ с 22.05.2015 по 24.05.2015</t>
  </si>
  <si>
    <t>205313510</t>
  </si>
  <si>
    <t>БЕСПАЛЬКО СЕРГЕЙ</t>
  </si>
  <si>
    <t>БЕСПАЛЬКО СЕРГЕЙ с 29.05.2015 по 31.05.2015</t>
  </si>
  <si>
    <t>205314428</t>
  </si>
  <si>
    <t>БЕТЕХТИН КОНСТАНТИН</t>
  </si>
  <si>
    <t>БЕТЕХТИН КОНСТАНТИН с 23.05.2015 по 29.05.2015</t>
  </si>
  <si>
    <t>205314805</t>
  </si>
  <si>
    <t>БИБИК ГРИГОРИЙ</t>
  </si>
  <si>
    <t>АНТИПИНА ОЛЕСЯ с 22.05.2015 по 24.05.2015</t>
  </si>
  <si>
    <t>205303233</t>
  </si>
  <si>
    <t>БИБИКОВ ВЯЧЕСЛАВ</t>
  </si>
  <si>
    <t>БИБИКОВ ВЯЧЕСЛАВ с 10.05.2015 по 14.05.2015</t>
  </si>
  <si>
    <t>205301476</t>
  </si>
  <si>
    <t>БИЗЮКОВ АЛЕКСАНДР</t>
  </si>
  <si>
    <t>БИЗЮКОВ АЛЕКСАНДР с 08.05.2015 по 15.05.2015</t>
  </si>
  <si>
    <t>205314627</t>
  </si>
  <si>
    <t>БИЛИВЩУК МАРИНА</t>
  </si>
  <si>
    <t>БИЛИВЩУК МАРИНА с 27.05.2015 по 31.05.2015</t>
  </si>
  <si>
    <t>105300016</t>
  </si>
  <si>
    <t>БИЛЯТОВА ИРИНА</t>
  </si>
  <si>
    <t>БИЛЯТОВА ИРИНА с 23.05.2015 по 25.05.2015</t>
  </si>
  <si>
    <t>БАБЧЕНКО ИГОРЬ с 23.05.2015 по 25.05.2015</t>
  </si>
  <si>
    <t>БОЖИНА ЕЛЕНА с 23.05.2015 по 25.05.2015</t>
  </si>
  <si>
    <t>БОРИСОВА ИРИНА с 23.05.2015 по 25.05.2015</t>
  </si>
  <si>
    <t>КАЗАКОВА ОЛЬГА с 23.05.2015 по 25.05.2015</t>
  </si>
  <si>
    <t>ЛЕВИНА ИРИНА с 23.05.2015 по 25.05.2015</t>
  </si>
  <si>
    <t>МИРОНОВА-ПЕТРИЩЕВА АННА с 23.05.2015 по 25.05.2015</t>
  </si>
  <si>
    <t>САВИНА ЕЛЕНА с 23.05.2015 по 25.05.2015</t>
  </si>
  <si>
    <t>РУСИЯ НАТАЛЬЯ с 23.05.2015 по 25.05.2015</t>
  </si>
  <si>
    <t>205306128</t>
  </si>
  <si>
    <t>БИСОВА АЛЛА</t>
  </si>
  <si>
    <t>БИСОВ АЛЕКСАНДР с 09.05.2015 по 11.05.2015</t>
  </si>
  <si>
    <t>205315316</t>
  </si>
  <si>
    <t>БЛАЖЕЕВ БОРИС</t>
  </si>
  <si>
    <t>БЛАЖЕЕВ БОРИС с 25.05.2015 по 28.05.2015</t>
  </si>
  <si>
    <t>205302427</t>
  </si>
  <si>
    <t>БЛИНОВ ИГОРЬ</t>
  </si>
  <si>
    <t>БЛИНОВ ИГОРЬ с 01.05.2015 по 06.05.2015</t>
  </si>
  <si>
    <t>105300399</t>
  </si>
  <si>
    <t>БОБРОВ ЕГОР</t>
  </si>
  <si>
    <t>БОБРОВ ЕГОР с 01.05.2015 по 03.05.2015</t>
  </si>
  <si>
    <t>205313989</t>
  </si>
  <si>
    <t>БОБЫЛЕВ НУРИ</t>
  </si>
  <si>
    <t>БОБЫЛЕВ НУРИ с 19.05.2015 по 20.05.2015</t>
  </si>
  <si>
    <t>205309370</t>
  </si>
  <si>
    <t>БОГАТОВА НАТАЛЬЯ</t>
  </si>
  <si>
    <t>КАЛЬНИЦКИЙ МАКСИМ с 04.05.2015 по 05.05.2015</t>
  </si>
  <si>
    <t>205300585</t>
  </si>
  <si>
    <t>БОГАЧЕВ АЛЕКСАНДР</t>
  </si>
  <si>
    <t>БОГАЧЕВ АЛЕКСАНДР с 10.05.2015 по 16.05.2015</t>
  </si>
  <si>
    <t>БОГДАНИК РУСЛАН с 20.05.2015 по 22.05.2015</t>
  </si>
  <si>
    <t>Аннуляция</t>
  </si>
  <si>
    <t>205312128</t>
  </si>
  <si>
    <t>БОГДАНОВА ЛЮДМИЛА</t>
  </si>
  <si>
    <t>БОГДАНОВА ЛЮДМИЛА с 17.05.2015 по 26.05.2015</t>
  </si>
  <si>
    <t>105308064</t>
  </si>
  <si>
    <t>БОГДАНОВА ЮЛИЯ</t>
  </si>
  <si>
    <t>ФОМИНА ЕКАТЕРИНА с 29.05.2015 по 30.05.2015</t>
  </si>
  <si>
    <t>205251159</t>
  </si>
  <si>
    <t>БОГОГОСОВА ВАРТИТЕР</t>
  </si>
  <si>
    <t>БОГОГОСОВА ВАРТИТЕР с 01.05.2015 по 04.05.2015</t>
  </si>
  <si>
    <t>БОГОГОСОВА ВАРТИТЕР с 30.04.2015 по 01.05.2015</t>
  </si>
  <si>
    <t>205306828</t>
  </si>
  <si>
    <t>БОЖЕНЬКИН АНДРЕЙ</t>
  </si>
  <si>
    <t>БОЖЕНЬКИНА СВЕТЛАНА АЛЕКСАНДРО с 15.05.2015 по 17.05.2015</t>
  </si>
  <si>
    <t>205305793</t>
  </si>
  <si>
    <t>БОЖКО БОРИС</t>
  </si>
  <si>
    <t>БОЖКО БОРИС с 01.05.2015 по 04.05.2015</t>
  </si>
  <si>
    <t>205305798</t>
  </si>
  <si>
    <t>БОЖКО ВИКТОРИЯ</t>
  </si>
  <si>
    <t>БОЖКО ВИКТОРИЯ с 01.05.2015 по 04.05.2015</t>
  </si>
  <si>
    <t>105301299</t>
  </si>
  <si>
    <t>БОЙЦОВ АЛЕКСАНДР</t>
  </si>
  <si>
    <t>БОЙЦОВ АЛЕКСАНДР с 07.05.2015 по 09.05.2015</t>
  </si>
  <si>
    <t>205308903</t>
  </si>
  <si>
    <t>БОЛОТОВА ОЛЬГА</t>
  </si>
  <si>
    <t>БОЛОТОВА ОЛЬГА с 03.05.2015 по 09.05.2015</t>
  </si>
  <si>
    <t>105305447</t>
  </si>
  <si>
    <t>БОНДАРЕВА АЛЕКСАНДРА</t>
  </si>
  <si>
    <t>БОНДАРЕВА АЛЕКСАНДРА с 19.05.2015 по 20.05.2015</t>
  </si>
  <si>
    <t>205309142</t>
  </si>
  <si>
    <t>БОНДАРЕНКО ИРИНА</t>
  </si>
  <si>
    <t>БОНДАРЕНКО ИРИНА с 04.05.2015 по 06.05.2015</t>
  </si>
  <si>
    <t>205313982</t>
  </si>
  <si>
    <t>БОНДАРЕНКО ИРИНА с 19.05.2015 по 21.05.2015</t>
  </si>
  <si>
    <t>205310703</t>
  </si>
  <si>
    <t>БОНДАРЕНКО КРИСТИНА</t>
  </si>
  <si>
    <t>ШУШЛАКОВА ЮЛИЯ с 11.05.2015 по 14.05.2015</t>
  </si>
  <si>
    <t>205308115</t>
  </si>
  <si>
    <t>БОНДАРЕНКО СЕРГЕЙ</t>
  </si>
  <si>
    <t>БОНДАРЕНКО СЕРГЕЙ ВЛАДИМИРОВИЧ с 04.05.2015 по 09.05.2015</t>
  </si>
  <si>
    <t>205307517</t>
  </si>
  <si>
    <t>БОНДИН ДМИТРИЙ</t>
  </si>
  <si>
    <t>БОНДИН ДМИТРИЙ с 01.05.2015 по 04.05.2015</t>
  </si>
  <si>
    <t>205310333</t>
  </si>
  <si>
    <t>БОРЕЦКАЯ СВЕТЛАНА</t>
  </si>
  <si>
    <t>БУЛАТОВ РУСЛАН с 06.05.2015 по 08.05.2015</t>
  </si>
  <si>
    <t>205312201</t>
  </si>
  <si>
    <t>БОРЗОВА ОЛЬГА</t>
  </si>
  <si>
    <t>БОРЗОВА ОЛЬГА с 17.05.2015 по 23.05.2015</t>
  </si>
  <si>
    <t>205300986</t>
  </si>
  <si>
    <t>БОРИСЕНКО АЛЕКСЕЙ</t>
  </si>
  <si>
    <t>БОРИСЕНКО АЛЕКСЕЙ с 05.05.2015 по 10.05.2015</t>
  </si>
  <si>
    <t>ВАСИЛЬЕВ ВИКТОР с 05.05.2015 по 10.05.2015</t>
  </si>
  <si>
    <t>МЕДВЕДЕВА ТАТЬЯНА с 05.05.2015 по 10.05.2015</t>
  </si>
  <si>
    <t>205313011</t>
  </si>
  <si>
    <t>БОРИСЕНКО ВЛАДИМИР</t>
  </si>
  <si>
    <t>БОРИСЕНКО ВЛАДИМИР с 21.05.2015 по 24.05.2015</t>
  </si>
  <si>
    <t>205253190</t>
  </si>
  <si>
    <t>БОРИСОВ ЛЕОНИД</t>
  </si>
  <si>
    <t>БОРИСОВ ЛЕОНИД с 01.05.2015 по 03.05.2015</t>
  </si>
  <si>
    <t>БОРИСОВ ЛЕОНИД с 30.04.2015 по 01.05.2015</t>
  </si>
  <si>
    <t>ПОПОВ ВЛАДИМИР с 01.05.2015 по 03.05.2015</t>
  </si>
  <si>
    <t>ПОПОВ ВЛАДИМИР с 30.04.2015 по 01.05.2015</t>
  </si>
  <si>
    <t>ПОПОВА ЕКАТЕРИНА с 01.05.2015 по 03.05.2015</t>
  </si>
  <si>
    <t>ПОПОВА ЕКАТЕРИНА с 30.04.2015 по 01.05.2015</t>
  </si>
  <si>
    <t>205313352</t>
  </si>
  <si>
    <t>БОРИСОВА ЛИЛИЯ</t>
  </si>
  <si>
    <t>БОРИСОВА ЛИЛИЯ с 19.05.2015 по 22.05.2015</t>
  </si>
  <si>
    <t>ТРИППЕЛЬ ЕКАТЕРИНА с 19.05.2015 по 22.05.2015</t>
  </si>
  <si>
    <t>205300385</t>
  </si>
  <si>
    <t>БОРОВЕНСКАЯ ТАТЬЯНА</t>
  </si>
  <si>
    <t>БОРОВЕНСКАЯ ТАТЬЯНА АЛЕКСАНДРО с 01.05.2015 по 05.05.2015</t>
  </si>
  <si>
    <t>205309675</t>
  </si>
  <si>
    <t>БОРОВКОВА МАРИЯ</t>
  </si>
  <si>
    <t>БОРОВКОВ ВЛАДИМИР ВЛАДИМИРОВИ с 15.05.2015 по 17.05.2015</t>
  </si>
  <si>
    <t>205308828</t>
  </si>
  <si>
    <t>БОРОДИН АРКАДИЙ</t>
  </si>
  <si>
    <t>БОРОДИН АРКАДИЙ с 13.05.2015 по 16.05.2015</t>
  </si>
  <si>
    <t>105305135</t>
  </si>
  <si>
    <t>БОРОДИНА АЛЕНА</t>
  </si>
  <si>
    <t>ПАЛАГУТА ИГОРЬ с 17.05.2015 по 18.05.2015</t>
  </si>
  <si>
    <t>205307390</t>
  </si>
  <si>
    <t>БОРОДИНА АНАСТАСИЯ</t>
  </si>
  <si>
    <t>205313651</t>
  </si>
  <si>
    <t>БОРОДИНА ЛЮБОВЬ</t>
  </si>
  <si>
    <t>АЛЕШИНА ЛАРИСА с 26.05.2015 по 29.05.2015</t>
  </si>
  <si>
    <t>205306353</t>
  </si>
  <si>
    <t>БОРОДИНА СВЕТЛАНА</t>
  </si>
  <si>
    <t>БОРОДИНА СВЕТЛАНА с 01.05.2015 по 04.05.2015</t>
  </si>
  <si>
    <t>205307136</t>
  </si>
  <si>
    <t>БОЧАРОВ ДМИТРИЙ</t>
  </si>
  <si>
    <t>БОЧАРОВ ДМИТРИЙ с 01.05.2015 по 05.05.2015</t>
  </si>
  <si>
    <t>205312037</t>
  </si>
  <si>
    <t>БОЧКАРЕВА ЕЛЕНА</t>
  </si>
  <si>
    <t>БОЧКАРЕВА ЕЛЕНА с 20.05.2015 по 23.05.2015</t>
  </si>
  <si>
    <t>205313945</t>
  </si>
  <si>
    <t>БОЧКАРЕВА ИРИНА</t>
  </si>
  <si>
    <t>БОЧКАРЕВА ИРИНА с 23.05.2015 по 24.05.2015</t>
  </si>
  <si>
    <t>205251206</t>
  </si>
  <si>
    <t>БРЕВНОВ АНДРЕЙ</t>
  </si>
  <si>
    <t>БРЕВНОВ АНДРЕЙ с 01.05.2015 по 03.05.2015</t>
  </si>
  <si>
    <t>БРЕВНОВ АНДРЕЙ с 30.04.2015 по 01.05.2015</t>
  </si>
  <si>
    <t>ГАСПАРЯН САМВЕЛ с 01.05.2015 по 03.05.2015</t>
  </si>
  <si>
    <t>ГАСПАРЯН САМВЕЛ с 30.04.2015 по 01.05.2015</t>
  </si>
  <si>
    <t>205310536</t>
  </si>
  <si>
    <t>БРЕСЛАВЕЦ СЕРГЕЙ</t>
  </si>
  <si>
    <t>БРЕСЛАВЕЦ СЕРГЕЙ с 11.05.2015 по 14.05.2015</t>
  </si>
  <si>
    <t>205303070</t>
  </si>
  <si>
    <t>БРОНСКАЯ ЛАРИСА</t>
  </si>
  <si>
    <t>БРОНСКАЯ ЛАРИСА с 15.05.2015 по 22.05.2015</t>
  </si>
  <si>
    <t>105306495</t>
  </si>
  <si>
    <t>БРУЕВИЧ КОНСТАНТИН</t>
  </si>
  <si>
    <t>БРУЕВИЧ КОНСТАНТИН с 23.05.2015 по 25.05.2015</t>
  </si>
  <si>
    <t>105307931</t>
  </si>
  <si>
    <t>БРУЕВИЧ КОНСТАНТИН с 25.05.2015 по 26.05.2015</t>
  </si>
  <si>
    <t>205250632</t>
  </si>
  <si>
    <t>БУБЛИК ДМИТРИЙ</t>
  </si>
  <si>
    <t>БУБЛИК ДМИТРИЙ с 01.05.2015 по 03.05.2015</t>
  </si>
  <si>
    <t>БУБЛИК ДМИТРИЙ с 30.04.2015 по 01.05.2015</t>
  </si>
  <si>
    <t>105301035</t>
  </si>
  <si>
    <t>БУБЛИК ТАТЬЯНА</t>
  </si>
  <si>
    <t>БУБЛИК ТАТЬЯНА с 13.05.2015 по 16.05.2015</t>
  </si>
  <si>
    <t>205301557</t>
  </si>
  <si>
    <t>БУДАНИЦКАЯ ОЛЬГА</t>
  </si>
  <si>
    <t>БУДАНИЦКАЯ ОЛЬГА с 08.05.2015 по 11.05.2015</t>
  </si>
  <si>
    <t>105300324</t>
  </si>
  <si>
    <t>БУДАНОВА ИРИНА</t>
  </si>
  <si>
    <t>БУДАНОВА ИРИНА с 01.05.2015 по 05.05.2015</t>
  </si>
  <si>
    <t>205309228</t>
  </si>
  <si>
    <t>БУЗАЕВ АНДРЕЙ</t>
  </si>
  <si>
    <t>БУЗАЕВ АНДРЕЙ с 24.05.2015 по 25.05.2015</t>
  </si>
  <si>
    <t>БУЗАЕВА ТАТЬЯНА с 24.05.2015 по 25.05.2015</t>
  </si>
  <si>
    <t>205308936</t>
  </si>
  <si>
    <t>БУЗАЕВА ТАТЬЯНА</t>
  </si>
  <si>
    <t>БУЗАЕВ АНДРЕЙ с 25.05.2015 по 27.05.2015</t>
  </si>
  <si>
    <t>БУЗАЕВА ТАТЬЯНА с 25.05.2015 по 27.05.2015</t>
  </si>
  <si>
    <t>105301170</t>
  </si>
  <si>
    <t>БУЗАНОВ АЛЕКСЕЙ</t>
  </si>
  <si>
    <t>БУЗАНОВ АЛЕКСЕЙ с 06.05.2015 по 10.05.2015</t>
  </si>
  <si>
    <t>ЛУРЬЕ ЯКОВ с 06.05.2015 по 10.05.2015</t>
  </si>
  <si>
    <t>205304797</t>
  </si>
  <si>
    <t>БУЛАТНЫЙ АЛЕКСАНДР</t>
  </si>
  <si>
    <t>БУЛАТНЫЙ АЛЕКСАНДР с 04.05.2015 по 07.05.2015</t>
  </si>
  <si>
    <t>205308201</t>
  </si>
  <si>
    <t>БУЛГАКОВА НАТАЛЬЯ</t>
  </si>
  <si>
    <t>БУЛГАКОВА НАТАЛЬЯ с 08.05.2015 по 12.05.2015</t>
  </si>
  <si>
    <t>105300655</t>
  </si>
  <si>
    <t>БУНЧИНА ИРИНА</t>
  </si>
  <si>
    <t>БУНЧИН ИГОРЬ с 05.05.2015 по 08.05.2015</t>
  </si>
  <si>
    <t>205314843</t>
  </si>
  <si>
    <t>БУРАКОВА ВАЛЕРИЯ</t>
  </si>
  <si>
    <t>БУРАКОВА ВАЛЕРИЯ с 24.05.2015 по 26.05.2015</t>
  </si>
  <si>
    <t>205315114</t>
  </si>
  <si>
    <t>БУРДА ОЛЬГА</t>
  </si>
  <si>
    <t>БУРДА ЮРИЙ с 30.05.2015 по 31.05.2015</t>
  </si>
  <si>
    <t>205313692</t>
  </si>
  <si>
    <t>БУРКИНА ВЕРОНИКА</t>
  </si>
  <si>
    <t>БУРКИНА ЕЛЕНА с 24.05.2015 по 26.05.2015</t>
  </si>
  <si>
    <t>205308152</t>
  </si>
  <si>
    <t>БУРКИНА ЛЮБОВЬ</t>
  </si>
  <si>
    <t>БУРКИН ЮРИЙ с 13.05.2015 по 15.05.2015</t>
  </si>
  <si>
    <t>205310560</t>
  </si>
  <si>
    <t>БУРЛЯ ВАЛЕНТИНА</t>
  </si>
  <si>
    <t>БОЙИЧИЧ МИОДРАГ с 23.05.2015 по 24.05.2015</t>
  </si>
  <si>
    <t>105305007</t>
  </si>
  <si>
    <t>БУРНЯШЕВ ЭДУАРД</t>
  </si>
  <si>
    <t>БУРНЯШЕВ ЭДУАРД с 18.05.2015 по 20.05.2015</t>
  </si>
  <si>
    <t>205307867</t>
  </si>
  <si>
    <t>БУРОВА СВЕТЛАНА</t>
  </si>
  <si>
    <t>БУРОВА СВЕТЛАНА с 05.05.2015 по 10.05.2015</t>
  </si>
  <si>
    <t>105305844</t>
  </si>
  <si>
    <t>БУТЕНКО АНАСТАСИЯ</t>
  </si>
  <si>
    <t>БУТЕНКО АНАСТАСИЯ с 19.05.2015 по 20.05.2015</t>
  </si>
  <si>
    <t>205308525</t>
  </si>
  <si>
    <t>БУТЫРИНА ВИКТОРИЯ</t>
  </si>
  <si>
    <t>БУТЫРИНА ВИКТОРИЯ с 13.05.2015 по 20.05.2015</t>
  </si>
  <si>
    <t>205302852</t>
  </si>
  <si>
    <t>БУШМАНОВ ВЯЧЕСЛАВ</t>
  </si>
  <si>
    <t>БУШМАНОВ ВЯЧЕСЛАВ с 11.05.2015 по 17.05.2015</t>
  </si>
  <si>
    <t>205306923</t>
  </si>
  <si>
    <t>БЫКОВ ЕВГЕНИЙ</t>
  </si>
  <si>
    <t>БЫКОВ ЕВГЕНИЙ с 09.05.2015 по 11.05.2015</t>
  </si>
  <si>
    <t>205313463</t>
  </si>
  <si>
    <t>БЫЧИХИН ЕВГЕНИЙ</t>
  </si>
  <si>
    <t>БЫЧИХИН ЕВГЕНИЙ с 21.05.2015 по 25.05.2015</t>
  </si>
  <si>
    <t>205312738</t>
  </si>
  <si>
    <t>БЫЧКОВ АЛЕКСЕЙ</t>
  </si>
  <si>
    <t>ГАЛЬВЕС ГАЛАС ИРЭН с 29.05.2015 по 31.05.2015</t>
  </si>
  <si>
    <t>105307218</t>
  </si>
  <si>
    <t>БЫЧКОВ АНДРЕЙ</t>
  </si>
  <si>
    <t>БЫЧКОВ АНДРЕЙ с 25.05.2015 по 26.05.2015</t>
  </si>
  <si>
    <t>205253175</t>
  </si>
  <si>
    <t>ВАВИЛОВА ТАТЬЯНА</t>
  </si>
  <si>
    <t>ПАШНИКОВА ВАЛЕНТИНА с 29.04.2015 по 01.05.2015</t>
  </si>
  <si>
    <t>ПАШНИКОВА ВАЛЕНТИНА с 01.05.2015 по 06.05.2015</t>
  </si>
  <si>
    <t>205309261</t>
  </si>
  <si>
    <t>ПАШНИКОВА ВАЛЕНТИНА с 06.05.2015 по 07.05.2015</t>
  </si>
  <si>
    <t>105300864</t>
  </si>
  <si>
    <t>ВАГАПОВ СУЛЕЙМАН</t>
  </si>
  <si>
    <t>ВАГАПОВ СУЛЕЙМАН с 15.05.2015 по 17.05.2015</t>
  </si>
  <si>
    <t>105300674</t>
  </si>
  <si>
    <t>ВАЖКИЙ АЛЕКСЕЙ</t>
  </si>
  <si>
    <t>ВАЖКАЯ МАРИЯ с 23.05.2015 по 30.05.2015</t>
  </si>
  <si>
    <t>205314957</t>
  </si>
  <si>
    <t>ВАЙЦНЕР СВЕТЛАНА</t>
  </si>
  <si>
    <t>ВАЙЦНЕР СВЕТЛАНА с 24.05.2015 по 30.05.2015</t>
  </si>
  <si>
    <t>205314723</t>
  </si>
  <si>
    <t>ВАКУЛИН ОЛЕГ</t>
  </si>
  <si>
    <t>ВАКУЛИН ОЛЕГ с 27.05.2015 по 30.05.2015</t>
  </si>
  <si>
    <t>205310541</t>
  </si>
  <si>
    <t>ВАЛИЕВ РУСЛАН</t>
  </si>
  <si>
    <t>ВАЛИЕВ РУСЛАН с 11.05.2015 по 14.05.2015</t>
  </si>
  <si>
    <t>205314882</t>
  </si>
  <si>
    <t>ВАЛУЙСКИЙ ВЯЧЕСЛАВ</t>
  </si>
  <si>
    <t>ВАЛУЙСКИЙ ВЯЧЕСЛАВ с 29.05.2015 по 31.05.2015</t>
  </si>
  <si>
    <t>205300600</t>
  </si>
  <si>
    <t>ВАЛЬКОВ ДМИТРИЙ</t>
  </si>
  <si>
    <t>ВАЛЬКОВА ОЛЕСЯ с 09.05.2015 по 11.05.2015</t>
  </si>
  <si>
    <t>205250384</t>
  </si>
  <si>
    <t>ВАНЖА ЕЛЕНА</t>
  </si>
  <si>
    <t>ВАНЖА ЕЛЕНА с 01.05.2015 по 01.05.2015</t>
  </si>
  <si>
    <t>205300536</t>
  </si>
  <si>
    <t>ВАНЖА ЕЛЕНА с 01.05.2015 по 05.05.2015</t>
  </si>
  <si>
    <t>105306742</t>
  </si>
  <si>
    <t>ВАНИН СТАНИСЛАВ</t>
  </si>
  <si>
    <t>ВАНИН СТАНИСЛАВ с 24.05.2015 по 25.05.2015</t>
  </si>
  <si>
    <t>205309082</t>
  </si>
  <si>
    <t>ВАРИЧ ЕЛЕНА</t>
  </si>
  <si>
    <t>ВАРИЧ ВИКТОР с 14.05.2015 по 15.05.2015</t>
  </si>
  <si>
    <t>105302376</t>
  </si>
  <si>
    <t>ВАРТАНОВА ВАЛЕНТИНА</t>
  </si>
  <si>
    <t>ВАРТАНОВА ВАЛЕНТИНА с 06.05.2015 по 09.05.2015</t>
  </si>
  <si>
    <t>205308805</t>
  </si>
  <si>
    <t>ВАРТКИНАЯН АЛЬБИНА</t>
  </si>
  <si>
    <t>ВАРТКИНАЯН ГЕННАДИЙ с 03.05.2015 по 06.05.2015</t>
  </si>
  <si>
    <t>205314025</t>
  </si>
  <si>
    <t>ВАСИЛЕНКО АЛЛА</t>
  </si>
  <si>
    <t>ВАСИЛЕНКО АЛЛА с 25.05.2015 по 30.05.2015</t>
  </si>
  <si>
    <t>205310481</t>
  </si>
  <si>
    <t>ВАСИЛЕНКО НАТАЛЬЯ</t>
  </si>
  <si>
    <t>ВАСИЛЕНКО НАТАЛЬЯ с 10.05.2015 по 11.05.2015</t>
  </si>
  <si>
    <t>205302423</t>
  </si>
  <si>
    <t>ВАСИЛЕНКО ЮРИЙ</t>
  </si>
  <si>
    <t>ВАСИЛЕНКО НАТАЛЬЯ с 01.05.2015 по 04.05.2015</t>
  </si>
  <si>
    <t>105304906</t>
  </si>
  <si>
    <t>ВАСИЛЬЕ АЛЕКСАНДР</t>
  </si>
  <si>
    <t>ВАСИЛЬЕВА ТАТЬЯНА с 18.05.2015 по 21.05.2015</t>
  </si>
  <si>
    <t>105300617</t>
  </si>
  <si>
    <t>ВАСИЛЬЕВ ВЛАДИМИР</t>
  </si>
  <si>
    <t>КОМИССАРОВ РОМАН с 27.05.2015 по 31.05.2015</t>
  </si>
  <si>
    <t>ВАСИЛЬЕВА ЯНА с 27.05.2015 по 31.05.2015</t>
  </si>
  <si>
    <t>105303334</t>
  </si>
  <si>
    <t>ВАСИЛЬЕВ СТАНИСЛАВ</t>
  </si>
  <si>
    <t>ВАСИЛЬЕВ СТАНИСЛАВ с 11.05.2015 по 13.05.2015</t>
  </si>
  <si>
    <t>105305572</t>
  </si>
  <si>
    <t>НАУМКИН ДМИТРИЙ с 20.05.2015 по 21.05.2015</t>
  </si>
  <si>
    <t>205308520</t>
  </si>
  <si>
    <t>ВАСИЛЬЕВА ВЕРОНИКА</t>
  </si>
  <si>
    <t>ВАСИЛЬЕВА ВЕРОНИКА АЛЕКСАНДРОВ с 15.05.2015 по 17.05.2015</t>
  </si>
  <si>
    <t>ВАСИЛЬЕВ ВЛАДИМИР ЮРЬЕВИЧ с 15.05.2015 по 17.05.2015</t>
  </si>
  <si>
    <t>205308265</t>
  </si>
  <si>
    <t>ВАСИЛЬЕВА НАТАЛИЯ</t>
  </si>
  <si>
    <t>ВАСИЛЬЕВА НАТАЛИЯ с 09.05.2015 по 15.05.2015</t>
  </si>
  <si>
    <t>205308553</t>
  </si>
  <si>
    <t>ВАСИЛЬЧЕНКО ОЛЬГА</t>
  </si>
  <si>
    <t>ВАСИЛЬЧЕНКО ОЛЬГА ЮРЬЕВНА с 16.05.2015 по 18.05.2015</t>
  </si>
  <si>
    <t>205312668</t>
  </si>
  <si>
    <t>ВАСИН ДЕНИС</t>
  </si>
  <si>
    <t>ВАСИНА ЮЛИЯ с 26.05.2015 по 31.05.2015</t>
  </si>
  <si>
    <t>105301081</t>
  </si>
  <si>
    <t>ВАСЯНИН ВИТАЛИЙ</t>
  </si>
  <si>
    <t>ВАСЯНИН ВИТАЛИЙ с 01.05.2015 по 02.05.2015</t>
  </si>
  <si>
    <t>105307874</t>
  </si>
  <si>
    <t>ВАХРУШЕВА ЕЛЕНА</t>
  </si>
  <si>
    <t>СИЛГЭРО ТРЕТЬЯ НАТАЛЬЯ с 26.05.2015 по 27.05.2015</t>
  </si>
  <si>
    <t>205314297</t>
  </si>
  <si>
    <t>ВАЦИК ВИКТОР</t>
  </si>
  <si>
    <t>ВАЦИК ВИКТОР с 24.05.2015 по 30.05.2015</t>
  </si>
  <si>
    <t>105301214</t>
  </si>
  <si>
    <t>ВАШЕЧКИН ВИТАЛИЙ</t>
  </si>
  <si>
    <t>ЕРМОЛЕНКО ОКСАНА с 29.05.2015 по 31.05.2015</t>
  </si>
  <si>
    <t>105308251</t>
  </si>
  <si>
    <t>ВАЩЕНКО ВЛАДИМИР</t>
  </si>
  <si>
    <t>ВАЩЕНКО ВЛАДИМИР с 27.05.2015 по 30.05.2015</t>
  </si>
  <si>
    <t>205312293</t>
  </si>
  <si>
    <t>ВЕДЕНЕЕВА СВЕТЛАНА</t>
  </si>
  <si>
    <t>РЕЕНТЕНКО СВЯТОСЛАВ с 22.05.2015 по 25.05.2015</t>
  </si>
  <si>
    <t>205313074</t>
  </si>
  <si>
    <t>ВЕДЕНЬЕВ АНДРЕЙ</t>
  </si>
  <si>
    <t>ВЕДЕНЬЕВ АНДРЕЙ с 22.05.2015 по 29.05.2015</t>
  </si>
  <si>
    <t>205303854</t>
  </si>
  <si>
    <t>ВЕДЕРНИКОВ ВИТАЛИЙ</t>
  </si>
  <si>
    <t>ВЕДЕРНИКОВ ВИТАЛИЙ с 04.05.2015 по 10.05.2015</t>
  </si>
  <si>
    <t>205308488</t>
  </si>
  <si>
    <t>ВЕДЕРНИКОВ ДМИТРИЙ</t>
  </si>
  <si>
    <t>ВЕДЕРНИКОВ ДМИТРИЙ с 16.05.2015 по 18.05.2015</t>
  </si>
  <si>
    <t>105305298</t>
  </si>
  <si>
    <t>ВЕДЕРНИКОВ КИРИЛЛ</t>
  </si>
  <si>
    <t>МЕЩАНИНОВА ИННА с 17.05.2015 по 18.05.2015</t>
  </si>
  <si>
    <t>205303790</t>
  </si>
  <si>
    <t>ВЕДЕРНИКОВА ДИНА</t>
  </si>
  <si>
    <t>ДОСТОВАЛОВА ЛЮДМИЛА с 04.05.2015 по 10.05.2015</t>
  </si>
  <si>
    <t>205250627</t>
  </si>
  <si>
    <t>ВЕЛИКОЦКИЙ ВИКТОР</t>
  </si>
  <si>
    <t>ВЕЛИКОТСКИЙ ВИКТОР с 01.05.2015 по 03.05.2015</t>
  </si>
  <si>
    <t>ВЕЛИКОТСКИЙ ВИКТОР с 30.04.2015 по 01.05.2015</t>
  </si>
  <si>
    <t>105300761</t>
  </si>
  <si>
    <t>ВЕЛИХОВ ОЛЕГ</t>
  </si>
  <si>
    <t>ВЕЛИХОВ ОЛЕГ с 01.05.2015 по 03.05.2015</t>
  </si>
  <si>
    <t>205306403</t>
  </si>
  <si>
    <t>ВЕЛИЧКИН ДМИТРИЙ</t>
  </si>
  <si>
    <t>ВЕЛИЧКИН ДМИТРИЙ с 08.05.2015 по 10.05.2015</t>
  </si>
  <si>
    <t>ЗАНЧЕНКО ТАТЬЯНА с 08.05.2015 по 10.05.2015</t>
  </si>
  <si>
    <t>КОНДРАШОВ СЕРГЕЙ с 08.05.2015 по 10.05.2015</t>
  </si>
  <si>
    <t>МАЙМУЛА НАДЕЖДА с 08.05.2015 по 10.05.2015</t>
  </si>
  <si>
    <t>ЩЕРБАКОВ ИГОРЬ с 08.05.2015 по 10.05.2015</t>
  </si>
  <si>
    <t>КОЛЕСНИКОВ ИГОРЬ с 08.05.2015 по 10.05.2015</t>
  </si>
  <si>
    <t>205314901</t>
  </si>
  <si>
    <t>ВЕРЕТЕЛЬНИК СЕРГЕЙ</t>
  </si>
  <si>
    <t>ВЕРЕТЕЛЬНИК СЕРГЕЙ с 29.05.2015 по 31.05.2015</t>
  </si>
  <si>
    <t>КОРОБКА АЛЕКСЕЙ с 29.05.2015 по 31.05.2015</t>
  </si>
  <si>
    <t>205314657</t>
  </si>
  <si>
    <t>ВЕРЕТЕННИКОВ ВЛАДИСЛАВ</t>
  </si>
  <si>
    <t>ВЕРЕТЕННИКОВ ВЛАДИСЛАВ с 23.05.2015 по 24.05.2015</t>
  </si>
  <si>
    <t>205304651</t>
  </si>
  <si>
    <t>ВЕРЕТЕННИКОВА ИРИНА</t>
  </si>
  <si>
    <t>ВЕРЕТЕННИКОВА ИРИНА с 13.05.2015 по 17.05.2015</t>
  </si>
  <si>
    <t>105304952</t>
  </si>
  <si>
    <t>ВЕРЕЩАГИН ВАДИМ</t>
  </si>
  <si>
    <t>ШИШЛАКОВА ЕЛЕНА с 17.05.2015 по 18.05.2015</t>
  </si>
  <si>
    <t>105305605</t>
  </si>
  <si>
    <t>ВЕРЕЩАГИН ВАДИМ с 18.05.2015 по 20.05.2015</t>
  </si>
  <si>
    <t>205303695</t>
  </si>
  <si>
    <t>ВЕРЕЩАГИНА ЛЮДМИЛА</t>
  </si>
  <si>
    <t>ВЕРЕЩАГИНА ЛЮДМИЛА ВИКТОРОВНА с 10.05.2015 по 16.05.2015</t>
  </si>
  <si>
    <t>205310425</t>
  </si>
  <si>
    <t>ВЕРИГИНА ВЕРА</t>
  </si>
  <si>
    <t>ВЕРИГИНА ВЕРА с 12.05.2015 по 19.05.2015</t>
  </si>
  <si>
    <t>205314197</t>
  </si>
  <si>
    <t>ВЕРИГИНА ЕКАТЕРИНА</t>
  </si>
  <si>
    <t>ВЕРИГИНА ЕКАТЕРИНА с 19.05.2015 по 20.05.2015</t>
  </si>
  <si>
    <t>205301767</t>
  </si>
  <si>
    <t>ВЕРНИГОРА МИХАИЛ</t>
  </si>
  <si>
    <t>ВЕРНИГОРА МИХАИЛ с 14.05.2015 по 17.05.2015</t>
  </si>
  <si>
    <t>205306265</t>
  </si>
  <si>
    <t>ВЕРШИНИН КИРИЛЛ</t>
  </si>
  <si>
    <t>ВЕРШИН НИКОЛАЙ с 09.05.2015 по 11.05.2015</t>
  </si>
  <si>
    <t>205306112</t>
  </si>
  <si>
    <t>ВЕРШИНИН МАКСИМ</t>
  </si>
  <si>
    <t>ВЕРШИНИН МАКСИМ с 09.05.2015 по 11.05.2015</t>
  </si>
  <si>
    <t>205312541</t>
  </si>
  <si>
    <t>ВЕРШИНИН МАКСИМ с 22.05.2015 по 24.05.2015</t>
  </si>
  <si>
    <t>205306107</t>
  </si>
  <si>
    <t>ВЕРШИНИНА ИРИНА</t>
  </si>
  <si>
    <t>ВЕРШИНИНА АНАСТАСИЯ АЛЕКСАНДРО с 09.05.2015 по 11.05.2015</t>
  </si>
  <si>
    <t>105300822</t>
  </si>
  <si>
    <t>ВЕРЮТИН АНДРЕЙ</t>
  </si>
  <si>
    <t>ВЕРЮТИНА АННА СЕРГЕЕВНА с 05.05.2015 по 08.05.2015</t>
  </si>
  <si>
    <t>105301989</t>
  </si>
  <si>
    <t>ВЕСЕЛКОВА ГАЛИНА</t>
  </si>
  <si>
    <t>ВЕСЕЛКОВА ГАЛИНА с 06.05.2015 по 08.05.2015</t>
  </si>
  <si>
    <t>105305055</t>
  </si>
  <si>
    <t>ВЕСОВА МАРИЯ</t>
  </si>
  <si>
    <t>ВЕСОВА МАРИЯ с 17.05.2015 по 18.05.2015</t>
  </si>
  <si>
    <t>105304224</t>
  </si>
  <si>
    <t>ВЕЧЕРЯ ВАСИЛИЙ</t>
  </si>
  <si>
    <t>БУТОВА АНАСТАСИЯ с 29.05.2015 по 31.05.2015</t>
  </si>
  <si>
    <t>205313934</t>
  </si>
  <si>
    <t>ВИКОЛ ЮЛИЯ</t>
  </si>
  <si>
    <t>МАГАКЯН СУРИК с 19.05.2015 по 21.05.2015</t>
  </si>
  <si>
    <t>105305581</t>
  </si>
  <si>
    <t>ВИКУЛОВА ВЕРА</t>
  </si>
  <si>
    <t>ГОНТАРЕВА ЛИЛИЯ с 18.05.2015 по 20.05.2015</t>
  </si>
  <si>
    <t>205310276</t>
  </si>
  <si>
    <t>ВИНИЧЕНКО ЛАРИСА</t>
  </si>
  <si>
    <t>ЛИТАВРИН АЛЕКСАНДР с 13.05.2015 по 14.05.2015</t>
  </si>
  <si>
    <t>105301193</t>
  </si>
  <si>
    <t>ВИНОГРАДОВ АЛЕКСЕЙ</t>
  </si>
  <si>
    <t>ВИНОГРАДОВ АЛЕКСЕЙ с 04.05.2015 по 06.05.2015</t>
  </si>
  <si>
    <t>205312179</t>
  </si>
  <si>
    <t>ВИНОКУРОВ МИХАИЛ</t>
  </si>
  <si>
    <t>205312192</t>
  </si>
  <si>
    <t>КРЫЛОВ АНТОН с 13.05.2015 по 15.05.2015</t>
  </si>
  <si>
    <t>205312323</t>
  </si>
  <si>
    <t>КРЫЛОВ АНТОН с 17.05.2015 по 18.05.2015</t>
  </si>
  <si>
    <t>205313498</t>
  </si>
  <si>
    <t>КРЫЛОВ АНТОН с 18.05.2015 по 22.05.2015</t>
  </si>
  <si>
    <t>105307845</t>
  </si>
  <si>
    <t>ВИНЮКОВ СЕРГЕЙ</t>
  </si>
  <si>
    <t>ЛЕБЕДЕВ РАМАН с 28.05.2015 по 29.05.2015</t>
  </si>
  <si>
    <t>205311647</t>
  </si>
  <si>
    <t>ВИРЧЕНКО ЯРОСЛАВ</t>
  </si>
  <si>
    <t>ВИРЧЕНКО ЯРОСЛАВ с 11.05.2015 по 12.05.2015</t>
  </si>
  <si>
    <t>105303202</t>
  </si>
  <si>
    <t>ВИХАРЕВА НАТАЛЬЯ</t>
  </si>
  <si>
    <t>ВИХАРЕВА НАТАЛЬЯ с 27.05.2015 по 31.05.2015</t>
  </si>
  <si>
    <t>105308114</t>
  </si>
  <si>
    <t>ВЛАДИМИРОВА ИРИНА</t>
  </si>
  <si>
    <t>ВИТКОВСКАЯ ТАТЬЯНА с 27.05.2015 по 28.05.2015</t>
  </si>
  <si>
    <t>105300736</t>
  </si>
  <si>
    <t>ВЛАЗНЕВА МАРИНА</t>
  </si>
  <si>
    <t>ВЛАЗНЕВА МАРИНА с 01.05.2015 по 03.05.2015</t>
  </si>
  <si>
    <t>205302095</t>
  </si>
  <si>
    <t>ВЛАСЕНКО МИХАИЛ</t>
  </si>
  <si>
    <t>ВЛАСЕНКО НАДЕЖДА с 01.05.2015 по 04.05.2015</t>
  </si>
  <si>
    <t>205306617</t>
  </si>
  <si>
    <t>ВЛАСОВА ИННА</t>
  </si>
  <si>
    <t>ВЛАСОВА ИННА с 11.05.2015 по 18.05.2015</t>
  </si>
  <si>
    <t>205314779</t>
  </si>
  <si>
    <t>ВОВЧЕНКО ВИТАЛИЙ</t>
  </si>
  <si>
    <t>ВОВЧЕНКО ВИТАЛИЙ с 24.05.2015 по 27.05.2015</t>
  </si>
  <si>
    <t>205308108</t>
  </si>
  <si>
    <t>ВОДЕНКО ВАЛЕНТИНА</t>
  </si>
  <si>
    <t>ВОДЕНКО ВАЛЕНТИНА с 05.05.2015 по 09.05.2015</t>
  </si>
  <si>
    <t>205313815</t>
  </si>
  <si>
    <t>ВОДЯНЮК ЛЮДМИЛА</t>
  </si>
  <si>
    <t>ЧЕРЕДНИЧЕНКО ВАЛЕНТИНА с 29.05.2015 по 31.05.2015</t>
  </si>
  <si>
    <t>205306866</t>
  </si>
  <si>
    <t>ВОЙЛОЧНИКОВ ВИТАЛИЙ</t>
  </si>
  <si>
    <t>ВОЙЛОЧНИКОВ ВИТАЛИЙ с 07.05.2015 по 15.05.2015</t>
  </si>
  <si>
    <t>205300841</t>
  </si>
  <si>
    <t>ВОЛГИНА ЕЛЕНА</t>
  </si>
  <si>
    <t>ВОЛГИНА ЕЛЕНА с 06.05.2015 по 10.05.2015</t>
  </si>
  <si>
    <t>105300844</t>
  </si>
  <si>
    <t>ВОЛКОВ ЮРИЙ</t>
  </si>
  <si>
    <t>ВОЛКОВ ЮРИЙ с 01.05.2015 по 03.05.2015</t>
  </si>
  <si>
    <t>205303038</t>
  </si>
  <si>
    <t>ВОЛКОВА ГАЛИНА</t>
  </si>
  <si>
    <t>ВОЛКОВА ГАЛИНА с 18.05.2015 по 27.05.2015</t>
  </si>
  <si>
    <t>205308538</t>
  </si>
  <si>
    <t>ВОЛКОВА ЕЛЕНА</t>
  </si>
  <si>
    <t>ВОЛКОВА ЕЛЕНА с 17.05.2015 по 20.05.2015</t>
  </si>
  <si>
    <t>205314791</t>
  </si>
  <si>
    <t>ВОЛКОВА ЛЮДМИЛА</t>
  </si>
  <si>
    <t>ВОЛКОВА ЛЮДМИЛА с 22.05.2015 по 24.05.2015</t>
  </si>
  <si>
    <t>205309992</t>
  </si>
  <si>
    <t>ВОЛОВА НАТАЛЬЯ</t>
  </si>
  <si>
    <t>ВОЛОВА НАТАЛЬЯ с 06.05.2015 по 08.05.2015</t>
  </si>
  <si>
    <t>105306650</t>
  </si>
  <si>
    <t>ВОЛОВАЯ АЛЛА</t>
  </si>
  <si>
    <t>ВОЛОВАЯ АЛЛА с 27.05.2015 по 29.05.2015</t>
  </si>
  <si>
    <t>205314442</t>
  </si>
  <si>
    <t>ВОЛОШИН АРТЕМ</t>
  </si>
  <si>
    <t>КАТРЮХИНА АНАСТАСИЯ с 26.05.2015 по 28.05.2015</t>
  </si>
  <si>
    <t>205314847</t>
  </si>
  <si>
    <t>ВОЛОШИНА ИРИНА</t>
  </si>
  <si>
    <t>ВОЛОШИНА ИРИНА с 22.05.2015 по 28.05.2015</t>
  </si>
  <si>
    <t>205310306</t>
  </si>
  <si>
    <t>ВОРОБЬЕВА ИРИНА</t>
  </si>
  <si>
    <t>ВОРОБЬЕВ РОМАН с 25.05.2015 по 26.05.2015</t>
  </si>
  <si>
    <t>205310327</t>
  </si>
  <si>
    <t>ВОРОБЬЕВА ТАТЬЯНА</t>
  </si>
  <si>
    <t>ВОРОБЬЕВ СЕРГЕЙ с 25.05.2015 по 26.05.2015</t>
  </si>
  <si>
    <t>205303637</t>
  </si>
  <si>
    <t>ВОРОБЬЕВ ЮРИЙ</t>
  </si>
  <si>
    <t>ВОРОБЬЕВ ЮРИЙ с 09.05.2015 по 17.05.2015</t>
  </si>
  <si>
    <t>205307373</t>
  </si>
  <si>
    <t>ВОРОНИНА НАТАЛЬЯ</t>
  </si>
  <si>
    <t>ИВАНОВ СЕРГЕЙ с 01.05.2015 по 04.05.2015</t>
  </si>
  <si>
    <t>105300327</t>
  </si>
  <si>
    <t>ВОРОНОВ АНДРЕЙ</t>
  </si>
  <si>
    <t>ВОРОНОВ ДМИТРИЙ с 01.05.2015 по 03.05.2015</t>
  </si>
  <si>
    <t>уменьшила на 7707</t>
  </si>
  <si>
    <t>205308422</t>
  </si>
  <si>
    <t>ВОРОНЬКО ЕКАТЕРИНА</t>
  </si>
  <si>
    <t>ВОРОНЬКО ЕКАТЕРИНА с 16.05.2015 по 17.05.2015</t>
  </si>
  <si>
    <t>105301592</t>
  </si>
  <si>
    <t>ВОСКРЕСЕНСКИЙ АЛЕКСАНДР</t>
  </si>
  <si>
    <t>ВОСКРЕСЕНСКИЙ АЛЕКСАНДР с 10.05.2015 по 16.05.2015</t>
  </si>
  <si>
    <t>ВОСКРЕСЕНСКИЙ АЛЕКСЕЙ с 10.05.2015 по 16.05.2015</t>
  </si>
  <si>
    <t>205314020</t>
  </si>
  <si>
    <t>ВОХМЯНИН РОМАН</t>
  </si>
  <si>
    <t>АНИСИМОВ АНДРЕЙ с 19.05.2015 по 21.05.2015</t>
  </si>
  <si>
    <t>105307668</t>
  </si>
  <si>
    <t>ВТОРУШИН ЮРИЙ</t>
  </si>
  <si>
    <t>ВТОРУШИН ЮРИЙ с 27.05.2015 по 28.05.2015</t>
  </si>
  <si>
    <t>105308889</t>
  </si>
  <si>
    <t>ВТОРУШИН ЮРИЙ с 28.05.2015 по 29.05.2015</t>
  </si>
  <si>
    <t>205308421</t>
  </si>
  <si>
    <t>ВЯТКИНА ПОЛИНА</t>
  </si>
  <si>
    <t>ВЯТКИНА ПОЛИНА с 15.05.2015 по 17.05.2015</t>
  </si>
  <si>
    <t>205314977</t>
  </si>
  <si>
    <t>ВЯТКИНА ПОЛИНА с 24.05.2015 по 26.05.2015</t>
  </si>
  <si>
    <t>МАМАЕВА ВАЛЕНТИНА с 24.05.2015 по 26.05.2015</t>
  </si>
  <si>
    <t>205303173</t>
  </si>
  <si>
    <t>ГАББАСОВ ДАНИЛ</t>
  </si>
  <si>
    <t>ГАББАСОВ ДАНИЛ с 16.05.2015 по 23.05.2015</t>
  </si>
  <si>
    <t>205308022</t>
  </si>
  <si>
    <t>ГАБИТОВА ДИНАРА</t>
  </si>
  <si>
    <t>ГАБИТОВА ДИНАРА с 11.05.2015 по 17.05.2015</t>
  </si>
  <si>
    <t>105305301</t>
  </si>
  <si>
    <t>ГАБИТОВ РУСЛАН</t>
  </si>
  <si>
    <t>ГАБИТОВА ДИНАРА с 17.05.2015 по 18.05.2015</t>
  </si>
  <si>
    <t>105302820</t>
  </si>
  <si>
    <t>ГАБРИЕЛЯН ВЛАДИСЛАВ</t>
  </si>
  <si>
    <t>ГАБРИЕЛЯН ВЛАДИСЛАВ СЕРГЕЕВИЧ с 10.05.2015 по 11.05.2015</t>
  </si>
  <si>
    <t>ГАБРИЕЛЯН ЭДУАРД СЕРГЕЕВИЧ с 10.05.2015 по 11.05.2015</t>
  </si>
  <si>
    <t>205313690</t>
  </si>
  <si>
    <t>ГАВИН ИЛЬЯ</t>
  </si>
  <si>
    <t>ГАВИН ИЛЬЯ с 20.05.2015 по 25.05.2015</t>
  </si>
  <si>
    <t>105305410</t>
  </si>
  <si>
    <t>ГАВРИЛЕНКО АННА</t>
  </si>
  <si>
    <t>ГАВРИЛЕНКО АННА с 19.05.2015 по 22.05.2015</t>
  </si>
  <si>
    <t>205307058</t>
  </si>
  <si>
    <t>ГАВРИЛОВ ДМИТРИЙ</t>
  </si>
  <si>
    <t>ГАВРИЛОВ ДМИТРИЙ с 01.05.2015 по 04.05.2015</t>
  </si>
  <si>
    <t>205311414</t>
  </si>
  <si>
    <t>ГАВРИНА ВАЛЕНТИНА</t>
  </si>
  <si>
    <t>ГАВРИЛИНА ВАЛЕНТИНА с 16.05.2015 по 20.05.2015</t>
  </si>
  <si>
    <t>205308170</t>
  </si>
  <si>
    <t>ГАВРЮШОВ ВЛАДИМИР</t>
  </si>
  <si>
    <t>ГАВРЮШОВ ВЛАДИМИР с 09.05.2015 по 15.05.2015</t>
  </si>
  <si>
    <t>205312546</t>
  </si>
  <si>
    <t>ГАВРЯ ГРИГОРИЙ</t>
  </si>
  <si>
    <t>ГАВРЯ ГРИГОРИЙ с 22.05.2015 по 24.05.2015</t>
  </si>
  <si>
    <t>105305976</t>
  </si>
  <si>
    <t>ГАГАУЗОВ КОНСТАНТИН</t>
  </si>
  <si>
    <t>ПРОКОПЬЕВА КСЕНИЯ с 20.05.2015 по 21.05.2015</t>
  </si>
  <si>
    <t>205301059</t>
  </si>
  <si>
    <t>ГАДЖИМАГОМЕДОВА НАЗИФАТ</t>
  </si>
  <si>
    <t>ГАДЖИМАГОМЕДОВА НАЗИФАТ с 03.05.2015 по 09.05.2015</t>
  </si>
  <si>
    <t>205307267</t>
  </si>
  <si>
    <t>ГАЙВОРОНСКАЯ ЕЛЕНА</t>
  </si>
  <si>
    <t>ГАЙВОРОНСКИЙ ВАСИЛИЙ с 01.05.2015 по 04.05.2015</t>
  </si>
  <si>
    <t>205312416</t>
  </si>
  <si>
    <t>ГАЙКАЛОВ СЕРГЕЙ</t>
  </si>
  <si>
    <t>ГАЙКАЛОВА ЛЮДМИЛА с 22.05.2015 по 24.05.2015</t>
  </si>
  <si>
    <t>205306351</t>
  </si>
  <si>
    <t>ГАЛАГАН ЯННА</t>
  </si>
  <si>
    <t>ГАЛАГАН КОНСТАНТИН с 09.05.2015 по 11.05.2015</t>
  </si>
  <si>
    <t>205309645</t>
  </si>
  <si>
    <t>ГАЛАЙДО ЕЛЕНА</t>
  </si>
  <si>
    <t>ГАЛАЙДО ЕЛЕНА ВЛАДИМИРОВНА с 10.05.2015 по 12.05.2015</t>
  </si>
  <si>
    <t>205302140</t>
  </si>
  <si>
    <t>ГАЛАКТИОНОВ ЕВГЕНИЙ</t>
  </si>
  <si>
    <t>ГАЛАКТИОНОВ ЕВГЕНИЙ с 01.05.2015 по 04.05.2015</t>
  </si>
  <si>
    <t>205307642</t>
  </si>
  <si>
    <t>ГАЛАНИН ДЕНИС</t>
  </si>
  <si>
    <t>ГАЛАНИН ДЕНИС с 11.05.2015 по 18.05.2015</t>
  </si>
  <si>
    <t>205302892</t>
  </si>
  <si>
    <t>ГАЛЕВСКИЙ КОНСТАНТИН</t>
  </si>
  <si>
    <t>ГАЛЕВСКИЙ КОНСТАНТИН с 15.05.2015 по 22.05.2015</t>
  </si>
  <si>
    <t>105306038</t>
  </si>
  <si>
    <t>ГАЛЛЯМОВА АЛЬЗАНА</t>
  </si>
  <si>
    <t>ФИЛАТОВА МАРИЯ с 20.05.2015 по 21.05.2015</t>
  </si>
  <si>
    <t>205307685</t>
  </si>
  <si>
    <t>ГАЛУСТОВ ЮРИЙ</t>
  </si>
  <si>
    <t>ГАЛУСТОВ ЮРИЙ с 16.05.2015 по 19.05.2015</t>
  </si>
  <si>
    <t>105301399</t>
  </si>
  <si>
    <t>ГАМБАРЯН СЕВАК</t>
  </si>
  <si>
    <t>ГАМБАРЯН СЕВАК ГРИГОРЬЕВИЧ с 08.05.2015 по 09.05.2015</t>
  </si>
  <si>
    <t>205301437</t>
  </si>
  <si>
    <t>ГАНЕЕВ РАШИД</t>
  </si>
  <si>
    <t>ГАНЕЕВ РАШИД с 13.05.2015 по 17.05.2015</t>
  </si>
  <si>
    <t>205309543</t>
  </si>
  <si>
    <t>ГАНЖА НАТАЛЬЯ</t>
  </si>
  <si>
    <t>ГАНЖА ВИТАЛИЙ с 24.05.2015 по 26.05.2015</t>
  </si>
  <si>
    <t>205314562</t>
  </si>
  <si>
    <t>ГАПЛИКОВА ВАЛЕРИЯ</t>
  </si>
  <si>
    <t>ГАПЛИКОВА ВАЛЕРИЯ с 29.05.2015 по 31.05.2015</t>
  </si>
  <si>
    <t>205306101</t>
  </si>
  <si>
    <t>ГАПОНОВА СВЕТАЛАНА</t>
  </si>
  <si>
    <t>ГАПОНОВ АЛЕКСАНДР с 09.05.2015 по 11.05.2015</t>
  </si>
  <si>
    <t>205306159</t>
  </si>
  <si>
    <t>ГАПОНОВА ЮЛИЯ</t>
  </si>
  <si>
    <t>ЯРЕМЧУК ДЕНИС с 09.05.2015 по 11.05.2015</t>
  </si>
  <si>
    <t>205308539</t>
  </si>
  <si>
    <t>ГАРАКОЕВА РИТА</t>
  </si>
  <si>
    <t>ДЗАУРОВ ИЛЕС с 15.05.2015 по 17.05.2015</t>
  </si>
  <si>
    <t>ДЗАУРОВ ХАДИЖА с 15.05.2015 по 17.05.2015</t>
  </si>
  <si>
    <t>205309006</t>
  </si>
  <si>
    <t>ГАРБУЗ ИРИНА</t>
  </si>
  <si>
    <t>ГАРБУЗ ИРИНА с 06.05.2015 по 08.05.2015</t>
  </si>
  <si>
    <t>205311298</t>
  </si>
  <si>
    <t>ГАРБУЗ ИРИНА с 08.05.2015 по 09.05.2015</t>
  </si>
  <si>
    <t>205313072</t>
  </si>
  <si>
    <t>ГАРЖА ДЕНИС</t>
  </si>
  <si>
    <t>ГАРЖА ДЕНИС с 28.05.2015 по 31.05.2015</t>
  </si>
  <si>
    <t>КЛЮЧЕРОВА ЮЛИЯ с 28.05.2015 по 31.05.2015</t>
  </si>
  <si>
    <t>205308162</t>
  </si>
  <si>
    <t>ГАРИБЯН ВАЛЯ</t>
  </si>
  <si>
    <t>ГАРИБЯН ВАЛЯ с 11.05.2015 по 12.05.2015</t>
  </si>
  <si>
    <t>105300668</t>
  </si>
  <si>
    <t>ГАРИН ЮРИЙ</t>
  </si>
  <si>
    <t>ГАРИН ЮРИЙ БОРИСОВИЧ с 05.05.2015 по 07.05.2015</t>
  </si>
  <si>
    <t>МАЛЬЦЕВА ОЛЬГА СЕРГЕЕВНА с 05.05.2015 по 07.05.2015</t>
  </si>
  <si>
    <t>САННИКОВ ИЛЬЯ ОЛЕГОВИЧ с 05.05.2015 по 07.05.2015</t>
  </si>
  <si>
    <t>СУРКОВ АНДРЕЙ ВЕНИАМИНОВИЧ с 05.05.2015 по 07.05.2015</t>
  </si>
  <si>
    <t>ТРЕТЬЯКОВ АЛЕКСАНДР с 05.05.2015 по 07.05.2015</t>
  </si>
  <si>
    <t>ШЕСТОЧЕНКО ПАВЕЛ ВИКТОРОВИЧ с 05.05.2015 по 07.05.2015</t>
  </si>
  <si>
    <t>205314879</t>
  </si>
  <si>
    <t>ГАРСАНЯНЦ АНАСТАСИЯ</t>
  </si>
  <si>
    <t>ГАРСАНЯНЦ НАТАЛЬЯ с 24.05.2015 по 26.05.2015</t>
  </si>
  <si>
    <t>105305740</t>
  </si>
  <si>
    <t>ГАЦЕВИЧ АНДРЕЙ</t>
  </si>
  <si>
    <t>ГАЦЕВИЧ АНДРЕЙ с 19.05.2015 по 21.05.2015</t>
  </si>
  <si>
    <t>105306042</t>
  </si>
  <si>
    <t>ГАЦЕВИЧ ЮЛИЯ с 21.05.2015 по 24.05.2015</t>
  </si>
  <si>
    <t>205310506</t>
  </si>
  <si>
    <t>ГВАШЕВ ВАДИМ</t>
  </si>
  <si>
    <t>ГВАШЕВ ВАДИМ с 15.05.2015 по 17.05.2015</t>
  </si>
  <si>
    <t>205307520</t>
  </si>
  <si>
    <t>ГЕВОНДЯН КАРИНЭ</t>
  </si>
  <si>
    <t>ГЕВОНДЯН ФАРАНДЗЕМ с 25.05.2015 по 29.05.2015</t>
  </si>
  <si>
    <t>205310135</t>
  </si>
  <si>
    <t>ГЕВОРКЯН ГРИГОРИЙ</t>
  </si>
  <si>
    <t>АУШЕВ РУСЛАН с 18.05.2015 по 20.05.2015</t>
  </si>
  <si>
    <t>ДОВЛАТЯН ЭДУАРД с 18.05.2015 по 20.05.2015</t>
  </si>
  <si>
    <t>ОГАНЕСЯН ОГАНЕС с 18.05.2015 по 20.05.2015</t>
  </si>
  <si>
    <t>105307454</t>
  </si>
  <si>
    <t>ГЕГЕЧКОРИ ТАМИЛА</t>
  </si>
  <si>
    <t>ГЕГЕЧКОРИ ВЛАДИМИР с 27.05.2015 по 29.05.2015</t>
  </si>
  <si>
    <t>105305584</t>
  </si>
  <si>
    <t>ГЕЙМ АНАСТАСИЯ</t>
  </si>
  <si>
    <t>ГЕЙМ АНАСТАСИЯ с 19.05.2015 по 22.05.2015</t>
  </si>
  <si>
    <t>105307074</t>
  </si>
  <si>
    <t>ГЕЛЬТМАН ЮЛИЯ</t>
  </si>
  <si>
    <t>МАРТЫНЕНКО ЕЛЕНА с 25.05.2015 по 29.05.2015</t>
  </si>
  <si>
    <t>205314426</t>
  </si>
  <si>
    <t>ГЕОРГИЕВА ХРИСТИНА</t>
  </si>
  <si>
    <t>ГЕОРГИЕВА ИРИНА с 24.05.2015 по 27.05.2015</t>
  </si>
  <si>
    <t>205307721</t>
  </si>
  <si>
    <t>ГЕРАСИМОВ СЕРГЕЙ</t>
  </si>
  <si>
    <t>ГЕРАСИМОВ СЕРГЕЙ с 13.05.2015 по 18.05.2015</t>
  </si>
  <si>
    <t>205309160</t>
  </si>
  <si>
    <t>ГЕРЛИХ ЮРИЙ</t>
  </si>
  <si>
    <t>ГЕРЛИХ ЮРИЙ с 14.05.2015 по 17.05.2015</t>
  </si>
  <si>
    <t>205304606</t>
  </si>
  <si>
    <t>ГЕЦЕНОК СВЕТЛАНА</t>
  </si>
  <si>
    <t>ГЕЦЕНОК ИРИНА с 01.05.2015 по 03.05.2015</t>
  </si>
  <si>
    <t>105302933</t>
  </si>
  <si>
    <t>ГИЕВСКАЯ СВЕТЛАНА</t>
  </si>
  <si>
    <t>СИДОРОВ ВАДИМ с 07.05.2015 по 09.05.2015</t>
  </si>
  <si>
    <t>205308499</t>
  </si>
  <si>
    <t>ГИЛЬДЕРМАН РОМАН</t>
  </si>
  <si>
    <t>ГИЛЬДЕРМАН РОМАН с 15.05.2015 по 17.05.2015</t>
  </si>
  <si>
    <t>ИЗМАЙЛОВА ВАЛЕНТИНА ПЕТРОВНА с 15.05.2015 по 17.05.2015</t>
  </si>
  <si>
    <t>МЯЛКИНА ДИНА с 15.05.2015 по 17.05.2015</t>
  </si>
  <si>
    <t>205250677</t>
  </si>
  <si>
    <t>ГИЛЬМАНШИНА НАТАЛЬЯ</t>
  </si>
  <si>
    <t>ГИЛЬМАНШИНА НАТАЛЬЯ с 01.05.2015 по 03.05.2015</t>
  </si>
  <si>
    <t>ГИЛЬМАНШИНА НАТАЛЬЯ с 29.04.2015 по 01.05.2015</t>
  </si>
  <si>
    <t>105304289</t>
  </si>
  <si>
    <t>ГИНАТУЛИН РАМИЛЬ</t>
  </si>
  <si>
    <t>ГИНАТУЛИН РАМИЛЬ с 14.05.2015 по 15.05.2015</t>
  </si>
  <si>
    <t>105300894</t>
  </si>
  <si>
    <t>ГИНКУЛ ГЕННАДИЙ</t>
  </si>
  <si>
    <t>ГИНКУЛ ГЕННАДИЙ с 01.05.2015 по 09.05.2015</t>
  </si>
  <si>
    <t>205313020</t>
  </si>
  <si>
    <t>ГЛАДКОВ АРТЕМ</t>
  </si>
  <si>
    <t>ГЛАДКОВ АРТЕМ с 17.05.2015 по 21.05.2015</t>
  </si>
  <si>
    <t>105301251</t>
  </si>
  <si>
    <t>ГЛАДКОВ ДЕНИС</t>
  </si>
  <si>
    <t>ГЛАДКОВ ДЕНИС с 01.05.2015 по 02.05.2015</t>
  </si>
  <si>
    <t>105301246</t>
  </si>
  <si>
    <t>ГЛАДКОВ ПАВЕЛ</t>
  </si>
  <si>
    <t>ГЛАДКОВ ПАВЕЛ с 01.05.2015 по 02.05.2015</t>
  </si>
  <si>
    <t>105306858</t>
  </si>
  <si>
    <t>ГЛАЗУНОВ НИКОЛАЙ</t>
  </si>
  <si>
    <t>ФИЛОНОВА АННА с 25.05.2015 по 26.05.2015</t>
  </si>
  <si>
    <t>205309078</t>
  </si>
  <si>
    <t>ГЛЕБОВ ВЛАДИМИР</t>
  </si>
  <si>
    <t>ГЛЕБОВ ВЛАДИМИР с 04.05.2015 по 06.05.2015</t>
  </si>
  <si>
    <t>205301944</t>
  </si>
  <si>
    <t>ГЛУШКОВ АЛЕКСАНДР</t>
  </si>
  <si>
    <t>ГЛУШКОВ АЛЕКСАНДР с 01.05.2015 по 05.05.2015</t>
  </si>
  <si>
    <t>105306584</t>
  </si>
  <si>
    <t>ГЛУЩЕНКО НАТАЛЬЯ</t>
  </si>
  <si>
    <t>ГЛУЩЕНКО НАТАЛЬЯ с 26.05.2015 по 29.05.2015</t>
  </si>
  <si>
    <t>205313017</t>
  </si>
  <si>
    <t>ГОГИН ЗАУР</t>
  </si>
  <si>
    <t>ГОГИН ЗАУР с 23.05.2015 по 29.05.2015</t>
  </si>
  <si>
    <t>205314846</t>
  </si>
  <si>
    <t>ГОЛОБОРОДЬКО АЛЛА</t>
  </si>
  <si>
    <t>ГОЛОБОРОДЬКО АЛЛА с 23.05.2015 по 25.05.2015</t>
  </si>
  <si>
    <t>ГОЛОБОРОДЬКО ДМИТРИЙ с 23.05.2015 по 25.05.2015</t>
  </si>
  <si>
    <t>205312092</t>
  </si>
  <si>
    <t>ГОЛОВ ВАСИЛИЙ</t>
  </si>
  <si>
    <t>ГОЛОВ ВАСИЛИЙ с 29.05.2015 по 31.05.2015</t>
  </si>
  <si>
    <t>205309409</t>
  </si>
  <si>
    <t>ГОЛОВА ВЕНЕРА</t>
  </si>
  <si>
    <t>ГОЛОВА ВЕНЕРА с 05.05.2015 по 09.05.2015</t>
  </si>
  <si>
    <t>205313501</t>
  </si>
  <si>
    <t>ГОЛОВАНОВА НАДЕЖДА</t>
  </si>
  <si>
    <t>ГОЛОВАНОВА НАДЕЖДА с 19.05.2015 по 22.05.2015</t>
  </si>
  <si>
    <t>205301746</t>
  </si>
  <si>
    <t>ГОЛОВАТЕНКО ИВАН</t>
  </si>
  <si>
    <t>ГОЛОВАТЕНКО ИВАН с 06.05.2015 по 10.05.2015</t>
  </si>
  <si>
    <t>ЧЕРНЯКОВ АРТУР с 06.05.2015 по 10.05.2015</t>
  </si>
  <si>
    <t>205305615</t>
  </si>
  <si>
    <t>ГОЛОВИН КОНСТАНТИН</t>
  </si>
  <si>
    <t>ГОЛОВИН КОНСТАНТИН с 26.05.2015 по 31.05.2015</t>
  </si>
  <si>
    <t>105300858</t>
  </si>
  <si>
    <t>ГОЛОМАЗОВА АННА</t>
  </si>
  <si>
    <t>АЙДАРОВА НАТАЛЬЯ с 01.05.2015 по 03.05.2015</t>
  </si>
  <si>
    <t>205314506</t>
  </si>
  <si>
    <t>ГОЛУБ ЕКАТЕРИНА</t>
  </si>
  <si>
    <t>ГОЛУБ АЛЕКСЕЙ с 21.05.2015 по 23.05.2015</t>
  </si>
  <si>
    <t>105305839</t>
  </si>
  <si>
    <t>ГОЛУБЕВА АЛИНА</t>
  </si>
  <si>
    <t>ГОЛУБЕВА АЛИНА с 19.05.2015 по 20.05.2015</t>
  </si>
  <si>
    <t>205308305</t>
  </si>
  <si>
    <t>ГОМОЗОВА ВЕРА</t>
  </si>
  <si>
    <t>ГОМОЗОВА ВЕРА с 11.05.2015 по 14.05.2015</t>
  </si>
  <si>
    <t>205313766</t>
  </si>
  <si>
    <t>ГОНЧАР ДМИТРИЙ</t>
  </si>
  <si>
    <t>ГОНЧАР ДМИТРИЙ с 22.05.2015 по 29.05.2015</t>
  </si>
  <si>
    <t>205307984</t>
  </si>
  <si>
    <t>ГОНЧАРОВА КСЕНИЯ</t>
  </si>
  <si>
    <t>ГОНЧАРОВА КСЕНИЯ с 07.05.2015 по 09.05.2015</t>
  </si>
  <si>
    <t>205303556</t>
  </si>
  <si>
    <t>ГОНЧАРОВА КСЕНИЯ с 09.05.2015 по 11.05.2015</t>
  </si>
  <si>
    <t>105304508</t>
  </si>
  <si>
    <t>ГОНЧАРОВА МАРИНА</t>
  </si>
  <si>
    <t>ДЕДОВА АЛИНА с 25.05.2015 по 27.05.2015</t>
  </si>
  <si>
    <t>205304163</t>
  </si>
  <si>
    <t>ГОНЧАРУК-ИВАНОВА АННА</t>
  </si>
  <si>
    <t>ОСАУЛЕНКО ДМИТРИЙ с 18.05.2015 по 25.05.2015</t>
  </si>
  <si>
    <t>105300764</t>
  </si>
  <si>
    <t>ГОРБАТОВ ОЛЕГ</t>
  </si>
  <si>
    <t>СКВОРЦОВА ТАТЬЯНА с 01.05.2015 по 11.05.2015</t>
  </si>
  <si>
    <t>205251700</t>
  </si>
  <si>
    <t>ГОРБАТОВА МАРИНА</t>
  </si>
  <si>
    <t>ГОРБАТОВА МАРИНА с 01.05.2015 по 04.05.2015</t>
  </si>
  <si>
    <t>ГОРБАТОВА МАРИНА с 30.04.2015 по 01.05.2015</t>
  </si>
  <si>
    <t>АЛЕКСАНЯН КСЕНИЯ с 01.05.2015 по 04.05.2015</t>
  </si>
  <si>
    <t>АЛЕКСАНЯН КСЕНИЯ с 30.04.2015 по 01.05.2015</t>
  </si>
  <si>
    <t>205300010</t>
  </si>
  <si>
    <t>ГОРБАЧ ИЛЬЯ</t>
  </si>
  <si>
    <t>СТАРОВОЙТОВ ПАВЕЛ с 01.05.2015 по 05.05.2015</t>
  </si>
  <si>
    <t>205300018</t>
  </si>
  <si>
    <t>ГОРБАЧ ОЛЬГА</t>
  </si>
  <si>
    <t>ГОРБАЧ ОЛЬГА с 01.05.2015 по 05.05.2015</t>
  </si>
  <si>
    <t>105305053</t>
  </si>
  <si>
    <t>ГОРБУНОВ ИЛЬЯ</t>
  </si>
  <si>
    <t>ГОРБУНОВА ЮЛИЯ с 17.05.2015 по 18.05.2015</t>
  </si>
  <si>
    <t>205309807</t>
  </si>
  <si>
    <t>ГОРДЕЕВА СВЕТЛАНА</t>
  </si>
  <si>
    <t>ГОРДЕЕВА СВЕТЛАНА с 04.05.2015 по 07.05.2015</t>
  </si>
  <si>
    <t>105307113</t>
  </si>
  <si>
    <t>ГОРДИЕНКО ЕЛЕНА</t>
  </si>
  <si>
    <t>ГОРДИЕНКО ЕЛЕНА с 25.05.2015 по 27.05.2015</t>
  </si>
  <si>
    <t>205306408</t>
  </si>
  <si>
    <t>ГОРЕЛИКОВА ЮЛИЯ</t>
  </si>
  <si>
    <t>ГОРЕЛИКОВА ЮЛИЯ с 03.05.2015 по 09.05.2015</t>
  </si>
  <si>
    <t>105300639</t>
  </si>
  <si>
    <t>ГОРИСЛАВСКАЯ НАТАЛЬЯ</t>
  </si>
  <si>
    <t>ГОРИСЛАВСКИЙ ВИТАЛИЙ с 27.05.2015 по 31.05.2015</t>
  </si>
  <si>
    <t>205311675</t>
  </si>
  <si>
    <t>ГОРКОВЕНКО ДМИТРИЙ</t>
  </si>
  <si>
    <t>ГОРКОВЕНКО ДМИТРИЙ с 16.05.2015 по 18.05.2015</t>
  </si>
  <si>
    <t>205313155</t>
  </si>
  <si>
    <t>ГОРКУН ЛАРИСА</t>
  </si>
  <si>
    <t>ШИЛОВА ЛЮДМИЛА с 24.05.2015 по 26.05.2015</t>
  </si>
  <si>
    <t>205314530</t>
  </si>
  <si>
    <t>ГОРЛОВ ЕВГЕНИЙ</t>
  </si>
  <si>
    <t>ГОРЛОВ ЕВГЕНИЙ с 21.05.2015 по 23.05.2015</t>
  </si>
  <si>
    <t>205301434</t>
  </si>
  <si>
    <t>ГОРОБЕЦ ВЛАДИМИР</t>
  </si>
  <si>
    <t>ГОРОБЕЦ ВЛАДИМИР с 01.05.2015 по 08.05.2015</t>
  </si>
  <si>
    <t>205308431</t>
  </si>
  <si>
    <t>ГОРОЖАНКИН АЛЕКСАНДР</t>
  </si>
  <si>
    <t>ГОРОЖАНКИН ВИКТОР с 10.05.2015 по 14.05.2015</t>
  </si>
  <si>
    <t>205309560</t>
  </si>
  <si>
    <t>ГОРОЖАНКИН ВИКТОР</t>
  </si>
  <si>
    <t>ГОРОЖАНКИНА ЛИДИЯ ВИКТОРОВНА с 10.05.2015 по 14.05.2015</t>
  </si>
  <si>
    <t>205309829</t>
  </si>
  <si>
    <t>ГОРШКОВА ТАТЬЯНА</t>
  </si>
  <si>
    <t>ГОРШКОВА ТАТЬЯНА с 14.05.2015 по 19.05.2015</t>
  </si>
  <si>
    <t>105300284</t>
  </si>
  <si>
    <t>ГОСТИЩЕВ ВЛАДИМИР</t>
  </si>
  <si>
    <t>ГОСТИЩЕВ ВЛАДИМИР с 01.05.2015 по 04.05.2015</t>
  </si>
  <si>
    <t>205311891</t>
  </si>
  <si>
    <t>ГРАБОВСКИЙ АЛЕКСЕЙ</t>
  </si>
  <si>
    <t>ОСИПЕНКО ЕЛЕНА с 13.05.2015 по 15.05.2015</t>
  </si>
  <si>
    <t>105300459</t>
  </si>
  <si>
    <t>ГРЕБЕНИЧЕНКО ВЛАДИМИР</t>
  </si>
  <si>
    <t>ГРЕБЕНИЧЕНКО НАДЕЖДА с 01.05.2015 по 03.05.2015</t>
  </si>
  <si>
    <t>105300454</t>
  </si>
  <si>
    <t>ГРЕБЕНИЧЕНКО ИРИНА</t>
  </si>
  <si>
    <t>ГРЕБЕНИЧЕНКО МИХАИЛ с 01.05.2015 по 03.05.2015</t>
  </si>
  <si>
    <t>205250678</t>
  </si>
  <si>
    <t>ГРЕБЕНЦОВА ОЛЕСЯ</t>
  </si>
  <si>
    <t>25.04.2015</t>
  </si>
  <si>
    <t>ГРЕБЕНЦОВА ОЛЕСЯ с 25.04.2015 по 01.05.2015</t>
  </si>
  <si>
    <t>105305774</t>
  </si>
  <si>
    <t>ГРЕБНЕВ ИЛЬЯ</t>
  </si>
  <si>
    <t>СИДОРЕНКО МАРИНА с 18.05.2015 по 20.05.2015</t>
  </si>
  <si>
    <t>205306937</t>
  </si>
  <si>
    <t>ГРЕК ВИТАЛИЙ</t>
  </si>
  <si>
    <t>БАБИЧ МАРИНА с 09.05.2015 по 11.05.2015</t>
  </si>
  <si>
    <t>205301154</t>
  </si>
  <si>
    <t>ГРЕЧКИНА В</t>
  </si>
  <si>
    <t>ГРЕЧКИНА ВЕРА с 29.05.2015 по 31.05.2015</t>
  </si>
  <si>
    <t>105300333</t>
  </si>
  <si>
    <t>ГРИГОРОВСКАЯ ЮЛИАНА</t>
  </si>
  <si>
    <t>СКОПЦОВА ГАЛИНА ПЕТРОВНА с 01.05.2015 по 03.05.2015</t>
  </si>
  <si>
    <t>205301907</t>
  </si>
  <si>
    <t>ГРИГОРЬЕВ АНДРЕЙ</t>
  </si>
  <si>
    <t>ДОЛМАТОВА ИРИНА с 01.05.2015 по 05.05.2015</t>
  </si>
  <si>
    <t>205308259</t>
  </si>
  <si>
    <t>ГРИГОРЬЕВ НИКОЛАЙ</t>
  </si>
  <si>
    <t>ГРИГОРЬЕВ НИКОЛАЙ с 06.05.2015 по 20.05.2015</t>
  </si>
  <si>
    <t>205310320</t>
  </si>
  <si>
    <t>ГРИГОРЬЕВА ЕВГЕНИЯ</t>
  </si>
  <si>
    <t>ГРИГОРЬЕВА ЕВГЕНИЯ с 10.05.2015 по 11.05.2015</t>
  </si>
  <si>
    <t>205308344</t>
  </si>
  <si>
    <t>ГРИГОРЬЕВА ИРИНА</t>
  </si>
  <si>
    <t>ЦЫПЛУХИН АЛЕКСЕЙ с 09.05.2015 по 11.05.2015</t>
  </si>
  <si>
    <t>105305876</t>
  </si>
  <si>
    <t>ГРИДНЕВ РУСЛАН</t>
  </si>
  <si>
    <t>ГРИДНЕВ РУСЛАН с 19.05.2015 по 22.05.2015</t>
  </si>
  <si>
    <t>205302877</t>
  </si>
  <si>
    <t>ГРИНЕВ СТАНИСЛАВ</t>
  </si>
  <si>
    <t>ГРИНЕВ СТАНИСЛАВ с 01.05.2015 по 03.05.2015</t>
  </si>
  <si>
    <t>205308102</t>
  </si>
  <si>
    <t>ГРИНЕВА ЕВГЕНИЯ</t>
  </si>
  <si>
    <t>ГРИНЕВА ЕВГЕНИЯ с 13.05.2015 по 16.05.2015</t>
  </si>
  <si>
    <t>КАЛИНЮК НАТАЛЬЯ с 13.05.2015 по 16.05.2015</t>
  </si>
  <si>
    <t>105307667</t>
  </si>
  <si>
    <t>ГРИЦАЙ НИНА</t>
  </si>
  <si>
    <t>ГРИЦАЙ МИХАИЛ с 27.05.2015 по 29.05.2015</t>
  </si>
  <si>
    <t>205312752</t>
  </si>
  <si>
    <t>ГРИЦЕНКО ОЛЬГА</t>
  </si>
  <si>
    <t>СИРОТЕНКО АНАТОЛИЙ с 29.05.2015 по 31.05.2015</t>
  </si>
  <si>
    <t>105306263</t>
  </si>
  <si>
    <t>ГРИШИН ДМИТРИЙ</t>
  </si>
  <si>
    <t>ГРИШИН ДМИТРИЙ с 22.05.2015 по 24.05.2015</t>
  </si>
  <si>
    <t>105305218</t>
  </si>
  <si>
    <t>ГРИШКО АНДРЕЙ</t>
  </si>
  <si>
    <t>ГРИШКО АНДРЕЙ с 30.05.2015 по 31.05.2015</t>
  </si>
  <si>
    <t>105300452</t>
  </si>
  <si>
    <t>ГРИШКО ЕЛЕНА</t>
  </si>
  <si>
    <t>ГРИШКО АНДРЕЙ с 04.05.2015 по 07.05.2015</t>
  </si>
  <si>
    <t>105302669</t>
  </si>
  <si>
    <t>ГРИШКО ЕЛЕНА с 07.05.2015 по 08.05.2015</t>
  </si>
  <si>
    <t>205310347</t>
  </si>
  <si>
    <t>ГРИЩЕНКО БОРИС</t>
  </si>
  <si>
    <t>ГРИЩЕНКО БОРИС с 14.05.2015 по 17.05.2015</t>
  </si>
  <si>
    <t>205310551</t>
  </si>
  <si>
    <t>ГРОМОВ КОНСТАНТИН</t>
  </si>
  <si>
    <t>ГРОМОВ КОНСТАНТИН с 11.05.2015 по 14.05.2015</t>
  </si>
  <si>
    <t>205303184</t>
  </si>
  <si>
    <t>ГРОНИНА ОЛЬГА</t>
  </si>
  <si>
    <t>ГРОНИНА ОЛЬГА с 16.05.2015 по 22.05.2015</t>
  </si>
  <si>
    <t>205308907</t>
  </si>
  <si>
    <t>ГРЫЗЛОВ АЛЕКСЕЙ</t>
  </si>
  <si>
    <t>ГРЫЗЛОВ АЛЕКСЕЙ с 03.05.2015 по 09.05.2015</t>
  </si>
  <si>
    <t>105305445</t>
  </si>
  <si>
    <t>ГРЯЗНОВ АЛЕКСЕЙ</t>
  </si>
  <si>
    <t>ГРЯЗНОВ АЛЕКСЕЙ с 18.05.2015 по 20.05.2015</t>
  </si>
  <si>
    <t>105306021</t>
  </si>
  <si>
    <t>ГРЯЗНОВ АЛЕКСЕЙ с 20.05.2015 по 22.05.2015</t>
  </si>
  <si>
    <t>205313273</t>
  </si>
  <si>
    <t>ГРЯЗНОВА АЛЕВТИНА</t>
  </si>
  <si>
    <t>ГРЯЗНОВА АЛЕВТИНА с 20.05.2015 по 23.05.2015</t>
  </si>
  <si>
    <t>205306916</t>
  </si>
  <si>
    <t>ГРЯНИК НАТАЛЬЯ</t>
  </si>
  <si>
    <t>ГРЯНИК ДМИТРИЙ с 01.05.2015 по 04.05.2015</t>
  </si>
  <si>
    <t>105307679</t>
  </si>
  <si>
    <t>ГУБАНОВ ОЛЕГ</t>
  </si>
  <si>
    <t>ГУБАНОВ ОЛЕГ с 27.05.2015 по 29.05.2015</t>
  </si>
  <si>
    <t>205306622</t>
  </si>
  <si>
    <t>ГУБАРЕВА ГАЛИНА</t>
  </si>
  <si>
    <t>ГУБАРЕВА ГАЛИНА с 15.05.2015 по 17.05.2015</t>
  </si>
  <si>
    <t>205311422</t>
  </si>
  <si>
    <t>ГУБЕРНИЦКИЙ ВИКТОР</t>
  </si>
  <si>
    <t>ГУБЕРНИЦКИЙ ВИКТОР с 18.05.2015 по 21.05.2015</t>
  </si>
  <si>
    <t>105306548</t>
  </si>
  <si>
    <t>ГУДЗ ВАЛЕНТИНА</t>
  </si>
  <si>
    <t>ГУДЗ ВАЛЕНТИНА с 22.05.2015 по 26.05.2015</t>
  </si>
  <si>
    <t>205314947</t>
  </si>
  <si>
    <t>ГУК ЕВГЕНИЯ</t>
  </si>
  <si>
    <t>ГУК ЕВГЕНИЯ с 25.05.2015 по 27.05.2015</t>
  </si>
  <si>
    <t>205314169</t>
  </si>
  <si>
    <t>ГУЛЯЕВ АЛЕКСЕЙ</t>
  </si>
  <si>
    <t>ГУЛЯЕВ АЛЕКСЕЙ с 22.05.2015 по 25.05.2015</t>
  </si>
  <si>
    <t>205315181</t>
  </si>
  <si>
    <t>ГУЛЯЕВ АЛЕКСЕЙ с 25.05.2015 по 27.05.2015</t>
  </si>
  <si>
    <t>205309568</t>
  </si>
  <si>
    <t>ГУЛЯН АЛЕКСАНДР</t>
  </si>
  <si>
    <t>БЕДЖАНЯН МАРИНЭ с 15.05.2015 по 17.05.2015</t>
  </si>
  <si>
    <t>105303430</t>
  </si>
  <si>
    <t>ГУНИНА АННА</t>
  </si>
  <si>
    <t>ПЛАКСИН АЛЕКСЕЙ с 11.05.2015 по 13.05.2015</t>
  </si>
  <si>
    <t>205315000</t>
  </si>
  <si>
    <t>ГУРА ЕЛЕНА</t>
  </si>
  <si>
    <t>ГУРА ЕЛЕНА с 26.05.2015 по 28.05.2015</t>
  </si>
  <si>
    <t>105300522</t>
  </si>
  <si>
    <t>ГУРА ОКСАНА</t>
  </si>
  <si>
    <t>ГУРА СЕРГЕЙ с 08.05.2015 по 09.05.2015</t>
  </si>
  <si>
    <t>105300512</t>
  </si>
  <si>
    <t>ГУРА СЕРГЕЙ с 09.05.2015 по 11.05.2015</t>
  </si>
  <si>
    <t>105300455</t>
  </si>
  <si>
    <t>ГУРА СВЕТЛАНА</t>
  </si>
  <si>
    <t>ГУРА СВЕТЛАНА с 09.05.2015 по 11.05.2015</t>
  </si>
  <si>
    <t>105307167</t>
  </si>
  <si>
    <t>ГУРОВ АНДРЕЙ</t>
  </si>
  <si>
    <t>ГУРОВ АНДРЕЙ с 25.05.2015 по 27.05.2015</t>
  </si>
  <si>
    <t>205306629</t>
  </si>
  <si>
    <t>ГУСАКОВ ВЛАДИМИР</t>
  </si>
  <si>
    <t>ГУСАКОВ ВЛАДИМИР с 11.05.2015 по 13.05.2015</t>
  </si>
  <si>
    <t>205306553</t>
  </si>
  <si>
    <t>ГУСАКОВА СОФИЯ</t>
  </si>
  <si>
    <t>ГУСАКОВА СОФИЯ с 11.05.2015 по 13.05.2015</t>
  </si>
  <si>
    <t>205300495</t>
  </si>
  <si>
    <t>ГУСЕВ АНДРЕЙ</t>
  </si>
  <si>
    <t>ГУСЕВ АНДРЕЙ с 01.05.2015 по 05.05.2015</t>
  </si>
  <si>
    <t>205300587</t>
  </si>
  <si>
    <t>ГУСЕВ АНДРЕЙ с 03.05.2015 по 10.05.2015</t>
  </si>
  <si>
    <t>205311699</t>
  </si>
  <si>
    <t>ГУСЕВ МИХАИЛ</t>
  </si>
  <si>
    <t>ГУСЕВ МИХАИЛ с 17.05.2015 по 21.05.2015</t>
  </si>
  <si>
    <t>105300839</t>
  </si>
  <si>
    <t>ГУСЕВА ЕЛЕНА</t>
  </si>
  <si>
    <t>ГУСЕВА ЕЛЕНА с 01.05.2015 по 03.05.2015</t>
  </si>
  <si>
    <t>205308270</t>
  </si>
  <si>
    <t>ГУСЕВА ТАМАРА</t>
  </si>
  <si>
    <t>ГУСЕВА ТАМАРА СЕРГЕЕВНА с 04.05.2015 по 07.05.2015</t>
  </si>
  <si>
    <t>205303755</t>
  </si>
  <si>
    <t>ГУСЛАВСКИЙ ВЛАДИСЛАВ</t>
  </si>
  <si>
    <t>ГУСЛАВСКИЙ ВЛАДСИЛАВ с 11.05.2015 по 16.05.2015</t>
  </si>
  <si>
    <t>105302963</t>
  </si>
  <si>
    <t>ГУСЬКОВ ВАСИЛИЙ</t>
  </si>
  <si>
    <t>ГУСЬКОВ ВАСИЛИЙ ВЛАДИМИРОВИЧ с 12.05.2015 по 15.05.2015</t>
  </si>
  <si>
    <t>205303200</t>
  </si>
  <si>
    <t>ГУЩИН СЕРГЕЙ</t>
  </si>
  <si>
    <t>ГУЩИН СЕРГЕЙ с 08.05.2015 по 11.05.2015</t>
  </si>
  <si>
    <t>205303551</t>
  </si>
  <si>
    <t>ГУЩИН СЕРГЕЙ с 11.05.2015 по 12.05.2015</t>
  </si>
  <si>
    <t>205306484</t>
  </si>
  <si>
    <t>ДАБАГОВ АНАТОЛИЙ</t>
  </si>
  <si>
    <t>ГОРБУНОВА НАТАЛИЯ с 04.05.2015 по 05.05.2015</t>
  </si>
  <si>
    <t>105305488</t>
  </si>
  <si>
    <t>ДАВИДОВИЧ КРИСТИНА</t>
  </si>
  <si>
    <t>КОНДРАТЬЕВА АНАСТАСИЯ с 17.05.2015 по 19.05.2015</t>
  </si>
  <si>
    <t>205302277</t>
  </si>
  <si>
    <t>ДАВИДЯН САРКИС</t>
  </si>
  <si>
    <t>ДАВИДЯН САРКИС АРКАДЬЕВИЧ с 01.05.2015 по 05.05.2015</t>
  </si>
  <si>
    <t>205313174</t>
  </si>
  <si>
    <t>ДАВЛЯТГАРИЕВ ИЛЬНАР</t>
  </si>
  <si>
    <t>ДАВЛЯТГАРИЕВ ИЛЬНАР с 18.05.2015 по 23.05.2015</t>
  </si>
  <si>
    <t>205301618</t>
  </si>
  <si>
    <t>ДАВЫДОВ ДЕНИС</t>
  </si>
  <si>
    <t>ДАВЫДОВ ДЕНИС с 01.05.2015 по 03.05.2015</t>
  </si>
  <si>
    <t>205306600</t>
  </si>
  <si>
    <t>ДАВЫДОВА АЛИНА</t>
  </si>
  <si>
    <t>ДАВЫДОВА АЛИНА с 04.05.2015 по 13.05.2015</t>
  </si>
  <si>
    <t>205302631</t>
  </si>
  <si>
    <t>ДАВЫДОВ ОЛЕГ</t>
  </si>
  <si>
    <t>ДАВЫДОВА ВАЛЕРИЯ с 01.05.2015 по 03.05.2015</t>
  </si>
  <si>
    <t>205301775</t>
  </si>
  <si>
    <t>ДАВЫДОВА ЕЛЕНА</t>
  </si>
  <si>
    <t>ДАВЫДОВА ЕЛЕНА с 01.05.2015 по 03.05.2015</t>
  </si>
  <si>
    <t>105304325</t>
  </si>
  <si>
    <t>ДАЙНЕКА ДАНИЛ</t>
  </si>
  <si>
    <t>ДАЙНЕКА ДАНИЛ с 14.05.2015 по 15.05.2015</t>
  </si>
  <si>
    <t>205307558</t>
  </si>
  <si>
    <t>ДАНИЕЛЯН АЛЬБЕРТ</t>
  </si>
  <si>
    <t>ДАНИЕЛЯН АЛЬБЕРТ с 05.05.2015 по 07.05.2015</t>
  </si>
  <si>
    <t>ДАНИЕЛЯН ВАРТАН с 05.05.2015 по 07.05.2015</t>
  </si>
  <si>
    <t>ПОГОСОВ СЕМЕН с 05.05.2015 по 07.05.2015</t>
  </si>
  <si>
    <t>ПОГОСОВА МАРИЭТТА с 05.05.2015 по 07.05.2015</t>
  </si>
  <si>
    <t>205307518</t>
  </si>
  <si>
    <t>ДАНИЕЛЯН РУЗАННА</t>
  </si>
  <si>
    <t>ДАНИЕЛЯН РУЗАННА с 15.05.2015 по 17.05.2015</t>
  </si>
  <si>
    <t>205306942</t>
  </si>
  <si>
    <t>ДАНИЛЕНКО ЛЮДМИЛА</t>
  </si>
  <si>
    <t>ДАНИЛЕНКО ЛЮДМИЛА с 09.05.2015 по 11.05.2015</t>
  </si>
  <si>
    <t>205307283</t>
  </si>
  <si>
    <t>ДАНИЛОВА ЕЛЕНА</t>
  </si>
  <si>
    <t>ДАНИЛОВ ЕВГЕНИЙ с 02.05.2015 по 06.05.2015</t>
  </si>
  <si>
    <t>205306041</t>
  </si>
  <si>
    <t>ДАНИЛЬЧЕНКО АЛЕКСАНДР</t>
  </si>
  <si>
    <t>ДАНИЛЬЧЕНКО АЛЕКСАНДР с 18.05.2015 по 27.05.2015</t>
  </si>
  <si>
    <t>205308167</t>
  </si>
  <si>
    <t>ДАРЗАЕВ БАДМА</t>
  </si>
  <si>
    <t>ДАРЗАЕВ БАДМА с 16.05.2015 по 21.05.2015</t>
  </si>
  <si>
    <t>205314832</t>
  </si>
  <si>
    <t>ДВАЛИШВИЛИ ТРИСТАН</t>
  </si>
  <si>
    <t>ДВАЛИШВИЛИ ТРИСТАН с 24.05.2015 по 26.05.2015</t>
  </si>
  <si>
    <t>205302438</t>
  </si>
  <si>
    <t>ДВОРНИКОВ ВИКТОР</t>
  </si>
  <si>
    <t>ДВОРНИКОВА НАДЕЖДА с 01.05.2015 по 04.05.2015</t>
  </si>
  <si>
    <t>205306654</t>
  </si>
  <si>
    <t>ДЕВЛИКАМОВА ЕЛЕНА</t>
  </si>
  <si>
    <t>ДЕВЛИКАМОВ ТИМУР с 01.05.2015 по 04.05.2015</t>
  </si>
  <si>
    <t>105305537</t>
  </si>
  <si>
    <t>ДЕГТЕВ КОНСТАНТИН</t>
  </si>
  <si>
    <t>ДЕГТЕВ КОНСТАНТИН с 17.05.2015 по 19.05.2015</t>
  </si>
  <si>
    <t>205313019</t>
  </si>
  <si>
    <t>ДЕГТЯРЕВ ВАЛЕРИЙ</t>
  </si>
  <si>
    <t>ДЕГТЯРЕВ ВАЛЕРИЙ с 20.05.2015 по 24.05.2015</t>
  </si>
  <si>
    <t>205314439</t>
  </si>
  <si>
    <t>ДЕГТЯРЕВ МАКСИМ</t>
  </si>
  <si>
    <t>ДЕГТЯРЕВА СВЕТЛАНА с 25.05.2015 по 29.05.2015</t>
  </si>
  <si>
    <t>205314162</t>
  </si>
  <si>
    <t>ДЕГТЯРЕВ ЮРИЙ</t>
  </si>
  <si>
    <t>ДЕГТЯРЕВ ЮРИЙ с 24.05.2015 по 29.05.2015</t>
  </si>
  <si>
    <t>205306609</t>
  </si>
  <si>
    <t>ДЕМИДОВ ЕВГЕНИЙ</t>
  </si>
  <si>
    <t>ДЕМИДОВ ЕВГЕНИЙ с 13.05.2015 по 19.05.2015</t>
  </si>
  <si>
    <t>205312543</t>
  </si>
  <si>
    <t>ДЕМИДОВ ИЛЬЯ</t>
  </si>
  <si>
    <t>ДЕМИДОВ ИЛЬЯ с 17.05.2015 по 23.05.2015</t>
  </si>
  <si>
    <t>105303096</t>
  </si>
  <si>
    <t>ДЕМИДОВ СЕРГЕЙ</t>
  </si>
  <si>
    <t>ДЕМИДОВ СЕРГЕЙ АЛЕКСАНДРОВИЧ с 12.05.2015 по 14.05.2015</t>
  </si>
  <si>
    <t>105300268</t>
  </si>
  <si>
    <t>ДЕМИДОВА НАДЕЖДА с 23.05.2015 по 24.05.2015</t>
  </si>
  <si>
    <t>105308072</t>
  </si>
  <si>
    <t>ДЕМИН АРТЕМ</t>
  </si>
  <si>
    <t>ДЕМИН АРТЕМ с 28.05.2015 по 30.05.2015</t>
  </si>
  <si>
    <t>205311596</t>
  </si>
  <si>
    <t>ДЕМИН ВЛАДИМИР</t>
  </si>
  <si>
    <t>ДЕМИН ВЛАДИМИР с 12.05.2015 по 15.05.2015</t>
  </si>
  <si>
    <t>205308382</t>
  </si>
  <si>
    <t>ДЕМЧЕНКО ЕВГЕНИЙ</t>
  </si>
  <si>
    <t>МАНУКОВСКАЯ АННА с 14.05.2015 по 16.05.2015</t>
  </si>
  <si>
    <t>205306498</t>
  </si>
  <si>
    <t>ДЕМЧУК КРЕСТИНА</t>
  </si>
  <si>
    <t>ДЕМЧУК КРЕСТИНА с 09.05.2015 по 11.05.2015</t>
  </si>
  <si>
    <t>205300641</t>
  </si>
  <si>
    <t>ДЕМЬЯНОВ ИГОРЬ</t>
  </si>
  <si>
    <t>ДЕМЬЯНОВА ИРИНА с 01.05.2015 по 04.05.2015</t>
  </si>
  <si>
    <t>205302851</t>
  </si>
  <si>
    <t>ДЕМЬЯНЮК ЮЛИЯ</t>
  </si>
  <si>
    <t>ДЕМЬЯНЮК ЮЛИЯ с 09.05.2015 по 17.05.2015</t>
  </si>
  <si>
    <t>205309527</t>
  </si>
  <si>
    <t>ДЕНИН МАКСИМ</t>
  </si>
  <si>
    <t>ДЕНИН МАКСИМ с 05.05.2015 по 09.05.2015</t>
  </si>
  <si>
    <t>105306041</t>
  </si>
  <si>
    <t>ДЕНИСЕНКО АЛЕКСЕЙ</t>
  </si>
  <si>
    <t>ДЕНИСЕНКО АЛЕКСЕЙ с 22.05.2015 по 26.05.2015</t>
  </si>
  <si>
    <t>205300809</t>
  </si>
  <si>
    <t>ДЕНЧИК ВАЛЕНТИНА</t>
  </si>
  <si>
    <t>ДЕНЧИК ВАЛЕНТИНА с 22.05.2015 по 29.05.2015</t>
  </si>
  <si>
    <t>205313473</t>
  </si>
  <si>
    <t>ДЕПРЕМ ЕВГЕНИЯ</t>
  </si>
  <si>
    <t>ДЕПРЕМ ЕВГЕНИЯ с 17.05.2015 по 21.05.2015</t>
  </si>
  <si>
    <t>205314216</t>
  </si>
  <si>
    <t>ДЕРГАЧ ЮЛИЯ</t>
  </si>
  <si>
    <t>ДЕРГАЧ ЮЛИЯ с 26.05.2015 по 29.05.2015</t>
  </si>
  <si>
    <t>105300696</t>
  </si>
  <si>
    <t>ДЕРЕВЕНЕЦ МАКСИМ</t>
  </si>
  <si>
    <t>ДЕРЕВЕНЕЦ МАКСИМ с 01.05.2015 по 04.05.2015</t>
  </si>
  <si>
    <t>205306932</t>
  </si>
  <si>
    <t>ДЕРИНГ СВЕТЛАНА</t>
  </si>
  <si>
    <t>ДЕРИНГ СВЕТЛАНА с 09.05.2015 по 11.05.2015</t>
  </si>
  <si>
    <t>205310770</t>
  </si>
  <si>
    <t>ДЕРИНГ ТАТЬЯНА</t>
  </si>
  <si>
    <t>ДЕРИНГ ТАТЬЯНА с 30.05.2015 по 31.05.2015</t>
  </si>
  <si>
    <t>205302179</t>
  </si>
  <si>
    <t>ДЕРКАЧ АННА</t>
  </si>
  <si>
    <t>ДЕРКАЧ МИХАИЛ с 29.05.2015 по 31.05.2015</t>
  </si>
  <si>
    <t>205312593</t>
  </si>
  <si>
    <t>ДЕРТИШНИКОВ ЕВГЕНИЙ</t>
  </si>
  <si>
    <t>ДЕРТИШНИКОВ ЕВГЕНИЙ с 22.05.2015 по 24.05.2015</t>
  </si>
  <si>
    <t>105302362</t>
  </si>
  <si>
    <t>ДЕРЮГИН АНАТОЛИЙ</t>
  </si>
  <si>
    <t>ДЕРЮГИН АНАТОЛИЙ с 14.05.2015 по 18.05.2015</t>
  </si>
  <si>
    <t>205313335</t>
  </si>
  <si>
    <t>ДЕРЯВКО АЛЕКСЕЙ</t>
  </si>
  <si>
    <t>ДЕРЯВКО АЛЕКСЕЙ с 17.05.2015 по 19.05.2015</t>
  </si>
  <si>
    <t>205250665</t>
  </si>
  <si>
    <t>ДЕРЯГИНА ЮЛИЯ</t>
  </si>
  <si>
    <t>26.04.2015</t>
  </si>
  <si>
    <t>ДЕРЯГИНА ЮЛИЯ с 26.04.2015 по 01.05.2015</t>
  </si>
  <si>
    <t>ДЕРЯГИНА ЮЛИЯ с 01.05.2015 по 02.05.2015</t>
  </si>
  <si>
    <t>105300252</t>
  </si>
  <si>
    <t>ДЕСЯТНИКОВ МИХАИЛ</t>
  </si>
  <si>
    <t>ДЕСЯТНИКОВ МИХАИЛ с 15.05.2015 по 17.05.2015</t>
  </si>
  <si>
    <t>205303147</t>
  </si>
  <si>
    <t>ДЕШЕВЫХ КОНСТАНТИН</t>
  </si>
  <si>
    <t>ДЕШЕВЫХ КОНСТАНТИН с 15.05.2015 по 18.05.2015</t>
  </si>
  <si>
    <t>205308884</t>
  </si>
  <si>
    <t>ДЖАВАДОВА ЭВЕЛИНА</t>
  </si>
  <si>
    <t>ДЖАВАДОВА ЭВЕЛИНА с 05.05.2015 по 08.05.2015</t>
  </si>
  <si>
    <t>205250570</t>
  </si>
  <si>
    <t>ДЖАЛАЛОВ ИВАН</t>
  </si>
  <si>
    <t>ДЖАЛАЛОВ ИВАН с 01.05.2015 по 06.05.2015</t>
  </si>
  <si>
    <t>ДЖАЛАЛОВ ИВАН с 29.04.2015 по 01.05.2015</t>
  </si>
  <si>
    <t>МОШКИН ИЛЬЯ с 01.05.2015 по 03.05.2015</t>
  </si>
  <si>
    <t>МОШКИН ИЛЬЯ с 29.04.2015 по 01.05.2015</t>
  </si>
  <si>
    <t>ПАВЛИНОВА ЛАРИСА с 01.05.2015 по 06.05.2015</t>
  </si>
  <si>
    <t>ПАВЛИНОВА ЛАРИСА с 29.04.2015 по 01.05.2015</t>
  </si>
  <si>
    <t>ШИНКАРЕВ ГРИГОРИЙ с 01.05.2015 по 03.05.2015</t>
  </si>
  <si>
    <t>ШИНКАРЕВ ГРИГОРИЙ с 29.04.2015 по 01.05.2015</t>
  </si>
  <si>
    <t>205315095</t>
  </si>
  <si>
    <t>ДЖАНАШИЯ МАРИНА</t>
  </si>
  <si>
    <t>ДЖАНАШИЯ МАРИНА с 25.05.2015 по 26.05.2015</t>
  </si>
  <si>
    <t>205306706</t>
  </si>
  <si>
    <t>ДЖАНОЯН АРСЕН</t>
  </si>
  <si>
    <t>ДЖАНОЯН АРСЕН с 04.05.2015 по 07.05.2015</t>
  </si>
  <si>
    <t>205313907</t>
  </si>
  <si>
    <t>ДЖАНХОТ ДАМИР</t>
  </si>
  <si>
    <t>ДЖАНХОТ РУСЛАН с 19.05.2015 по 21.05.2015</t>
  </si>
  <si>
    <t>БЕРЕЗОВСКАЯ НАТАЛЬЯ с 19.05.2015 по 21.05.2015</t>
  </si>
  <si>
    <t>205310031</t>
  </si>
  <si>
    <t>ДЖАФАРОВА ЛЕЙЛА</t>
  </si>
  <si>
    <t>ДЖАФАРОВА ЛЕЙЛА ДЖАФАРОВНА с 10.05.2015 по 11.05.2015</t>
  </si>
  <si>
    <t>105300749</t>
  </si>
  <si>
    <t>ДЖОБАВА РАМАЗ</t>
  </si>
  <si>
    <t>ДЖОБАВА РАМАЗ с 01.05.2015 по 03.05.2015</t>
  </si>
  <si>
    <t>205306501</t>
  </si>
  <si>
    <t>ДЖУМАНИЯЗОВ ДАНИИЛ</t>
  </si>
  <si>
    <t>ДЖУМАНИЯЗОВ ДАНИИЛ с 10.05.2015 по 14.05.2015</t>
  </si>
  <si>
    <t>105300974</t>
  </si>
  <si>
    <t>ДЖУРА СВЕТЛАНА</t>
  </si>
  <si>
    <t>ДЖУРА ОЛЕГ ЮРЬЕВИЧ с 05.05.2015 по 08.05.2015</t>
  </si>
  <si>
    <t>105300693</t>
  </si>
  <si>
    <t>ДЗЮБА ОЛЕГ</t>
  </si>
  <si>
    <t>ДЗЮБА ОЛЕГ с 27.05.2015 по 31.05.2015</t>
  </si>
  <si>
    <t>205308961</t>
  </si>
  <si>
    <t>ДИДОК ЮЛИЯ</t>
  </si>
  <si>
    <t>ДИДОК АНДРЕЙ с 15.05.2015 по 17.05.2015</t>
  </si>
  <si>
    <t>105300298</t>
  </si>
  <si>
    <t>ДИКОПОЛЬЦЕВ АНДРЕЙ</t>
  </si>
  <si>
    <t>ДИКОПОЛЬЦЕВ АНДРЕЙ с 09.05.2015 по 11.05.2015</t>
  </si>
  <si>
    <t>205300758</t>
  </si>
  <si>
    <t>ДМИТРИЕВ АЛЕКСЕЙ</t>
  </si>
  <si>
    <t>ДМИТРИЕВ АЛЕКСЕЙ с 11.05.2015 по 18.05.2015</t>
  </si>
  <si>
    <t>105307445</t>
  </si>
  <si>
    <t>ДМИТРИЕВ БОРИС</t>
  </si>
  <si>
    <t>СОБОЛЕВА ТАТЬЯНА с 27.05.2015 по 28.05.2015</t>
  </si>
  <si>
    <t>205306695</t>
  </si>
  <si>
    <t>ДМИТРИЕВ СЕРГЕЙ</t>
  </si>
  <si>
    <t>ДМИТРИЕВА ВЕРА с 09.05.2015 по 11.05.2015</t>
  </si>
  <si>
    <t>105303698</t>
  </si>
  <si>
    <t>ДМИТРИЕВ СЕРГЕЙ с 11.05.2015 по 12.05.2015</t>
  </si>
  <si>
    <t>205313604</t>
  </si>
  <si>
    <t>ДМИТРИЕВА АЛЕКСАНДРА</t>
  </si>
  <si>
    <t>ДМИТРИЕВА ВЕРОНИКА с 20.05.2015 по 23.05.2015</t>
  </si>
  <si>
    <t>205307952</t>
  </si>
  <si>
    <t>ДМИТРИЕВА ВЕРОНИКА</t>
  </si>
  <si>
    <t>КОСЕНКО ВИКТОР ВАЛЕРЬЕВИЧ с 05.05.2015 по 08.05.2015</t>
  </si>
  <si>
    <t>105301169</t>
  </si>
  <si>
    <t>ДМИТРИЕВА ЕЛЕНА</t>
  </si>
  <si>
    <t>ДМИТРИЕВА ЕЛЕНА с 29.05.2015 по 31.05.2015</t>
  </si>
  <si>
    <t>205309653</t>
  </si>
  <si>
    <t>ДОБРОДОМОВА ЛЮДМИЛА</t>
  </si>
  <si>
    <t>ДОБРОДОМОВА ЛЮДМИЛА с 12.05.2015 по 15.05.2015</t>
  </si>
  <si>
    <t>205313467</t>
  </si>
  <si>
    <t>ДОБРОНРАВОВА АННА</t>
  </si>
  <si>
    <t>ДОБРОНРАВОВА АННА с 18.05.2015 по 22.05.2015</t>
  </si>
  <si>
    <t>105300694</t>
  </si>
  <si>
    <t>ДОБРЯКОВ ДМИТРИЙ</t>
  </si>
  <si>
    <t>ДОБРЯКОВ ДМИТРИЙ с 04.05.2015 по 08.05.2015</t>
  </si>
  <si>
    <t>205306789</t>
  </si>
  <si>
    <t>ДОБЬЯ ВЛАДИМИР</t>
  </si>
  <si>
    <t>ДОБЬЯ ВЛАДИМИР с 16.05.2015 по 21.05.2015</t>
  </si>
  <si>
    <t>205306521</t>
  </si>
  <si>
    <t>ДОВЖЕНКО ИРИНА</t>
  </si>
  <si>
    <t>ДОВЖЕНКО ИРИНА с 28.05.2015 по 31.05.2015</t>
  </si>
  <si>
    <t>105300653</t>
  </si>
  <si>
    <t>ДОКУЧАЕВ АРСЕНИЙ</t>
  </si>
  <si>
    <t>ДОКУЧАЕВ АРСЕНИЙ с 06.05.2015 по 10.05.2015</t>
  </si>
  <si>
    <t>205312774</t>
  </si>
  <si>
    <t>ДОЛБЕ ИРИНА</t>
  </si>
  <si>
    <t>ДОЛБЕ ИРИНА с 19.05.2015 по 23.05.2015</t>
  </si>
  <si>
    <t>205308927</t>
  </si>
  <si>
    <t>ДОЛГОПОЛОВА ЕВГЕНИЯ</t>
  </si>
  <si>
    <t>ДОЛГОПОЛОВА ЕВГЕНИЯ с 12.05.2015 по 17.05.2015</t>
  </si>
  <si>
    <t>205314408</t>
  </si>
  <si>
    <t>ДОЛЖЕНКО МИХАИЛ</t>
  </si>
  <si>
    <t>ДОЛЖЕНКО МИХАИЛ с 28.05.2015 по 30.05.2015</t>
  </si>
  <si>
    <t>205311191</t>
  </si>
  <si>
    <t>ДОМБРОВСКАЯ НАТАЛИЯ</t>
  </si>
  <si>
    <t>ДОМБРОВСКАЯ НАТАЛЬЯ с 12.05.2015 по 16.05.2015</t>
  </si>
  <si>
    <t>105300482</t>
  </si>
  <si>
    <t>ДОНДЕНКО АРТЕМ</t>
  </si>
  <si>
    <t>ДОНДЕНКО АРТЕМ с 01.05.2015 по 03.05.2015</t>
  </si>
  <si>
    <t>105300417</t>
  </si>
  <si>
    <t>ДОНЧЕНКО МАКСИМ</t>
  </si>
  <si>
    <t>ДОНЧЕНКО МАКСИМ с 01.05.2015 по 04.05.2015</t>
  </si>
  <si>
    <t>105305320</t>
  </si>
  <si>
    <t>ДОРИНА МАРИНА</t>
  </si>
  <si>
    <t>ДОРИНА МАРИНА с 20.05.2015 по 30.05.2015</t>
  </si>
  <si>
    <t>105304261</t>
  </si>
  <si>
    <t>ДОРОФЕЕВ АНДРЕЙ</t>
  </si>
  <si>
    <t>ДОРОФЕЕВ АНДРЕЙ с 23.05.2015 по 26.05.2015</t>
  </si>
  <si>
    <t>105308074</t>
  </si>
  <si>
    <t>ДОРОФЕЕВ АНДРЕЙ с 26.05.2015 по 29.05.2015</t>
  </si>
  <si>
    <t>105306177</t>
  </si>
  <si>
    <t>ДОРОХИН ЕВГЕНИЙ</t>
  </si>
  <si>
    <t>205307357</t>
  </si>
  <si>
    <t>ДОРОШЕВ ДМИТРИЙ</t>
  </si>
  <si>
    <t>ДОРОШЕВ ДМИТРИЙ с 15.05.2015 по 17.05.2015</t>
  </si>
  <si>
    <t>105300377</t>
  </si>
  <si>
    <t>ДОРОШЕНКО ИРИНА</t>
  </si>
  <si>
    <t>АНДРЕЕВА ЮЛИЯ с 09.05.2015 по 11.05.2015</t>
  </si>
  <si>
    <t>205315055</t>
  </si>
  <si>
    <t>ДОЮН ИНЕССА</t>
  </si>
  <si>
    <t>ДОЮН ИНЕССА с 26.05.2015 по 28.05.2015</t>
  </si>
  <si>
    <t>205302356</t>
  </si>
  <si>
    <t>ДРАНАЯ ВАЛЕНТИНА</t>
  </si>
  <si>
    <t>ДРАНЫЙ ВИКТОР с 10.05.2015 по 15.05.2015</t>
  </si>
  <si>
    <t>205313314</t>
  </si>
  <si>
    <t>ДРОЗДОВ АЛЕКСАНДР</t>
  </si>
  <si>
    <t>ДРОЗДОВ АЛЕКСАНДР с 22.05.2015 по 29.05.2015</t>
  </si>
  <si>
    <t>205309960</t>
  </si>
  <si>
    <t>ДРУГАЛЕВ ДЕНИС</t>
  </si>
  <si>
    <t>ДРУГАЛЕВ ДИНИС с 10.05.2015 по 12.05.2015</t>
  </si>
  <si>
    <t>105308088</t>
  </si>
  <si>
    <t>ДУБЫНИНА НАТАЛЬЯ</t>
  </si>
  <si>
    <t>ЗОРИНА ВИКТОРИЯ с 29.05.2015 по 30.05.2015</t>
  </si>
  <si>
    <t>205301750</t>
  </si>
  <si>
    <t>ДУДАРЕВ АЛЕКСАНДР</t>
  </si>
  <si>
    <t>ДУДАРЕВ АЛЕКСАНДР с 13.05.2015 по 22.05.2015</t>
  </si>
  <si>
    <t>205306390</t>
  </si>
  <si>
    <t>ДУДКИН БОРИС</t>
  </si>
  <si>
    <t>ДУДКИН БОРИС с 06.05.2015 по 09.05.2015</t>
  </si>
  <si>
    <t>ДУДКИНА ТАТЬЯНА с 06.05.2015 по 09.05.2015</t>
  </si>
  <si>
    <t>105301424</t>
  </si>
  <si>
    <t>ДУМАН ОКСАНА</t>
  </si>
  <si>
    <t>ДУМАН ОКСАНА с 10.05.2015 по 16.05.2015</t>
  </si>
  <si>
    <t>105309096</t>
  </si>
  <si>
    <t>ДУНАЕВ СЕРГЕЙ</t>
  </si>
  <si>
    <t>УДИНСКАЯ СВЕТЛАНА с 29.05.2015 по 30.05.2015</t>
  </si>
  <si>
    <t>105309349</t>
  </si>
  <si>
    <t>ДУНАЕВ НИКОЛАЙ с 29.05.2015 по 30.05.2015</t>
  </si>
  <si>
    <t>105303066</t>
  </si>
  <si>
    <t>ДУРОВ АРТЕМ</t>
  </si>
  <si>
    <t>ДУРОВ АРТЕМ с 16.05.2015 по 18.05.2015</t>
  </si>
  <si>
    <t>205313576</t>
  </si>
  <si>
    <t>ДУХОВА МАРИЯ</t>
  </si>
  <si>
    <t>ДУХОВА МАРИЯ с 27.05.2015 по 31.05.2015</t>
  </si>
  <si>
    <t>205310241</t>
  </si>
  <si>
    <t>ДЫМКОВА ОЛЬГА</t>
  </si>
  <si>
    <t>ДЫМКОВА ОЛЬГА с 18.05.2015 по 22.05.2015</t>
  </si>
  <si>
    <t>205314694</t>
  </si>
  <si>
    <t>ДЫМЧЕНКО ПЕТР</t>
  </si>
  <si>
    <t>ДЫМЧЕНКО ПЕТР с 25.05.2015 по 28.05.2015</t>
  </si>
  <si>
    <t>205300301</t>
  </si>
  <si>
    <t>ДЬЯЧЕНКО ВИКТОР</t>
  </si>
  <si>
    <t>ДЬЯЧЕНКО ВИКТОР с 05.05.2015 по 08.05.2015</t>
  </si>
  <si>
    <t>205306138</t>
  </si>
  <si>
    <t>ДЬЯЧКОВ ПАВЕЛ</t>
  </si>
  <si>
    <t>ДЬЯЧКОВ ПАВЕЛ с 09.05.2015 по 11.05.2015</t>
  </si>
  <si>
    <t>205315170</t>
  </si>
  <si>
    <t>ЕВДОКИМОВ АНДРЕЙ</t>
  </si>
  <si>
    <t>ЕВДОКИМОВ АНДРЕЙ с 28.05.2015 по 30.05.2015</t>
  </si>
  <si>
    <t>105307915</t>
  </si>
  <si>
    <t>ЕВДОКИМОВА АННА</t>
  </si>
  <si>
    <t>ЕВДОКИМОВА АННА с 26.05.2015 по 28.05.2015</t>
  </si>
  <si>
    <t>105300349</t>
  </si>
  <si>
    <t>ЕВЕНКО МАРИНА</t>
  </si>
  <si>
    <t>ПЫЖОВ ПЕТР с 09.05.2015 по 11.05.2015</t>
  </si>
  <si>
    <t>205314836</t>
  </si>
  <si>
    <t>ЕВТУШЕНКО АНДРЕЙ</t>
  </si>
  <si>
    <t>ЕВТУШЕНКО АНДРЕЙ с 24.05.2015 по 30.05.2015</t>
  </si>
  <si>
    <t>105302515</t>
  </si>
  <si>
    <t>ЕГИАЗАРЯН ДОРИК</t>
  </si>
  <si>
    <t>ЕГИАЗАРЯН ДОРИК с 06.05.2015 по 09.05.2015</t>
  </si>
  <si>
    <t>205314243</t>
  </si>
  <si>
    <t>ЕГОРОВ ВЛАДИМИР</t>
  </si>
  <si>
    <t>ЕГОРОВ ВЛАДИМИР с 21.05.2015 по 28.05.2015</t>
  </si>
  <si>
    <t>205307329</t>
  </si>
  <si>
    <t>ЕГОРОВ ОЛЕГ</t>
  </si>
  <si>
    <t>ЕГОРОВ ОЛЕГ с 08.05.2015 по 10.05.2015</t>
  </si>
  <si>
    <t>105305772</t>
  </si>
  <si>
    <t>ЕГОРОВА КРИСТИНА</t>
  </si>
  <si>
    <t>ЛАРИКОВА ЛИНА с 19.05.2015 по 20.05.2015</t>
  </si>
  <si>
    <t>205300783</t>
  </si>
  <si>
    <t>ЕГОРОВА ЛИЛИЯ</t>
  </si>
  <si>
    <t>ЕГОРОВА ЛИДИЯ с 23.05.2015 по 25.05.2015</t>
  </si>
  <si>
    <t>205315172</t>
  </si>
  <si>
    <t>ЕЖЕЛОВА ЕКАТЕРИНА</t>
  </si>
  <si>
    <t>ЕЖЕЛОВА ЕКАТЕРИНА с 24.05.2015 по 26.05.2015</t>
  </si>
  <si>
    <t>205315105</t>
  </si>
  <si>
    <t>ЕЖЕЛОВА ЭЛЕОНОРА</t>
  </si>
  <si>
    <t>ЕЖЕЛОВ РОМАН с 24.05.2015 по 26.05.2015</t>
  </si>
  <si>
    <t>205309010</t>
  </si>
  <si>
    <t>ЕКИМОВ АЛЕКСАНДР</t>
  </si>
  <si>
    <t>ЕКИМОВ АЛЕКСАНДР НИКОЛАЕВИЧ с 04.05.2015 по 06.05.2015</t>
  </si>
  <si>
    <t>105300873</t>
  </si>
  <si>
    <t>ЕЛДИНОВ ЕФИМ</t>
  </si>
  <si>
    <t>КРАСНОКУТСКАЯ МАРИНА с 05.05.2015 по 08.05.2015</t>
  </si>
  <si>
    <t>105303256</t>
  </si>
  <si>
    <t>ЕЛДИНОВ ЕФИМ с 08.05.2015 по 09.05.2015</t>
  </si>
  <si>
    <t>205307618</t>
  </si>
  <si>
    <t>ЕЛИСЕЕВ МИХАИЛ</t>
  </si>
  <si>
    <t>ЕЛИСЕЕВ МИХАИЛ с 10.05.2015 по 15.05.2015</t>
  </si>
  <si>
    <t>205309369</t>
  </si>
  <si>
    <t>ЕМЕЛИН АЛЕКСАНДР</t>
  </si>
  <si>
    <t>ЕМЕЛИН АЛЕКСАНДР с 03.05.2015 по 09.05.2015</t>
  </si>
  <si>
    <t>205309755</t>
  </si>
  <si>
    <t>ЕМЕЛИН СЕРГЕЙ</t>
  </si>
  <si>
    <t>ЕМЕЛИН СЕРГЕЙ АНДРЕЕВИЧ с 10.05.2015 по 14.05.2015</t>
  </si>
  <si>
    <t>205314916</t>
  </si>
  <si>
    <t>ЕРАСТОВА ЕКАТЕРИНА</t>
  </si>
  <si>
    <t>ЕРАСТОВ АНТОН с 23.05.2015 по 24.05.2015</t>
  </si>
  <si>
    <t>205307910</t>
  </si>
  <si>
    <t>ЕРИНА ВИКТОРИЯ</t>
  </si>
  <si>
    <t>ЕРИНА ВИКТОРИЯ с 15.05.2015 по 17.05.2015</t>
  </si>
  <si>
    <t>205311436</t>
  </si>
  <si>
    <t>ЕРМАКОВ ГЕОРГИЙ</t>
  </si>
  <si>
    <t>ЕРМАКОВ ГЕОРГИЙ с 11.05.2015 по 12.05.2015</t>
  </si>
  <si>
    <t>205308894</t>
  </si>
  <si>
    <t>ЕРМИШИНА СВЕТЛАНА</t>
  </si>
  <si>
    <t>МОРОЗКИНА ЕЛЕНА с 10.05.2015 по 15.05.2015</t>
  </si>
  <si>
    <t>ЕРИМИШИНА СВЕТЛАНА НИКОЛАЕВНА с 10.05.2015 по 15.05.2015</t>
  </si>
  <si>
    <t>205302616</t>
  </si>
  <si>
    <t>ЕРОПОЛОВА ЕЛЕНА</t>
  </si>
  <si>
    <t>ЕРОПОЛОВА ЕЛЕНА АЛЕКСАНДРОВНА с 10.05.2015 по 15.05.2015</t>
  </si>
  <si>
    <t>205311525</t>
  </si>
  <si>
    <t>ЕРОФЕЕВСКИЙ АЛЕКСАНДР</t>
  </si>
  <si>
    <t>ЕРОФЕЕВСКИЙ АЛЕКСАНДР СЕРГЕЕВИ с 12.05.2015 по 15.05.2015</t>
  </si>
  <si>
    <t>205306256</t>
  </si>
  <si>
    <t>ЕРШОВА АНАСТАСИЯ</t>
  </si>
  <si>
    <t>ЕРШОВ ЮРИЙ с 09.05.2015 по 11.05.2015</t>
  </si>
  <si>
    <t>205309931</t>
  </si>
  <si>
    <t>ЕСИПОВ ПАВЕЛ</t>
  </si>
  <si>
    <t>ЕСИПОВ ПАВЕЛ с 03.05.2015 по 04.05.2015</t>
  </si>
  <si>
    <t>205303110</t>
  </si>
  <si>
    <t>ЕФАНОВА НАТАЛЬЯ</t>
  </si>
  <si>
    <t>ЕФАНОВА НАТАЛЬЯ с 17.05.2015 по 28.05.2015</t>
  </si>
  <si>
    <t>БОРОДИХИНА ЕЛЕНА с 17.05.2015 по 28.05.2015</t>
  </si>
  <si>
    <t>205251256</t>
  </si>
  <si>
    <t>ЕФИМОВ ВЛАДИМИР</t>
  </si>
  <si>
    <t>ЕФИМОВ ВЛАДИМИР с 01.05.2015 по 02.05.2015</t>
  </si>
  <si>
    <t>ЕФИМОВ ВЛАДИМИР с 26.04.2015 по 01.05.2015</t>
  </si>
  <si>
    <t>ЕФИМОВА ВЕСТА с 01.05.2015 по 02.05.2015</t>
  </si>
  <si>
    <t>105301307</t>
  </si>
  <si>
    <t>ЕФИМОВА ВИКТОРИЯ</t>
  </si>
  <si>
    <t>ЕФИМОВА ВИКТОРИЯ с 04.05.2015 по 06.05.2015</t>
  </si>
  <si>
    <t>105301155</t>
  </si>
  <si>
    <t>ЕФИМОВА ЕЛЕНА</t>
  </si>
  <si>
    <t>ЕФИМОВА ЕЛЕНА с 03.05.2015 по 08.05.2015</t>
  </si>
  <si>
    <t>ЧУГУЙ ВАЛЕНТИНА с 03.05.2015 по 08.05.2015</t>
  </si>
  <si>
    <t>105306975</t>
  </si>
  <si>
    <t>ЕФИМЧЕНКО ВИКТОР</t>
  </si>
  <si>
    <t>ДРОЗДОВ ВЛАДИМИР с 27.05.2015 по 29.05.2015</t>
  </si>
  <si>
    <t>105307033</t>
  </si>
  <si>
    <t>ЕФИМЧЕНКО ЮЛИЯ</t>
  </si>
  <si>
    <t>ЕФИМЧЕНКО ЮЛИЯ с 27.05.2015 по 29.05.2015</t>
  </si>
  <si>
    <t>105306810</t>
  </si>
  <si>
    <t>ЕФРЕМОВА ОЛЕСЯ</t>
  </si>
  <si>
    <t>ЕФРЕМОВ АЛЕКСЕЙ с 25.05.2015 по 26.05.2015</t>
  </si>
  <si>
    <t>105301421</t>
  </si>
  <si>
    <t>ЖАДОБИНА АЛЕКСАНДРА</t>
  </si>
  <si>
    <t>ЖАДОБИН НИКОЛАЙ с 10.05.2015 по 11.05.2015</t>
  </si>
  <si>
    <t>205309858</t>
  </si>
  <si>
    <t>ЖАХЯН МАЙЯ</t>
  </si>
  <si>
    <t>ЖАХЯН МАЙЯ с 07.05.2015 по 09.05.2015</t>
  </si>
  <si>
    <t>МХИТАРЯН ЛУИЗА с 07.05.2015 по 09.05.2015</t>
  </si>
  <si>
    <t>205301734</t>
  </si>
  <si>
    <t>ЖДАНОВИЧ ВАЛЕРИЙ</t>
  </si>
  <si>
    <t>ЖДАНОВИЧ ВАЛЕРИЙ с 05.05.2015 по 10.05.2015</t>
  </si>
  <si>
    <t>205314905</t>
  </si>
  <si>
    <t>ЖЕЛИБА ДАРЬЯ</t>
  </si>
  <si>
    <t>КОМАРОВ ИВАН с 23.05.2015 по 25.05.2015</t>
  </si>
  <si>
    <t>205315142</t>
  </si>
  <si>
    <t>ЖЕНЕТЛЬ ТЕМИР</t>
  </si>
  <si>
    <t>ЖЕНЕТЛЬ ТЕМИР с 24.05.2015 по 26.05.2015</t>
  </si>
  <si>
    <t>205250154</t>
  </si>
  <si>
    <t>ЖЕРЕБЦОВ АНДРЕЙ</t>
  </si>
  <si>
    <t>СТЕФАШИНА ВАЛЕНТИНА с 01.05.2015 по 05.05.2015</t>
  </si>
  <si>
    <t>СТЕФАШИНА ВАЛЕНТИНА с 30.04.2015 по 01.05.2015</t>
  </si>
  <si>
    <t>205307344</t>
  </si>
  <si>
    <t>ЖЕРЕБЧИКОВА ЕЛЕНА</t>
  </si>
  <si>
    <t>КОРНИЕНКО ТАТЬЯНА с 16.05.2015 по 18.05.2015</t>
  </si>
  <si>
    <t>205309172</t>
  </si>
  <si>
    <t>ЖЕРЕБЯТНИКОВА НАТАЛЬЯ</t>
  </si>
  <si>
    <t>ЖЕРЕБЯТНИКОВА НАТАЛЬЯ с 03.05.2015 по 09.05.2015</t>
  </si>
  <si>
    <t>205310752</t>
  </si>
  <si>
    <t>ЖЕРЛИЦЫНА ВАЛЕНТИНА</t>
  </si>
  <si>
    <t>ШИЛОВА АЛЛА с 14.05.2015 по 17.05.2015</t>
  </si>
  <si>
    <t>205309576</t>
  </si>
  <si>
    <t>ЖИВОТОВСКИЙ АЛЕКСАНДР</t>
  </si>
  <si>
    <t>ЖИВОТОВСКИЙ АЛЕКСАНДР с 10.05.2015 по 14.05.2015</t>
  </si>
  <si>
    <t>205308378</t>
  </si>
  <si>
    <t>ЖИГАНОВ ИГОРЬ</t>
  </si>
  <si>
    <t>ЖИГАНОВ ИГОРЬ с 15.05.2015 по 17.05.2015</t>
  </si>
  <si>
    <t>205301004</t>
  </si>
  <si>
    <t>ЖИЛЬЦОВ МИРОН</t>
  </si>
  <si>
    <t>ЖИЛЬЦОВ МИРОН с 08.05.2015 по 13.05.2015</t>
  </si>
  <si>
    <t>205307770</t>
  </si>
  <si>
    <t>ЖИРОХОВА АННА</t>
  </si>
  <si>
    <t>ЖИРОХОВА АННА с 04.05.2015 по 08.05.2015</t>
  </si>
  <si>
    <t>105305567</t>
  </si>
  <si>
    <t>ЖИТКОВА СВЕТЛАНА</t>
  </si>
  <si>
    <t>СЛУЦКАЯ МАРГАРИТА с 20.05.2015 по 22.05.2015</t>
  </si>
  <si>
    <t>205250387</t>
  </si>
  <si>
    <t>ЖИТЛОВА АЛЕСЯ</t>
  </si>
  <si>
    <t>ЖИТЛОВА АЛЕСЯ с 30.04.2015 по 01.05.2015</t>
  </si>
  <si>
    <t>МАТВЕЕВА РАИСА с 01.05.2015 по 03.05.2015</t>
  </si>
  <si>
    <t>105300330</t>
  </si>
  <si>
    <t>ЖУКОВ АЛЕКСАНДР</t>
  </si>
  <si>
    <t>ЖУКОВ АЛЕКСАНДР с 12.05.2015 по 19.05.2015</t>
  </si>
  <si>
    <t>105301336</t>
  </si>
  <si>
    <t>ЖУКОВ АЛИМ</t>
  </si>
  <si>
    <t>ЖУКОВА АСИЕТ с 01.05.2015 по 02.05.2015</t>
  </si>
  <si>
    <t>205312642</t>
  </si>
  <si>
    <t>ЖУКОВ ДМИТРИЙ</t>
  </si>
  <si>
    <t>ЖУКОВ ДМИТРИЙ с 28.05.2015 по 31.05.2015</t>
  </si>
  <si>
    <t>105307859</t>
  </si>
  <si>
    <t>ЖУКОВСКАЯ ДАРЬЯ</t>
  </si>
  <si>
    <t>ЖУКОВСКИЙ АЛЕКСЕЙ с 26.05.2015 по 28.05.2015</t>
  </si>
  <si>
    <t>105307503</t>
  </si>
  <si>
    <t>ЖУКОВСКИЙ АЛЕКСЕЙ с 28.05.2015 по 29.05.2015</t>
  </si>
  <si>
    <t>105307483</t>
  </si>
  <si>
    <t>ЖУКОВСКИЙ КОНСТАНТИН</t>
  </si>
  <si>
    <t>ЖУКОВСКИЙ КОНСТАНТИН с 27.05.2015 по 29.05.2015</t>
  </si>
  <si>
    <t>205309039</t>
  </si>
  <si>
    <t>ЖУРАВЛЕВА ЮЛИЯ</t>
  </si>
  <si>
    <t>ЖУРАВЛЕВА ЮЛИЯ с 04.05.2015 по 08.05.2015</t>
  </si>
  <si>
    <t>205303770</t>
  </si>
  <si>
    <t>ЖУРОВА МАРИНА</t>
  </si>
  <si>
    <t>ЖУРОВА МАРИНА НИКОЛАЕВНА с 12.05.2015 по 16.05.2015</t>
  </si>
  <si>
    <t>ДЕРЯГИН СЕРГЕЙ с 12.05.2015 по 16.05.2015</t>
  </si>
  <si>
    <t>205315437</t>
  </si>
  <si>
    <t>ЗАБАЙРАЦКИЙ ДЕНИС</t>
  </si>
  <si>
    <t>ЗАБАЙРАЦКИЙ ДЕНИС с 26.05.2015 по 28.05.2015</t>
  </si>
  <si>
    <t>205313786</t>
  </si>
  <si>
    <t>ЗАБАРЬЯНСКИЙ НИКОЛАЙ</t>
  </si>
  <si>
    <t>ЗАБАРЬЯНСКАЯ ЛЮБОВЬ с 22.05.2015 по 24.05.2015</t>
  </si>
  <si>
    <t>105307319</t>
  </si>
  <si>
    <t>ЗАБРОДИНА АЛИНА</t>
  </si>
  <si>
    <t>МУСТАКИМОВ ВЯЧЕСЛАВ с 26.05.2015 по 29.05.2015</t>
  </si>
  <si>
    <t>205313021</t>
  </si>
  <si>
    <t>ЗАБРОДИНА ТАТЬЯНА</t>
  </si>
  <si>
    <t>КОТЛЯРЕНКО ЕЛЕНА с 21.05.2015 по 24.05.2015</t>
  </si>
  <si>
    <t>205302507</t>
  </si>
  <si>
    <t>ЗАВАЛЕЙ ЛЕОНИД</t>
  </si>
  <si>
    <t>ЗАВАЛЕЙ ЛЕОНИД с 01.05.2015 по 04.05.2015</t>
  </si>
  <si>
    <t>205300835</t>
  </si>
  <si>
    <t>ЗАВАЛИШИН ВЛАДИМИР</t>
  </si>
  <si>
    <t>ЗАВАЛИШИН ВЛАДИМИР с 06.05.2015 по 16.05.2015</t>
  </si>
  <si>
    <t>205309629</t>
  </si>
  <si>
    <t>ЗАВИТАЕВА ИРИНА</t>
  </si>
  <si>
    <t>ЗАВИТАЕВА ИРИНА АНАТОЛЬЕВНА с 10.05.2015 по 14.05.2015</t>
  </si>
  <si>
    <t>205306158</t>
  </si>
  <si>
    <t>ЗАВЬЯЛОВА ЮЛИЯ</t>
  </si>
  <si>
    <t>БОЙЦОВ ВАЛЕРИЙ с 09.05.2015 по 11.05.2015</t>
  </si>
  <si>
    <t>105306458</t>
  </si>
  <si>
    <t>ЗАГОРУЙ АЛЕКСАНДР</t>
  </si>
  <si>
    <t>ЗАГОРУЙ АЛЕКСАНДР с 22.05.2015 по 25.05.2015</t>
  </si>
  <si>
    <t>205309130</t>
  </si>
  <si>
    <t>ЗАДОРОЖНЮК ГЕННАДИЙ</t>
  </si>
  <si>
    <t>ЗАДОРОЖНЮК ГЕННАДИЙ с 03.05.2015 по 09.05.2015</t>
  </si>
  <si>
    <t>205313337</t>
  </si>
  <si>
    <t>ЗАЙКОВА ЕЛЕНА</t>
  </si>
  <si>
    <t>ЗАЙКОВА ГАЛИНА с 17.05.2015 по 19.05.2015</t>
  </si>
  <si>
    <t>205306548</t>
  </si>
  <si>
    <t>ЗАЙЧЕНКО НАТАЛЬЯ</t>
  </si>
  <si>
    <t>ЗАЙЧЕНКО НАТАЛЬЯ с 11.05.2015 по 13.05.2015</t>
  </si>
  <si>
    <t>205307695</t>
  </si>
  <si>
    <t>ЗАКАРЯН ТИГРАН</t>
  </si>
  <si>
    <t>ЗАКАРЯН ЛИЛИЯ с 01.05.2015 по 04.05.2015</t>
  </si>
  <si>
    <t>205306912</t>
  </si>
  <si>
    <t>ЗАКАРЯН ХАЧИК</t>
  </si>
  <si>
    <t>ЗАКАРЯН ХАЧИК СУРЕНОВИЧ с 08.05.2015 по 10.05.2015</t>
  </si>
  <si>
    <t>205309823</t>
  </si>
  <si>
    <t>ЗАЛИНЯН КАРИНЕ</t>
  </si>
  <si>
    <t>ЗАЛИНЯН КАРИНЕ с 04.05.2015 по 07.05.2015</t>
  </si>
  <si>
    <t>205306505</t>
  </si>
  <si>
    <t>ЗАЛОЗНАЯ ГАЛИНА</t>
  </si>
  <si>
    <t>ЗАЛОЗНАЯ ГАЛИНА с 09.05.2015 по 11.05.2015</t>
  </si>
  <si>
    <t>205306494</t>
  </si>
  <si>
    <t>ЗАЛОЗНАЯ ЮЛИЯ</t>
  </si>
  <si>
    <t>ЗАЛОЗНЫЙ АНДРЕЙ с 09.05.2015 по 11.05.2015</t>
  </si>
  <si>
    <t>205306584</t>
  </si>
  <si>
    <t>ЗАЛОЗНЫЙ ДАНИЛА</t>
  </si>
  <si>
    <t>ЗАЛОЗНЫЙ ДАНИЛА с 09.05.2015 по 11.05.2015</t>
  </si>
  <si>
    <t>205306187</t>
  </si>
  <si>
    <t>ЗАНИНА ОКСАНА</t>
  </si>
  <si>
    <t>ЗАНИН МИХАИЛ АЛЕКСЕЕВИЧ с 09.05.2015 по 11.05.2015</t>
  </si>
  <si>
    <t>205300738</t>
  </si>
  <si>
    <t>ЗАХАРОВ ЕВГЕНИЙ</t>
  </si>
  <si>
    <t>ЗАХАРОВ ЕВГЕНИЙ с 06.05.2015 по 10.05.2015</t>
  </si>
  <si>
    <t>КОРЬЕВ СЕРГЕЙ с 06.05.2015 по 10.05.2015</t>
  </si>
  <si>
    <t>205306971</t>
  </si>
  <si>
    <t>ЗАХАРОВ ИГОРЬ</t>
  </si>
  <si>
    <t>ЗАХАРОВ ИГОРЬ с 09.05.2015 по 11.05.2015</t>
  </si>
  <si>
    <t>205303142</t>
  </si>
  <si>
    <t>ЗАХАРОВ ОЛЕГ</t>
  </si>
  <si>
    <t>ЗАХАРОВ ОЛЕГ с 17.05.2015 по 24.05.2015</t>
  </si>
  <si>
    <t>205303182</t>
  </si>
  <si>
    <t>ЗАХАРОВА ИРИНА</t>
  </si>
  <si>
    <t>ЗАХАРОВ МИХАИЛ ВЛАДИМИРОВИЧ с 15.05.2015 по 22.05.2015</t>
  </si>
  <si>
    <t>205308943</t>
  </si>
  <si>
    <t>ЗАХАРОВА МАЙЯ</t>
  </si>
  <si>
    <t>ЗАХАРОВ ИГОРЬ с 14.05.2015 по 15.05.2015</t>
  </si>
  <si>
    <t>205303295</t>
  </si>
  <si>
    <t>ЗАХАРОВА НАТАЛЬЯ</t>
  </si>
  <si>
    <t>ЗАХАРОВ СЕРГЕЙ с 15.05.2015 по 21.05.2015</t>
  </si>
  <si>
    <t>105308974</t>
  </si>
  <si>
    <t>ЗАХАРОВА ТАТЬЯНА</t>
  </si>
  <si>
    <t>ГЛУШАКОВ АЛЕКСАНДР с 28.05.2015 по 29.05.2015</t>
  </si>
  <si>
    <t>205313927</t>
  </si>
  <si>
    <t>ЗАХОВАЕВА АНАСТАСИЯ</t>
  </si>
  <si>
    <t>МЕЛЬНИКОВА НАТАЛЬЯ с 26.05.2015 по 28.05.2015</t>
  </si>
  <si>
    <t>205301510</t>
  </si>
  <si>
    <t>ЗВАРИЧ ЛИЛИЯ</t>
  </si>
  <si>
    <t>ЗВАРИЧ ЛИЛИЯ с 23.05.2015 по 26.05.2015</t>
  </si>
  <si>
    <t>105300929</t>
  </si>
  <si>
    <t>ЗГОНИКОВ ИГОРЬ</t>
  </si>
  <si>
    <t>ЗГОНИКОВ ИГОРЬ с 03.05.2015 по 06.05.2015</t>
  </si>
  <si>
    <t>205313249</t>
  </si>
  <si>
    <t>ЗДОБНЯКОВ АЛЕКСАНДР</t>
  </si>
  <si>
    <t>ЗДОБНЯКОВ АЛЕКСАНДР с 23.05.2015 по 26.05.2015</t>
  </si>
  <si>
    <t>205307192</t>
  </si>
  <si>
    <t>ЗЕЗЮЛИН МИХАИЛ</t>
  </si>
  <si>
    <t>ЗЕЗЮЛИН МИХАИЛ с 04.05.2015 по 10.05.2015</t>
  </si>
  <si>
    <t>105305750</t>
  </si>
  <si>
    <t>ЗЕЛЕНКОВА НАДЕЖДА</t>
  </si>
  <si>
    <t>БУКЕЛЬ КСЕНИЯ с 20.05.2015 по 21.05.2015</t>
  </si>
  <si>
    <t>205252308</t>
  </si>
  <si>
    <t>ЗЕЛЕНСКИЙ ДМИТРИЙ</t>
  </si>
  <si>
    <t>ЗЕЛЕНСКИЙ ДМИТРИЙ с 01.05.2015 по 11.05.2015</t>
  </si>
  <si>
    <t>205309287</t>
  </si>
  <si>
    <t>ЗЕЛЕНЬКО РУСЛАН</t>
  </si>
  <si>
    <t>ЖУКОВСКАЯ ОКСАНА с 11.05.2015 по 14.05.2015</t>
  </si>
  <si>
    <t>205314504</t>
  </si>
  <si>
    <t>ЖУКОВСКАЯ ОКСАНА с 29.05.2015 по 31.05.2015</t>
  </si>
  <si>
    <t>205308937</t>
  </si>
  <si>
    <t>ЗЕМЛЕНУХИНА ОЛЬГА</t>
  </si>
  <si>
    <t>ЗЕМЛЕНУХИН МАКСИМ с 16.05.2015 по 18.05.2015</t>
  </si>
  <si>
    <t>205251396</t>
  </si>
  <si>
    <t>ЗЕМЛЯКОВ ВИКТОР</t>
  </si>
  <si>
    <t>ЗЕМЛЯКОВ ВАЛЕРИЙ с 01.05.2015 по 06.05.2015</t>
  </si>
  <si>
    <t>ЗЕМЛЯКОВ ВАЛЕРИЙ с 26.04.2015 по 01.05.2015</t>
  </si>
  <si>
    <t>ЗЕМЛЯКОВ ВИКТОР с 01.05.2015 по 06.05.2015</t>
  </si>
  <si>
    <t>ЗЕМЛЯКОВ ВИКТОР с 26.04.2015 по 01.05.2015</t>
  </si>
  <si>
    <t>205308205</t>
  </si>
  <si>
    <t>ЗИМИН АЛЕКСАНДР</t>
  </si>
  <si>
    <t>ЗИМИН АЛЕКСАНДР с 22.05.2015 по 31.05.2015</t>
  </si>
  <si>
    <t>КАЙГОРОДОВ РОМАН с 22.05.2015 по 31.05.2015</t>
  </si>
  <si>
    <t>105305440</t>
  </si>
  <si>
    <t>ЗИМИН СЕРГЕЙ</t>
  </si>
  <si>
    <t>ЗИМИН СЕРГЕЙ с 20.05.2015 по 22.05.2015</t>
  </si>
  <si>
    <t>105306375</t>
  </si>
  <si>
    <t>ЗИМИН СЕРГЕЙ с 22.05.2015 по 23.05.2015</t>
  </si>
  <si>
    <t>105306287</t>
  </si>
  <si>
    <t>ЗИМИНА КСЕНИЯ</t>
  </si>
  <si>
    <t>ЗИМИНА КСЕНИЯ с 21.05.2015 по 23.05.2015</t>
  </si>
  <si>
    <t>СОКОЛОВ АЛЕКСЕЙ с 21.05.2015 по 23.05.2015</t>
  </si>
  <si>
    <t>105306527</t>
  </si>
  <si>
    <t>ЗИМНИЦКАЯ АЛЕКСАНДРА</t>
  </si>
  <si>
    <t>ЗИМНИЦКИЙ СЕРГЕЙ с 25.05.2015 по 26.05.2015</t>
  </si>
  <si>
    <t>ЗИМНИЦКИЙ СЕРГЕЙ с 26.05.2015 по 27.05.2015</t>
  </si>
  <si>
    <t>205305834</t>
  </si>
  <si>
    <t>ЗИМОГЛЯДОВ АЛЕКСЕЙ</t>
  </si>
  <si>
    <t>ЗИМОГЛЯДОВ АЛЕКСЕЙ с 12.05.2015 по 14.05.2015</t>
  </si>
  <si>
    <t>МОСКАЛЕНКО ВЕРОНИКА с 12.05.2015 по 14.05.2015</t>
  </si>
  <si>
    <t>105304654</t>
  </si>
  <si>
    <t>ЗИМОГЛЯДОВ АЛЕКСЕЙ с 14.05.2015 по 15.05.2015</t>
  </si>
  <si>
    <t>205305813</t>
  </si>
  <si>
    <t>ЗИМОГЛЯДОВА ТАТЬЯНА</t>
  </si>
  <si>
    <t>105306052</t>
  </si>
  <si>
    <t>ЗИНЬКОВА ЮЛИЯ</t>
  </si>
  <si>
    <t>ЗИНЬКОВА ЮЛИЯ с 20.05.2015 по 22.05.2015</t>
  </si>
  <si>
    <t>205309116</t>
  </si>
  <si>
    <t>ЗНАЙЧЕНКО ОЛЬГА</t>
  </si>
  <si>
    <t>ЗНАЙЧЕНКО ВАДИМ с 04.05.2015 по 07.05.2015</t>
  </si>
  <si>
    <t>105305064</t>
  </si>
  <si>
    <t>ЗОГРАБЯН ЛЕВ</t>
  </si>
  <si>
    <t>ЗОГРАБЯН ЛЕВ с 17.05.2015 по 18.05.2015</t>
  </si>
  <si>
    <t>105305569</t>
  </si>
  <si>
    <t>ЗОГРАБЯН ЛЕВ с 18.05.2015 по 19.05.2015</t>
  </si>
  <si>
    <t>205306470</t>
  </si>
  <si>
    <t>ЗОЛИНА ТАМАРА</t>
  </si>
  <si>
    <t>БОРОДИНА ТАТЬЯНА с 15.05.2015 по 17.05.2015</t>
  </si>
  <si>
    <t>205303397</t>
  </si>
  <si>
    <t>ЗОТКИНА ЕКАТЕРИНА</t>
  </si>
  <si>
    <t>ЗОТКИНА ЕКАТЕРИНА с 21.05.2015 по 24.05.2015</t>
  </si>
  <si>
    <t>205306816</t>
  </si>
  <si>
    <t>ЗОТОВА ГАЛИНА</t>
  </si>
  <si>
    <t>ЗОТОВА ГАЛИНА с 04.05.2015 по 07.05.2015</t>
  </si>
  <si>
    <t>205310592</t>
  </si>
  <si>
    <t>ЗОТОВА ЭРИКА</t>
  </si>
  <si>
    <t>ЗОТОВ ВИТАЛИЙ АНАТОЛЬЕВИЧ с 10.05.2015 по 12.05.2015</t>
  </si>
  <si>
    <t>205314712</t>
  </si>
  <si>
    <t>ЗУБАИРОВА ЕЛЕНА</t>
  </si>
  <si>
    <t>ЗУБАИРОВА ЕЛЕНА с 27.05.2015 по 29.05.2015</t>
  </si>
  <si>
    <t>205310777</t>
  </si>
  <si>
    <t>ЗУБАРЬ АНАСТАСИЯ</t>
  </si>
  <si>
    <t>МАНОЕНКО ЭЛЬВИРА с 16.05.2015 по 17.05.2015</t>
  </si>
  <si>
    <t>105307918</t>
  </si>
  <si>
    <t>ЗУБОВСКИЙ ВЯЧЕСЛАВ</t>
  </si>
  <si>
    <t>ЗУБОВСКИЙ ВЯЧЕСЛАВ с 26.05.2015 по 27.05.2015</t>
  </si>
  <si>
    <t>105306478</t>
  </si>
  <si>
    <t>ЗУБРИК ДМИТРИЙ</t>
  </si>
  <si>
    <t>ЗУБРИК ДМИТРИЙ с 22.05.2015 по 24.05.2015</t>
  </si>
  <si>
    <t>205304232</t>
  </si>
  <si>
    <t>ЗУБЧЕНКО ИГОРЬ</t>
  </si>
  <si>
    <t>ЗУБЧЕНКО ВИКТОРИЯ с 01.05.2015 по 03.05.2015</t>
  </si>
  <si>
    <t>205310099</t>
  </si>
  <si>
    <t>ИВАНИЦКАЯ ТАТЬЯНА</t>
  </si>
  <si>
    <t>ИВАНИЦКАЯ ТАТЬЯНА СЕРГЕЕВНА с 15.05.2015 по 18.05.2015</t>
  </si>
  <si>
    <t>205308406</t>
  </si>
  <si>
    <t>ИВАНОВ АЛЕКСАНДР</t>
  </si>
  <si>
    <t>ИВАНОВ АЛЕКСАНДР СЕРГЕЕВИЧ с 15.05.2015 по 18.05.2015</t>
  </si>
  <si>
    <t>205307455</t>
  </si>
  <si>
    <t>ИВАНОВ ВЛАДИМИР</t>
  </si>
  <si>
    <t>ИВАНОВ ВЛАДИМИР с 01.05.2015 по 08.05.2015</t>
  </si>
  <si>
    <t>ИВАНОВА ЕЛЕНА с 01.05.2015 по 08.05.2015</t>
  </si>
  <si>
    <t>105306758</t>
  </si>
  <si>
    <t>ИВАНОВ ДЕНИС</t>
  </si>
  <si>
    <t>ИВАНОВ ДЕНИС с 24.05.2015 по 25.05.2015</t>
  </si>
  <si>
    <t>205315433</t>
  </si>
  <si>
    <t>ИВАНОВ ЕВГЕНИЙ</t>
  </si>
  <si>
    <t>ИВАНОВ ЕВГЕНИЙ с 28.05.2015 по 30.05.2015</t>
  </si>
  <si>
    <t>105306669</t>
  </si>
  <si>
    <t>ИВАНОВ КИРИЛЛ</t>
  </si>
  <si>
    <t>ИВАНОВ КИРИЛЛ с 29.05.2015 по 31.05.2015</t>
  </si>
  <si>
    <t>205309496</t>
  </si>
  <si>
    <t>ИВАНОВ ОЛЕГ</t>
  </si>
  <si>
    <t>ИВАНОВ ОЛЕГ с 01.05.2015 по 02.05.2015</t>
  </si>
  <si>
    <t>ТРОФИМ РОДИКА с 01.05.2015 по 02.05.2015</t>
  </si>
  <si>
    <t>ФИЛАТОВА АННА с 01.05.2015 по 02.05.2015</t>
  </si>
  <si>
    <t>205301997</t>
  </si>
  <si>
    <t>ИВАНОВ СЕРГЕЙ</t>
  </si>
  <si>
    <t>ИВАНОВ СЕРГЕЙ с 01.05.2015 по 05.05.2015</t>
  </si>
  <si>
    <t>205306186</t>
  </si>
  <si>
    <t>ИВАНОВА ВЕРА</t>
  </si>
  <si>
    <t>ВЕЛИЧКО ОКСАНА с 09.05.2015 по 11.05.2015</t>
  </si>
  <si>
    <t>205311636</t>
  </si>
  <si>
    <t>ИВАНОВА КСЕНИЯ</t>
  </si>
  <si>
    <t>ИВАНОВ ДЕНИС с 11.05.2015 по 12.05.2015</t>
  </si>
  <si>
    <t>205313861</t>
  </si>
  <si>
    <t>ИВАНОВА М</t>
  </si>
  <si>
    <t>ИВАНОВА МАРИНА с 24.05.2015 по 26.05.2015</t>
  </si>
  <si>
    <t>205306599</t>
  </si>
  <si>
    <t>ИВАНОВА НАДЕЖДА</t>
  </si>
  <si>
    <t>ИВАНОВА НАДЕЖДА с 11.05.2015 по 13.05.2015</t>
  </si>
  <si>
    <t>105301020</t>
  </si>
  <si>
    <t>ИВАНОВА НАТАЛИЯ</t>
  </si>
  <si>
    <t>ИВАНОВА НАТАЛИЯ с 11.05.2015 по 15.05.2015</t>
  </si>
  <si>
    <t>ИВАНОВА НАТАЛИЯ с 15.05.2015 по 17.05.2015</t>
  </si>
  <si>
    <t>205307208</t>
  </si>
  <si>
    <t>ИВАНОВА СВЕТЛАНА</t>
  </si>
  <si>
    <t>ИВАНОВА СВЕТЛАНА ВЛАДИМИРОВН с 11.05.2015 по 18.05.2015</t>
  </si>
  <si>
    <t>205306820</t>
  </si>
  <si>
    <t>ИВАНОВА СТАНИСЛАВА</t>
  </si>
  <si>
    <t>ИВАНОВА СТАНИСЛАВА с 12.05.2015 по 19.05.2015</t>
  </si>
  <si>
    <t>205315471</t>
  </si>
  <si>
    <t>ИВАНЦОВ СЕРГЕЙ</t>
  </si>
  <si>
    <t>ИВАНЦОВ СЕРГЕЙ с 25.05.2015 по 27.05.2015</t>
  </si>
  <si>
    <t>ШАХАНОВ ВЛАДИМИР с 25.05.2015 по 27.05.2015</t>
  </si>
  <si>
    <t>205307606</t>
  </si>
  <si>
    <t>ИВАХ ЕВГЕНИЙ</t>
  </si>
  <si>
    <t>ИВАХ КАРИНА с 16.05.2015 по 17.05.2015</t>
  </si>
  <si>
    <t>105300881</t>
  </si>
  <si>
    <t>ИВИНСКИХ ИГОРЬ</t>
  </si>
  <si>
    <t>ИВИНСКИХ ИГОРЬ с 05.05.2015 по 11.05.2015</t>
  </si>
  <si>
    <t>205307922</t>
  </si>
  <si>
    <t>ИВЛЕВА МАРИНА</t>
  </si>
  <si>
    <t>ИВЛЕВА МАРИНА с 10.05.2015 по 16.05.2015</t>
  </si>
  <si>
    <t>205315059</t>
  </si>
  <si>
    <t>ИВЧЕНКО АНДРЕЙ</t>
  </si>
  <si>
    <t>ИВЧЕНКО АНДРЕЙ с 29.05.2015 по 31.05.2015</t>
  </si>
  <si>
    <t>105307793</t>
  </si>
  <si>
    <t>ИГНАТЕНКО С</t>
  </si>
  <si>
    <t>ХАУСТОВА Ж с 26.05.2015 по 27.05.2015</t>
  </si>
  <si>
    <t>105307746</t>
  </si>
  <si>
    <t>ИГНАТЕНКО СВЕТА</t>
  </si>
  <si>
    <t>ТИХОНОВА ЯНА с 25.05.2015 по 26.05.2015</t>
  </si>
  <si>
    <t>105306799</t>
  </si>
  <si>
    <t>ИГНАТЕНКО СВЕТЛАНА</t>
  </si>
  <si>
    <t>ИГНАТЕНКО СВЕТЛАНА с 24.05.2015 по 25.05.2015</t>
  </si>
  <si>
    <t>105307272</t>
  </si>
  <si>
    <t>ИГНАТОВ АНДРЕЙ</t>
  </si>
  <si>
    <t>ИГНАТОВ АНДРЕЙ с 27.05.2015 по 29.05.2015</t>
  </si>
  <si>
    <t>205313003</t>
  </si>
  <si>
    <t>ИГОШИНА ЮЛИЯ</t>
  </si>
  <si>
    <t>ИГОШИНА ЮЛИЯ с 29.05.2015 по 31.05.2015</t>
  </si>
  <si>
    <t>205301543</t>
  </si>
  <si>
    <t>ИЖОЙКИН НИКОЛАЙ</t>
  </si>
  <si>
    <t>ИЖОЙКИН НИКОЛАЙ с 16.05.2015 по 26.05.2015</t>
  </si>
  <si>
    <t>205308768</t>
  </si>
  <si>
    <t>ИЗМАЛКОВ АНТОН</t>
  </si>
  <si>
    <t>ИЗМАЛКОВ АНТОН с 29.05.2015 по 31.05.2015</t>
  </si>
  <si>
    <t>205303094</t>
  </si>
  <si>
    <t>ИЗОТОВ ДМИТРИЙ</t>
  </si>
  <si>
    <t>ИЗОТОВ ДМИТРИЙ с 15.05.2015 по 25.05.2015</t>
  </si>
  <si>
    <t>205303716</t>
  </si>
  <si>
    <t>ИЛЬИН АЛЕКСАНДР</t>
  </si>
  <si>
    <t>ИЛЬИН АЛЕКСАНДР с 12.05.2015 по 16.05.2015</t>
  </si>
  <si>
    <t>205312384</t>
  </si>
  <si>
    <t>ИЛЬИН ВЛАДИСЛАВ</t>
  </si>
  <si>
    <t>ИЛЬИН ВЛАДИСЛАВ с 17.05.2015 по 22.05.2015</t>
  </si>
  <si>
    <t>105303400</t>
  </si>
  <si>
    <t>ИЛЬИНСКАЯ СВЕТЛАНА</t>
  </si>
  <si>
    <t>ИЛЬИНСКАЯ СВЕТЛАНА с 23.05.2015 по 31.05.2015</t>
  </si>
  <si>
    <t>205314309</t>
  </si>
  <si>
    <t>ИЛЬЧЕНКО ДМИТРИЙ</t>
  </si>
  <si>
    <t>ИЛЬЧЕНКО МАРИНА с 24.05.2015 по 25.05.2015</t>
  </si>
  <si>
    <t>205308454</t>
  </si>
  <si>
    <t>ИЛЬЧЕНКО МАРИНА</t>
  </si>
  <si>
    <t>ИЛЬЧЕНКО МАРИНА с 19.05.2015 по 24.05.2015</t>
  </si>
  <si>
    <t>205300832</t>
  </si>
  <si>
    <t>ИЛЬЧЕНКО МАРИЯ</t>
  </si>
  <si>
    <t>ДЯДЮШКИНА ЛЮБОВЬ с 01.05.2015 по 05.05.2015</t>
  </si>
  <si>
    <t>105300637</t>
  </si>
  <si>
    <t>ИЛЮГИН РОМАН</t>
  </si>
  <si>
    <t>ИЛЮГИН РОМАН с 12.05.2015 по 17.05.2015</t>
  </si>
  <si>
    <t>СИДОРОВ СЕРГЕЙ с 12.05.2015 по 17.05.2015</t>
  </si>
  <si>
    <t>205304150</t>
  </si>
  <si>
    <t>ИНТЯПИНА ЛАРИСА</t>
  </si>
  <si>
    <t>ИНТЯПИНА ЛАРИСА с 02.05.2015 по 03.05.2015</t>
  </si>
  <si>
    <t>205250500</t>
  </si>
  <si>
    <t>ИПАТОВ ВЛАДИМИР</t>
  </si>
  <si>
    <t>ИПАТОВ ВЛАДИМИР с 01.05.2015 по 02.05.2015</t>
  </si>
  <si>
    <t>ИПАТОВ ВЛАДИМИР с 26.04.2015 по 01.05.2015</t>
  </si>
  <si>
    <t>105300710</t>
  </si>
  <si>
    <t>ИРЕВЛИН МАКСИМ</t>
  </si>
  <si>
    <t>ИРЕВЛИН МАКСИМ с 08.05.2015 по 10.05.2015</t>
  </si>
  <si>
    <t>205300595</t>
  </si>
  <si>
    <t>ИСАЕВ АЛЕКСЕЙ</t>
  </si>
  <si>
    <t>ИСАЕВ АЛЕКСЕЙ с 06.05.2015 по 13.05.2015</t>
  </si>
  <si>
    <t>205253450</t>
  </si>
  <si>
    <t>ИСКОРЕНКОВ АЛЕКСЕЙ</t>
  </si>
  <si>
    <t>ИСКОРЕНКОВ АЛЕКСЕЙ с 01.05.2015 по 03.05.2015</t>
  </si>
  <si>
    <t>ИСКОРЕНКОВ АЛЕКСЕЙ с 30.04.2015 по 01.05.2015</t>
  </si>
  <si>
    <t>205300307</t>
  </si>
  <si>
    <t>КАБАКОВА ЕЛЕНА</t>
  </si>
  <si>
    <t>КАБАКОВА ЕЛЕНА с 01.05.2015 по 05.05.2015</t>
  </si>
  <si>
    <t>КУРАЧЕНКО ОЛЕГ с 01.05.2015 по 05.05.2015</t>
  </si>
  <si>
    <t>205300956</t>
  </si>
  <si>
    <t>КАБАЛИН ВЯЧЕСЛАВ</t>
  </si>
  <si>
    <t>КАБАЛИН ВЯЧЕСЛАВ с 17.05.2015 по 23.05.2015</t>
  </si>
  <si>
    <t>105300396</t>
  </si>
  <si>
    <t>КАВРУК ЕЛЕНА</t>
  </si>
  <si>
    <t>ГНЕДАШ ЮРИЙ с 01.05.2015 по 04.05.2015</t>
  </si>
  <si>
    <t>105300402</t>
  </si>
  <si>
    <t>КАВРУК ЮЛИЯ</t>
  </si>
  <si>
    <t>КАВРУК ЮЛИЯ с 02.05.2015 по 04.05.2015</t>
  </si>
  <si>
    <t>205309046</t>
  </si>
  <si>
    <t>КАЖЕКИНА ТАТЬЯНА</t>
  </si>
  <si>
    <t>КАЖЕКИНА ТАТЬЯНА с 06.05.2015 по 08.05.2015</t>
  </si>
  <si>
    <t>205313325</t>
  </si>
  <si>
    <t>КАЗАКОВА ОЛЬГА</t>
  </si>
  <si>
    <t>КАЗАКОВ АЛЕКСЕЙ с 29.05.2015 по 31.05.2015</t>
  </si>
  <si>
    <t>205308240</t>
  </si>
  <si>
    <t>КАЗАНОВА ЮЛИЯ</t>
  </si>
  <si>
    <t>КАЗАНОВА ЮЛИЯ АНАТОЛЬ с 04.05.2015 по 09.05.2015</t>
  </si>
  <si>
    <t>205310744</t>
  </si>
  <si>
    <t>КАЗАРИНА ЕЛЕНА</t>
  </si>
  <si>
    <t>КРАСНОПЕРОВ ДМИТРИЙ с 14.05.2015 по 17.05.2015</t>
  </si>
  <si>
    <t>105300718</t>
  </si>
  <si>
    <t>КАЗАРЬЯНЦ ВАРТАН</t>
  </si>
  <si>
    <t>КЗАРЬЯНЦ ВАРТАН с 06.05.2015 по 10.05.2015</t>
  </si>
  <si>
    <t>105302205</t>
  </si>
  <si>
    <t>КАЗБЕКОВ КАЗБЕК</t>
  </si>
  <si>
    <t>КАЗБЕКОВ КАЗБЕК с 07.05.2015 по 09.05.2015</t>
  </si>
  <si>
    <t>105301258</t>
  </si>
  <si>
    <t>КАЗНАЧЕЕВА ДАРЬЯ</t>
  </si>
  <si>
    <t>КАЗНАЧЕЕВА ДАРЬЯ с 12.05.2015 по 15.05.2015</t>
  </si>
  <si>
    <t>205307811</t>
  </si>
  <si>
    <t>КАЛАШНИКОВА АННА</t>
  </si>
  <si>
    <t>КАЛАШНИКОВА АННА НИКОЛАЕВНА с 10.05.2015 по 16.05.2015</t>
  </si>
  <si>
    <t>205315139</t>
  </si>
  <si>
    <t>КАЛАШНИКОВА ВИКТОРИЯ</t>
  </si>
  <si>
    <t>ЗАХАРОВ ВЛАДИМИР с 24.05.2015 по 25.05.2015</t>
  </si>
  <si>
    <t>205303308</t>
  </si>
  <si>
    <t>КАЛАШНИКОВА ТАТЬЯНА</t>
  </si>
  <si>
    <t>ГОРБУНОВА НИНА с 15.05.2015 по 22.05.2015</t>
  </si>
  <si>
    <t>205307674</t>
  </si>
  <si>
    <t>КАЛИНИН ДЕНИС</t>
  </si>
  <si>
    <t>КАЛИНИН ДЕНИС с 01.05.2015 по 08.05.2015</t>
  </si>
  <si>
    <t>105300705</t>
  </si>
  <si>
    <t>КАЛИСТРАТОВ ВАСИЛИЙ</t>
  </si>
  <si>
    <t>КАЛИСТРАТОВА ТАТЬЯНА с 08.05.2015 по 10.05.2015</t>
  </si>
  <si>
    <t>105304020</t>
  </si>
  <si>
    <t>КАЛМЫКОВА АЛИНА</t>
  </si>
  <si>
    <t>КАЛМЫКОВА АЛИНА с 14.05.2015 по 15.05.2015</t>
  </si>
  <si>
    <t>105305802</t>
  </si>
  <si>
    <t>КАЛМЫКОВА АЛИНА с 19.05.2015 по 21.05.2015</t>
  </si>
  <si>
    <t>205311963</t>
  </si>
  <si>
    <t>КАЛМЫКОВА АЛИСА</t>
  </si>
  <si>
    <t>КАЛМЫКОВ ЕВГЕНИЙ с 16.05.2015 по 18.05.2015</t>
  </si>
  <si>
    <t>205307971</t>
  </si>
  <si>
    <t>КАЛМЫКОВА АНГЕЛИНА</t>
  </si>
  <si>
    <t>КАЛМЫКОВА АНГЕЛИНА с 07.05.2015 по 09.05.2015</t>
  </si>
  <si>
    <t>205303537</t>
  </si>
  <si>
    <t>КАЛМЫКОВА АНГЕЛИНА с 09.05.2015 по 11.05.2015</t>
  </si>
  <si>
    <t>205311974</t>
  </si>
  <si>
    <t>КАЛМЫКОВА КСЕНИЯ</t>
  </si>
  <si>
    <t>КАЛМЫКОВ АЛЕКСАНДР с 16.05.2015 по 18.05.2015</t>
  </si>
  <si>
    <t>205300859</t>
  </si>
  <si>
    <t>КАЛУГЯН ГАЛИНА</t>
  </si>
  <si>
    <t>КАЛУГЯН ГАЛИНА ВАРТЕРОСОВНА с 01.05.2015 по 04.05.2015</t>
  </si>
  <si>
    <t>205300575</t>
  </si>
  <si>
    <t>КАМАЛЕТДИНОВА ИРИНА</t>
  </si>
  <si>
    <t>КАМАЛЕТДИНОВА ИРИНА с 06.05.2015 по 10.05.2015</t>
  </si>
  <si>
    <t>205315062</t>
  </si>
  <si>
    <t>КАМАЛИЕВА КРИСТИНА</t>
  </si>
  <si>
    <t>КАМАЛИЕВА КРИСТИНА с 24.05.2015 по 26.05.2015</t>
  </si>
  <si>
    <t>КАМАЛИЕВА СОФЬЯ с 24.05.2015 по 26.05.2015</t>
  </si>
  <si>
    <t>205308470</t>
  </si>
  <si>
    <t>КАМАЛИЕВА СОФИЯ</t>
  </si>
  <si>
    <t>КАМАЛИЕВ ТИМУР МАРАТОВИЧ с 15.05.2015 по 17.05.2015</t>
  </si>
  <si>
    <t>205308232</t>
  </si>
  <si>
    <t>КАМАЛИЕВА ТИМУР</t>
  </si>
  <si>
    <t>КАМАЛИЕВА СОФИЯ МАРАТОВНА с 15.05.2015 по 17.05.2015</t>
  </si>
  <si>
    <t>205303160</t>
  </si>
  <si>
    <t>КАМЕНСКАЯ СВЕТЛАНА</t>
  </si>
  <si>
    <t>КАМЕНСКАЯ СВЕТЛАНА ВИКТОРОВНА с 15.05.2015 по 18.05.2015</t>
  </si>
  <si>
    <t>205304690</t>
  </si>
  <si>
    <t>КАН НИКОЛАЙ</t>
  </si>
  <si>
    <t>КАН НИКОЛАЙ с 01.05.2015 по 04.05.2015</t>
  </si>
  <si>
    <t>205305251</t>
  </si>
  <si>
    <t>КАНАШКИН СЕРГЕЙ</t>
  </si>
  <si>
    <t>КАНАШКИН СЕРГЕЙ с 01.05.2015 по 03.05.2015</t>
  </si>
  <si>
    <t>205313856</t>
  </si>
  <si>
    <t>КАНЦЕВА ЛАРИСА</t>
  </si>
  <si>
    <t>КАНЦЕВА ЛАРИСА с 23.05.2015 по 30.05.2015</t>
  </si>
  <si>
    <t>205311933</t>
  </si>
  <si>
    <t>КАПУСТИНА ЕЛИЗАВЕТА</t>
  </si>
  <si>
    <t>КАПУСТИНА ЕЛИЗАВЕТА с 18.05.2015 по 25.05.2015</t>
  </si>
  <si>
    <t>205305858</t>
  </si>
  <si>
    <t>КАРАИВАНОВ ИВАН</t>
  </si>
  <si>
    <t>КАРАИВАНОВ ИВАН с 01.05.2015 по 10.05.2015</t>
  </si>
  <si>
    <t>105306719</t>
  </si>
  <si>
    <t>КАРАСЮКОВ АЛЕКСАНДР</t>
  </si>
  <si>
    <t>КАРАСЮКОВ АЛЕКСАНДР с 23.05.2015 по 24.05.2015</t>
  </si>
  <si>
    <t>205300209</t>
  </si>
  <si>
    <t>КАРЛУТОВА ОЛЬГА</t>
  </si>
  <si>
    <t>КАРЛУТОВ ЮРИЙ с 01.05.2015 по 05.05.2015</t>
  </si>
  <si>
    <t>205313665</t>
  </si>
  <si>
    <t>КАРПЕНКО ИРИНА</t>
  </si>
  <si>
    <t>КАРПЕНКО ИРИНА с 22.05.2015 по 24.05.2015</t>
  </si>
  <si>
    <t>205311513</t>
  </si>
  <si>
    <t>КАРПУХИН АЛЕКСЕЙ</t>
  </si>
  <si>
    <t>КАРПУХИН АЛЕКСЕЙ с 13.05.2015 по 15.05.2015</t>
  </si>
  <si>
    <t>205300395</t>
  </si>
  <si>
    <t>КАРТАШОВ ЭДУАРД</t>
  </si>
  <si>
    <t>КАРТАШОВА ИНЕССА с 01.05.2015 по 04.05.2015</t>
  </si>
  <si>
    <t>205306509</t>
  </si>
  <si>
    <t>КАРТАШОВА ЕКАТЕРИНА</t>
  </si>
  <si>
    <t>КАРТАШОВ АРТЕМ с 13.05.2015 по 19.05.2015</t>
  </si>
  <si>
    <t>205300316</t>
  </si>
  <si>
    <t>КАРЦЕВ АЛЕКСЕЙ</t>
  </si>
  <si>
    <t>КАРЦЕВ АЛЕКСЕЙ с 16.05.2015 по 20.05.2015</t>
  </si>
  <si>
    <t>205308004</t>
  </si>
  <si>
    <t>КАСАТКИН ПАВЕЛ</t>
  </si>
  <si>
    <t>КАСАТКИН ПАВЕЛ с 13.05.2015 по 16.05.2015</t>
  </si>
  <si>
    <t>205310001</t>
  </si>
  <si>
    <t>КАСАТКИН ЮРИЙ</t>
  </si>
  <si>
    <t>КАСАТКИН ЮРИЙ с 04.05.2015 по 07.05.2015</t>
  </si>
  <si>
    <t>205305108</t>
  </si>
  <si>
    <t>КАСТОВ ГЕННАДИЙ</t>
  </si>
  <si>
    <t>КАСТРОВ ГЕННАДИЙ с 07.05.2015 по 11.05.2015</t>
  </si>
  <si>
    <t>205310460</t>
  </si>
  <si>
    <t>КАСЬБАНОВ ПАВЕЛ</t>
  </si>
  <si>
    <t>КАСЬБАНОВ ПАВЕЛ с 16.05.2015 по 17.05.2015</t>
  </si>
  <si>
    <t>205309301</t>
  </si>
  <si>
    <t>КАТКОВА ТАТЬЯНА</t>
  </si>
  <si>
    <t>КАТКОВА ТАТЬЯНА с 05.05.2015 по 09.05.2015</t>
  </si>
  <si>
    <t>205306535</t>
  </si>
  <si>
    <t>КАТКОВСКАЯ НАДЕЖДА</t>
  </si>
  <si>
    <t>БЛАМ НАТАЛЬЯ с 05.05.2015 по 14.05.2015</t>
  </si>
  <si>
    <t>КОРНЕЕВА АЛЕКСАНДРА с 05.05.2015 по 14.05.2015</t>
  </si>
  <si>
    <t>МОИСЕЕВ ДАНИЛА с 05.05.2015 по 14.05.2015</t>
  </si>
  <si>
    <t>ТЕРЕХОВ АЛЕКСАНДР с 05.05.2015 по 14.05.2015</t>
  </si>
  <si>
    <t>205308599</t>
  </si>
  <si>
    <t>КАФТАЕВА ЕЛЕНА</t>
  </si>
  <si>
    <t>КАФТАЕВА ЕЛЕНА с 16.05.2015 по 22.05.2015</t>
  </si>
  <si>
    <t>205310595</t>
  </si>
  <si>
    <t>КАЧАЛОВ СЕРГЕЙ</t>
  </si>
  <si>
    <t>КАЧАЛОВ СЕРГЕЙ с 29.05.2015 по 31.05.2015</t>
  </si>
  <si>
    <t>205310121</t>
  </si>
  <si>
    <t>КАЧАН МИХАИЛ</t>
  </si>
  <si>
    <t>КАЧАН МИХАИЛ с 12.05.2015 по 22.05.2015</t>
  </si>
  <si>
    <t>205309331</t>
  </si>
  <si>
    <t>КАШАЙКИН АНДРЕЙ</t>
  </si>
  <si>
    <t>КАШАЙКИН АНДРЕЙ с 04.05.2015 по 09.05.2015</t>
  </si>
  <si>
    <t>205302384</t>
  </si>
  <si>
    <t>КАШИРИНА ЕЛЕНА</t>
  </si>
  <si>
    <t>КАШИРИНА ЕЛЕНА с 10.05.2015 по 16.05.2015</t>
  </si>
  <si>
    <t>105300792</t>
  </si>
  <si>
    <t>КАШИРИНА ТАТЬЯНА</t>
  </si>
  <si>
    <t>КАШИРИНА ТАТЬЯНА с 01.05.2015 по 04.05.2015</t>
  </si>
  <si>
    <t>205309443</t>
  </si>
  <si>
    <t>КВАСКОВА ОЛЕСЯ</t>
  </si>
  <si>
    <t>КВАСКОВА ОЛЕСЯ с 05.05.2015 по 10.05.2015</t>
  </si>
  <si>
    <t>205306490</t>
  </si>
  <si>
    <t>КВАСНЕВСКАЯ СВЕТЛАНА</t>
  </si>
  <si>
    <t>КВАСНЕВСКАЯ СВЕТЛАНА с 09.05.2015 по 11.05.2015</t>
  </si>
  <si>
    <t>205310027</t>
  </si>
  <si>
    <t>КЕБА АНАСТАСИЯ</t>
  </si>
  <si>
    <t>КЕБА АНАСТАСИЯ ВАЛЕРЬЕВНА с 04.05.2015 по 06.05.2015</t>
  </si>
  <si>
    <t>205310022</t>
  </si>
  <si>
    <t>КЕБА ВАЛЕРИЙ</t>
  </si>
  <si>
    <t>КЕБА ВАЛЕРИЙ БОРИСОВИЧ с 04.05.2015 по 06.05.2015</t>
  </si>
  <si>
    <t>205310608</t>
  </si>
  <si>
    <t>КЕКАЛО АНАСТАСИЯ</t>
  </si>
  <si>
    <t>ПАНКОВ АНДРЕЙ с 22.05.2015 по 24.05.2015</t>
  </si>
  <si>
    <t>205314334</t>
  </si>
  <si>
    <t>КЕРИМОВ АРТУР</t>
  </si>
  <si>
    <t>КЕРИМОВ АРТУР с 26.05.2015 по 30.05.2015</t>
  </si>
  <si>
    <t>205311430</t>
  </si>
  <si>
    <t>КЕТАЗОВА АНАСТАСИЯ</t>
  </si>
  <si>
    <t>АНТИПОВА ТАТЬЯНА с 16.05.2015 по 18.05.2015</t>
  </si>
  <si>
    <t>205300405</t>
  </si>
  <si>
    <t>КИЗЬКО ВЛАДИМИР</t>
  </si>
  <si>
    <t>КИЗЬКО ВЛАДИМИР ВЛАДИМИРОВИ с 08.05.2015 по 11.05.2015</t>
  </si>
  <si>
    <t>205308302</t>
  </si>
  <si>
    <t>КИКОТЬ ЮЛИЯ</t>
  </si>
  <si>
    <t>КИКОТЬ ВИКТОР с 04.05.2015 по 08.05.2015</t>
  </si>
  <si>
    <t>205306088</t>
  </si>
  <si>
    <t>КИКОТЬ ВИКТОР с 28.05.2015 по 31.05.2015</t>
  </si>
  <si>
    <t>205314543</t>
  </si>
  <si>
    <t>КИЛИНА АННА</t>
  </si>
  <si>
    <t>КИЛИНА АННА с 23.05.2015 по 29.05.2015</t>
  </si>
  <si>
    <t>205312362</t>
  </si>
  <si>
    <t>КИЛЬЯН ЛЮДМИЛА</t>
  </si>
  <si>
    <t>СОЛОВЬЕВ ЯРОСЛАВ с 29.05.2015 по 31.05.2015</t>
  </si>
  <si>
    <t>205314178</t>
  </si>
  <si>
    <t>КИПА АЛЕКСАНДР</t>
  </si>
  <si>
    <t>КИПА АЛЕКСАНДР с 19.05.2015 по 23.05.2015</t>
  </si>
  <si>
    <t>205314192</t>
  </si>
  <si>
    <t>КИПА РОМАН</t>
  </si>
  <si>
    <t>КИПА РОМАН с 19.05.2015 по 22.05.2015</t>
  </si>
  <si>
    <t>205308367</t>
  </si>
  <si>
    <t>КИРЕЕВ МИХАИЛ</t>
  </si>
  <si>
    <t>КИРЕЕВ МИХАИЛ с 07.05.2015 по 10.05.2015</t>
  </si>
  <si>
    <t>205309845</t>
  </si>
  <si>
    <t>КИРИЕНКО ДЕНИС</t>
  </si>
  <si>
    <t>КИРИЕНКО ДЕНИС с 13.05.2015 по 16.05.2015</t>
  </si>
  <si>
    <t>105301054</t>
  </si>
  <si>
    <t>КИРИЛЛОВ ИГОРЬ</t>
  </si>
  <si>
    <t>КИРИЛЛОВ ИГОРЬ с 16.05.2015 по 19.05.2015</t>
  </si>
  <si>
    <t>205315162</t>
  </si>
  <si>
    <t>КИРИЧЕНКО НАТАЛЬЯ</t>
  </si>
  <si>
    <t>КИРИЧЕНКО НАТАЛЬЯ с 25.05.2015 по 26.05.2015</t>
  </si>
  <si>
    <t>105303296</t>
  </si>
  <si>
    <t>КИСЕЛЕВ ДМИТРИЙ</t>
  </si>
  <si>
    <t>КИСЕЛЕВ ДМИТРИЙ НИКОЛАЕВИЧ с 12.05.2015 по 15.05.2015</t>
  </si>
  <si>
    <t>105306190</t>
  </si>
  <si>
    <t>КИСЕЛЕВ ДМИТРИЙ НИКОЛАЕВИЧ с 21.05.2015 по 22.05.2015</t>
  </si>
  <si>
    <t>205313764</t>
  </si>
  <si>
    <t>КИСТЕНЕВА ОЛЬГА</t>
  </si>
  <si>
    <t>КИСТЕНЕВА ВАЛЕНТИНА с 26.05.2015 по 29.05.2015</t>
  </si>
  <si>
    <t>205306981</t>
  </si>
  <si>
    <t>КИШОЯН ЭММА</t>
  </si>
  <si>
    <t>КИШОЯН ЭММА с 09.05.2015 по 11.05.2015</t>
  </si>
  <si>
    <t>105308600</t>
  </si>
  <si>
    <t>КИЯШКИНА ЮЛИЯ</t>
  </si>
  <si>
    <t>КИЯШКИНА ЮЛИЯ с 29.05.2015 по 30.05.2015</t>
  </si>
  <si>
    <t>205307747</t>
  </si>
  <si>
    <t>КЛЕКОВКИН АЛЕКСАНДР</t>
  </si>
  <si>
    <t>КЛЕКОВКИНА НАДЕЖДА ЮРЬЕВНА с 08.05.2015 по 10.05.2015</t>
  </si>
  <si>
    <t>205302929</t>
  </si>
  <si>
    <t>КЛЕМЕНКОВА ЛЮДМИЛА</t>
  </si>
  <si>
    <t>КЛЕМЕНКОВА ЛЮДМИЛА с 20.05.2015 по 27.05.2015</t>
  </si>
  <si>
    <t>205250551</t>
  </si>
  <si>
    <t>КЛЕНКО СЕРГЕЙ</t>
  </si>
  <si>
    <t>КЛЕНКО ЕЛЕНА с 01.05.2015 по 08.05.2015</t>
  </si>
  <si>
    <t>КЛЕНКО ЕЛЕНА с 30.04.2015 по 01.05.2015</t>
  </si>
  <si>
    <t>КЛЕНКО СЕРГЕЙ с 01.05.2015 по 08.05.2015</t>
  </si>
  <si>
    <t>КЛЕНКО СЕРГЕЙ с 30.04.2015 по 01.05.2015</t>
  </si>
  <si>
    <t>205307668</t>
  </si>
  <si>
    <t>КЛЕПИКОВ НИКОЛАЙ</t>
  </si>
  <si>
    <t>КЛЕПИКОВ НИКОЛАЙ НИКОЛАЕВИЧ с 09.05.2015 по 11.05.2015</t>
  </si>
  <si>
    <t>105305673</t>
  </si>
  <si>
    <t>КЛЕШНИНА ЕКАТЕРИНА</t>
  </si>
  <si>
    <t>КЛЕШНИНА ЕКАТЕРИНА с 19.05.2015 по 21.05.2015</t>
  </si>
  <si>
    <t>105306014</t>
  </si>
  <si>
    <t>КЛЕШНИНА ЕКАТЕРИНА с 21.05.2015 по 22.05.2015</t>
  </si>
  <si>
    <t>105306475</t>
  </si>
  <si>
    <t>КЛЕШНИНА ЕКАТЕРИНА с 22.05.2015 по 23.05.2015</t>
  </si>
  <si>
    <t>105307674</t>
  </si>
  <si>
    <t>КЛИМАШЕВСКИЙ АНДРЕЙ</t>
  </si>
  <si>
    <t>КЛИМАШЕВСКИЙ АНДРЕЙ с 27.05.2015 по 29.05.2015</t>
  </si>
  <si>
    <t>205314845</t>
  </si>
  <si>
    <t>КЛИМЕНКО АЛЕКСАНДР</t>
  </si>
  <si>
    <t>КЛИМЕНКО АЛЕКСАНДР с 25.05.2015 по 27.05.2015</t>
  </si>
  <si>
    <t>205308533</t>
  </si>
  <si>
    <t>КЛИМЕНКО АННА</t>
  </si>
  <si>
    <t>КЛИМЕНКО АННА с 16.05.2015 по 17.05.2015</t>
  </si>
  <si>
    <t>105300320</t>
  </si>
  <si>
    <t>КЛИМЕНКО ИННА</t>
  </si>
  <si>
    <t>КЛИМЕНКО ИННА с 09.05.2015 по 11.05.2015</t>
  </si>
  <si>
    <t>105300382</t>
  </si>
  <si>
    <t>КЛИМЕНКО ТАТЬЯНА</t>
  </si>
  <si>
    <t>КЛИМЕНКО ТАТЯНА с 09.05.2015 по 11.05.2015</t>
  </si>
  <si>
    <t>205250247</t>
  </si>
  <si>
    <t>КЛИМОВ СТАНИСЛАВ</t>
  </si>
  <si>
    <t>24.04.2015</t>
  </si>
  <si>
    <t>КЛИМОВ СТАНИСЛАВ с 24.04.2015 по 01.05.2015</t>
  </si>
  <si>
    <t>205300386</t>
  </si>
  <si>
    <t>КЛИМОВ СТАНИСЛАВ с 01.05.2015 по 10.05.2015</t>
  </si>
  <si>
    <t>205313575</t>
  </si>
  <si>
    <t>КЛИМОВА ЕВГЕНИЯ</t>
  </si>
  <si>
    <t>КЛИМОВА ЕВГЕНИЯ с 20.05.2015 по 22.05.2015</t>
  </si>
  <si>
    <t>105306674</t>
  </si>
  <si>
    <t>КЛИМОВА ЕВГЕНИЯ с 22.05.2015 по 25.05.2015</t>
  </si>
  <si>
    <t>105307185</t>
  </si>
  <si>
    <t>КЛИМОВА ЕВГЕНИЯ с 25.05.2015 по 29.05.2015</t>
  </si>
  <si>
    <t>105301224</t>
  </si>
  <si>
    <t>КЛИМОВА ТАТЬЯНА</t>
  </si>
  <si>
    <t>КЛИМОВА ТАТЬЯНА с 13.05.2015 по 16.05.2015</t>
  </si>
  <si>
    <t>205310994</t>
  </si>
  <si>
    <t>КНУТ МАРИНА</t>
  </si>
  <si>
    <t>КНУТ МАРИНА АНДРЕЕВНА с 12.05.2015 по 15.05.2015</t>
  </si>
  <si>
    <t>205314393</t>
  </si>
  <si>
    <t>КНЯЗЕВ ВЯЧЕСЛАВ</t>
  </si>
  <si>
    <t>КНЯЗЕВ ВЯЧЕСЛАВ с 22.05.2015 по 24.05.2015</t>
  </si>
  <si>
    <t>105305496</t>
  </si>
  <si>
    <t>КНЯЗЕВА ТАТЬЯНА</t>
  </si>
  <si>
    <t>КНЯЗЕВ АНДРЕЙ с 17.05.2015 по 18.05.2015</t>
  </si>
  <si>
    <t>205301121</t>
  </si>
  <si>
    <t>КОБЗЕВ ДМИТРИЙ</t>
  </si>
  <si>
    <t>КОБЗЕВ ДМИТРИЙ с 05.05.2015 по 11.05.2015</t>
  </si>
  <si>
    <t>105305868</t>
  </si>
  <si>
    <t>КОВАЛЕВ ИВАН</t>
  </si>
  <si>
    <t>КОВАЛЕВ ИВАН с 19.05.2015 по 22.05.2015</t>
  </si>
  <si>
    <t>105306316</t>
  </si>
  <si>
    <t>КОВАЛЕВ ИВАН с 22.05.2015 по 24.05.2015</t>
  </si>
  <si>
    <t>205310219</t>
  </si>
  <si>
    <t>КОВАЛЕВА ЛАРИСА</t>
  </si>
  <si>
    <t>КОВАЛЕВА ЛАРИСА с 16.05.2015 по 20.05.2015</t>
  </si>
  <si>
    <t>МЯЧИНА ИРИНА с 16.05.2015 по 20.05.2015</t>
  </si>
  <si>
    <t>205309626</t>
  </si>
  <si>
    <t>КОВАЛЕВА МАРИЯ</t>
  </si>
  <si>
    <t>КОВАЛЕВА МАРИЯ с 01.05.2015 по 02.05.2015</t>
  </si>
  <si>
    <t>205313323</t>
  </si>
  <si>
    <t>КОВАЛЕВА ОЛЬГА</t>
  </si>
  <si>
    <t>КОВАЛЕНКО ОЛЬГА с 18.05.2015 по 22.05.2015</t>
  </si>
  <si>
    <t>205301639</t>
  </si>
  <si>
    <t>КОВАЛЕНКО ТАТЬЯНА</t>
  </si>
  <si>
    <t>КОВАЛЕНКО ТАТЬЯНА с 09.05.2015 по 11.05.2015</t>
  </si>
  <si>
    <t>205311608</t>
  </si>
  <si>
    <t>КОВАЛЕНКО АЛЕКСЕЙ с 12.05.2015 по 15.05.2015</t>
  </si>
  <si>
    <t>205307219</t>
  </si>
  <si>
    <t>КОВАЛЕНКО ЮЛИЯ</t>
  </si>
  <si>
    <t>КОВАЛЕНКО ДМИТРИЙ с 29.05.2015 по 31.05.2015</t>
  </si>
  <si>
    <t>205301254</t>
  </si>
  <si>
    <t>КОВАЛЬЧУК СЕМЕН</t>
  </si>
  <si>
    <t>КОВАЛЬЧУК СЕМЕН ВИКТОРОВИЧ с 10.05.2015 по 18.05.2015</t>
  </si>
  <si>
    <t>205303059</t>
  </si>
  <si>
    <t>КОВАЛЬЧУК АННА</t>
  </si>
  <si>
    <t>КОВАЛЬЧУК СЕРГЕЙ ВЛАДИМИРОВИЧ с 15.05.2015 по 22.05.2015</t>
  </si>
  <si>
    <t>205309161</t>
  </si>
  <si>
    <t>КОВИН ЕВГЕНИЙ</t>
  </si>
  <si>
    <t>КОВИН ЕВГЕНИЙ с 04.05.2015 по 06.05.2015</t>
  </si>
  <si>
    <t>205312952</t>
  </si>
  <si>
    <t>КОВИН ЕВГЕНИЙ с 17.05.2015 по 19.05.2015</t>
  </si>
  <si>
    <t>ГЛЕБОВ ВЛАДИМИР с 17.05.2015 по 19.05.2015</t>
  </si>
  <si>
    <t>105300635</t>
  </si>
  <si>
    <t>КОВТУН ВИТАЛИЙ</t>
  </si>
  <si>
    <t>КОВТУН ВИТАЛИЙ с 11.05.2015 по 14.05.2015</t>
  </si>
  <si>
    <t>105300263</t>
  </si>
  <si>
    <t>КОВТУН СВЕТЛАНА</t>
  </si>
  <si>
    <t>КОВТУН СВЕТЛАНА с 17.05.2015 по 22.05.2015</t>
  </si>
  <si>
    <t>105306053</t>
  </si>
  <si>
    <t>КОВТУН СЕРГЕЙ</t>
  </si>
  <si>
    <t>КОВТУН СЕРГЕЙ с 24.05.2015 по 28.05.2015</t>
  </si>
  <si>
    <t>105305808</t>
  </si>
  <si>
    <t>КОВТУНОВА СВЕТЛАНА</t>
  </si>
  <si>
    <t>КОВТУНОВА ЕЛЕНА с 26.05.2015 по 27.05.2015</t>
  </si>
  <si>
    <t>105307303</t>
  </si>
  <si>
    <t>КОВЫНЕВ НИКОЛАЙ</t>
  </si>
  <si>
    <t>КОВЫНЕВ НИКОЛАЙ с 27.05.2015 по 29.05.2015</t>
  </si>
  <si>
    <t>205300549</t>
  </si>
  <si>
    <t>КОЖИКИНА М</t>
  </si>
  <si>
    <t>КОЖИХИНА МАРИЯ с 01.05.2015 по 10.05.2015</t>
  </si>
  <si>
    <t>205312994</t>
  </si>
  <si>
    <t>КОЖУШКО НИКОЛАЙ</t>
  </si>
  <si>
    <t>ИЛЬИНОВА КСЕНИЯ с 22.05.2015 по 24.05.2015</t>
  </si>
  <si>
    <t>205314070</t>
  </si>
  <si>
    <t>КОЗИЦЫН АРСЕНИЙ</t>
  </si>
  <si>
    <t>ВААЛЬ АННА с 19.05.2015 по 21.05.2015</t>
  </si>
  <si>
    <t>205313516</t>
  </si>
  <si>
    <t>КОЗЛОВ АЛЕКСЕЙ</t>
  </si>
  <si>
    <t>КОЗЛОВ АЛЕКСЕЙ с 18.05.2015 по 21.05.2015</t>
  </si>
  <si>
    <t>105307482</t>
  </si>
  <si>
    <t>КОЗЛОВ АНДРЕЙ</t>
  </si>
  <si>
    <t>КОЗЛОВ АНДРЕЙ с 26.05.2015 по 28.05.2015</t>
  </si>
  <si>
    <t>205303374</t>
  </si>
  <si>
    <t>КОЗЛОВ АНТОН</t>
  </si>
  <si>
    <t>КОЗЛОВА ТАТЬЯНА с 13.05.2015 по 17.05.2015</t>
  </si>
  <si>
    <t>205307895</t>
  </si>
  <si>
    <t>КОЗЛОВ ДМИТРИЙ</t>
  </si>
  <si>
    <t>КОЗЛОВ ДМИТРИЙ с 01.05.2015 по 03.05.2015</t>
  </si>
  <si>
    <t>205300328</t>
  </si>
  <si>
    <t>КОЗЛОВ НИКОЛАЙ</t>
  </si>
  <si>
    <t>КОЗЛОВ НИКОЛАЙ с 09.05.2015 по 11.05.2015</t>
  </si>
  <si>
    <t>105305403</t>
  </si>
  <si>
    <t>КОЗЛОВА ЕКАТЕРИНА</t>
  </si>
  <si>
    <t>КОЗЛОВА ЕКАТЕРИНА с 17.05.2015 по 19.05.2015</t>
  </si>
  <si>
    <t>205308311</t>
  </si>
  <si>
    <t>КОЗЛОВСКИЙ АЛЕКСАНДР</t>
  </si>
  <si>
    <t>ШКОЛЬНИКОВА АННА с 06.05.2015 по 09.05.2015</t>
  </si>
  <si>
    <t>205313984</t>
  </si>
  <si>
    <t>КОЗЛОВСКИЙ МАКСИМ</t>
  </si>
  <si>
    <t>КОЗЛОВСКИЙ МАКСИМ с 23.05.2015 по 28.05.2015</t>
  </si>
  <si>
    <t>105300915</t>
  </si>
  <si>
    <t>КОЗЛОВЦЕВА ЕЛЕНА</t>
  </si>
  <si>
    <t>КОЗЛОВЦЕВА ЕЛЕНА с 07.05.2015 по 10.05.2015</t>
  </si>
  <si>
    <t>205307332</t>
  </si>
  <si>
    <t>КОЗЛЮК МАРИЯ</t>
  </si>
  <si>
    <t>КОЗЛЮК МАРИЯ с 11.05.2015 по 17.05.2015</t>
  </si>
  <si>
    <t>205300360</t>
  </si>
  <si>
    <t>КОЗЛЯК ИННА</t>
  </si>
  <si>
    <t>КОЗЛЯК МАКСИМ с 01.05.2015 по 05.05.2015</t>
  </si>
  <si>
    <t>205312172</t>
  </si>
  <si>
    <t>КОЗЫРЕВА НАТАЛЬЯ</t>
  </si>
  <si>
    <t>КОЗЫРЕВА НАТАЛЬЯ с 22.05.2015 по 29.05.2015</t>
  </si>
  <si>
    <t>205313824</t>
  </si>
  <si>
    <t>КОЛЕСНИК ДМИТРИЙ</t>
  </si>
  <si>
    <t>КОЛЕСНИК ОКСАНА с 19.05.2015 по 23.05.2015</t>
  </si>
  <si>
    <t>205303795</t>
  </si>
  <si>
    <t>КОЛЕСНИКОВ РОМАН</t>
  </si>
  <si>
    <t>КОЛЕСНИКОВ РОМАН с 01.05.2015 по 03.05.2015</t>
  </si>
  <si>
    <t>Люкс Короля</t>
  </si>
  <si>
    <t>205300681</t>
  </si>
  <si>
    <t>КОЛЕСНИКОВА ЕВГЕНИЯ</t>
  </si>
  <si>
    <t>КОЛЕСНИКОВА ЕВГЕНИЯ с 01.05.2015 по 04.05.2015</t>
  </si>
  <si>
    <t>205300655</t>
  </si>
  <si>
    <t>КОЛЕСНИКОВА ОЛЬГА</t>
  </si>
  <si>
    <t>КОЛЕСНИКОВ ДМИТРИЙ с 01.05.2015 по 04.05.2015</t>
  </si>
  <si>
    <t>205315224</t>
  </si>
  <si>
    <t>КОЛМЫЧЕНКО ЯН</t>
  </si>
  <si>
    <t>КОЛМЫЧЕНКО ЯН с 26.05.2015 по 31.05.2015</t>
  </si>
  <si>
    <t>205307993</t>
  </si>
  <si>
    <t>КОЛОДНЯЯ ЕЛЕНА</t>
  </si>
  <si>
    <t>КОЛОДНЯЯ ЕЛЕНА с 08.05.2015 по 11.05.2015</t>
  </si>
  <si>
    <t>105301218</t>
  </si>
  <si>
    <t>КОЛОС ВЛАДИСЛАВ</t>
  </si>
  <si>
    <t>КОЛОС ВЛАДИСЛАВ с 26.05.2015 по 28.05.2015</t>
  </si>
  <si>
    <t>205313407</t>
  </si>
  <si>
    <t>КОМИШНАЯ ИРИНА</t>
  </si>
  <si>
    <t>КОМИШНАЯ ИРИНА с 26.05.2015 по 28.05.2015</t>
  </si>
  <si>
    <t>205307701</t>
  </si>
  <si>
    <t>КОМЛЕВ СЕРГЕЙ</t>
  </si>
  <si>
    <t>КОМЛЕВ СЕРГЕЙ с 01.05.2015 по 04.05.2015</t>
  </si>
  <si>
    <t>205308214</t>
  </si>
  <si>
    <t>КОМНИК ТАТЬЯНА</t>
  </si>
  <si>
    <t>КОМНИК ТАТЬЯНА ВАЛЕРИЕВНА с 12.05.2015 по 15.05.2015</t>
  </si>
  <si>
    <t>205303104</t>
  </si>
  <si>
    <t>КОНДРАТЬЕВ АЛЕКСАНДР</t>
  </si>
  <si>
    <t>КОНДАРТЬЕВ АЛЕКСАНДР с 18.05.2015 по 25.05.2015</t>
  </si>
  <si>
    <t>205253326</t>
  </si>
  <si>
    <t>КОНДРАТЬЕВ АНДРЕЙ</t>
  </si>
  <si>
    <t>27.04.2015</t>
  </si>
  <si>
    <t>КОНДРАТЬЕВ АНДРЕЙ с 27.04.2015 по 01.05.2015</t>
  </si>
  <si>
    <t>КОНДРАТЬЕВ АНДРЕЙ с 01.05.2015 по 03.05.2015</t>
  </si>
  <si>
    <t>205305602</t>
  </si>
  <si>
    <t>КОНДРАТЬЕВ РЕДЖИНАЛЬД</t>
  </si>
  <si>
    <t>КОНДРАТЬЕВ РЕДЖИНАЛЬД с 14.05.2015 по 18.05.2015</t>
  </si>
  <si>
    <t>205307487</t>
  </si>
  <si>
    <t>КОНДРАШОВ ВЛАДИМИР</t>
  </si>
  <si>
    <t>КОНДРАШОВ ВЛАДИМИР с 06.05.2015 по 11.05.2015</t>
  </si>
  <si>
    <t>105300267</t>
  </si>
  <si>
    <t>КОНДРАШОВ КИРИЛЛ</t>
  </si>
  <si>
    <t>КОНДРАШОВ КИРИЛЛ с 09.05.2015 по 18.05.2015</t>
  </si>
  <si>
    <t>205300291</t>
  </si>
  <si>
    <t>КОНДРУК ЛАРИСА</t>
  </si>
  <si>
    <t>КОНДРУК ЕВГЕНИЯ с 01.05.2015 по 08.05.2015</t>
  </si>
  <si>
    <t>КОНДРУК ЛАРИСА с 01.05.2015 по 08.05.2015</t>
  </si>
  <si>
    <t>МАСЛОВ ЕВГЕНИЙ с 01.05.2015 по 08.05.2015</t>
  </si>
  <si>
    <t>205307137</t>
  </si>
  <si>
    <t>КОНЕВ АНДРЕЙ</t>
  </si>
  <si>
    <t>КОНЕВА МАРИНА с 09.05.2015 по 11.05.2015</t>
  </si>
  <si>
    <t>205312304</t>
  </si>
  <si>
    <t>КОНИК СВЕТЛАНА</t>
  </si>
  <si>
    <t>КОНИК СВЕТЛАНА с 29.05.2015 по 31.05.2015</t>
  </si>
  <si>
    <t>105303721</t>
  </si>
  <si>
    <t>КОНОВАЛОВ АЛЕКСАНДР</t>
  </si>
  <si>
    <t>КОНОВАЛОВ АЛЕКСАНДР с 11.05.2015 по 13.05.2015</t>
  </si>
  <si>
    <t>105304017</t>
  </si>
  <si>
    <t>КОНОВАЛОВ АЛЕКСАНДР с 13.05.2015 по 15.05.2015</t>
  </si>
  <si>
    <t>205315193</t>
  </si>
  <si>
    <t>КОНОВАЛОВА АННА</t>
  </si>
  <si>
    <t>МУРАТАНДОВ ВАЛЕРИИ с 28.05.2015 по 30.05.2015</t>
  </si>
  <si>
    <t>205314778</t>
  </si>
  <si>
    <t>КОНОВАЛОВА ОКСАНА</t>
  </si>
  <si>
    <t>КОНОВАЛОВА ЛЮДМИЛА с 25.05.2015 по 29.05.2015</t>
  </si>
  <si>
    <t>105307833</t>
  </si>
  <si>
    <t>КОНОНЕНКО ДЕНИС</t>
  </si>
  <si>
    <t>КОНОНЕНКО ДЕНИС с 28.05.2015 по 29.05.2015</t>
  </si>
  <si>
    <t>205314806</t>
  </si>
  <si>
    <t>КОНОНОВ АЛЕКСАНДР</t>
  </si>
  <si>
    <t>КОНОНОВ АЛЕКСАНДР с 23.05.2015 по 29.05.2015</t>
  </si>
  <si>
    <t>205314006</t>
  </si>
  <si>
    <t>КОНОНОВ ЛЕКСЕЙА</t>
  </si>
  <si>
    <t>КОНОНОВ АЛЕКСЕЙ с 19.05.2015 по 21.05.2015</t>
  </si>
  <si>
    <t>105308610</t>
  </si>
  <si>
    <t>КОНОНОВА ЮЛИЯ</t>
  </si>
  <si>
    <t>КОНОНОВ АНАТОЛИЙ с 29.05.2015 по 30.05.2015</t>
  </si>
  <si>
    <t>205252654</t>
  </si>
  <si>
    <t>КОНОНОВА ЮЛИЯ с 01.05.2015 по 03.05.2015</t>
  </si>
  <si>
    <t>205311959</t>
  </si>
  <si>
    <t>КОПОСОВ СТАНИСЛАВ</t>
  </si>
  <si>
    <t>КОПОСОВ СТАНИСЛАВ с 22.05.2015 по 25.05.2015</t>
  </si>
  <si>
    <t>205308397</t>
  </si>
  <si>
    <t>КОПЫЛОВ АЛЕКСЕЙ</t>
  </si>
  <si>
    <t>КОПЫЛОВ АЛЕКСЕЙ с 11.05.2015 по 15.05.2015</t>
  </si>
  <si>
    <t>205308528</t>
  </si>
  <si>
    <t>КОПЫЛОВ МИХАИЛ</t>
  </si>
  <si>
    <t>КОПЫЛОВ МИХАИЛ с 08.05.2015 по 11.05.2015</t>
  </si>
  <si>
    <t>105304864</t>
  </si>
  <si>
    <t>КОРАБЕЛЬНИКОВ АЛЕКСАНДР</t>
  </si>
  <si>
    <t>КОРАБЕЛЬНИКОВ АЛЕКСАНДР с 23.05.2015 по 29.05.2015</t>
  </si>
  <si>
    <t>205303699</t>
  </si>
  <si>
    <t>КОРИНКОВА СУСАННА</t>
  </si>
  <si>
    <t>КОРИНКОВА СУСАННА с 29.05.2015 по 31.05.2015</t>
  </si>
  <si>
    <t>205309059</t>
  </si>
  <si>
    <t>КОРНЕЕВ ВЛАДИМИР</t>
  </si>
  <si>
    <t>КОРНЕЕВ ВЛАДИМИР с 14.05.2015 по 17.05.2015</t>
  </si>
  <si>
    <t>205315076</t>
  </si>
  <si>
    <t>КОРНИЕНКО НАТАЛЬЯ</t>
  </si>
  <si>
    <t>КОРНИЕНКО НАТАЛЬЯ с 24.05.2015 по 26.05.2015</t>
  </si>
  <si>
    <t>105302711</t>
  </si>
  <si>
    <t>КОРОБЕЙНИКОВ АЛЕКСАНДР</t>
  </si>
  <si>
    <t>КОРОБЕЙНИКОВА ДАРЬЯ АЛЕКСАНДРО с 15.05.2015 по 17.05.2015</t>
  </si>
  <si>
    <t>105300925</t>
  </si>
  <si>
    <t>КОРОБКИН НИКОЛАЙ</t>
  </si>
  <si>
    <t>КОРОБКИН НИКОЛАЙ с 15.05.2015 по 19.05.2015</t>
  </si>
  <si>
    <t>205306157</t>
  </si>
  <si>
    <t>КОРОБОВА ЕЛЕНА</t>
  </si>
  <si>
    <t>КОРОБОВА ЕЛЕНА с 28.05.2015 по 31.05.2015</t>
  </si>
  <si>
    <t>КОРОЛЕВА АЛЕКСАНДРА с 28.05.2015 по 31.05.2015</t>
  </si>
  <si>
    <t>МАЛЫШЕВА НАТАЛЬЯ с 28.05.2015 по 31.05.2015</t>
  </si>
  <si>
    <t>ТОДАРЧУК ЭДУАРД с 28.05.2015 по 31.05.2015</t>
  </si>
  <si>
    <t>205308060</t>
  </si>
  <si>
    <t>КОРОЛЕВА НАТАЛЬЯ</t>
  </si>
  <si>
    <t>КОРОЛЕВА НАТАЛЬЯ ВЛАДИМИРОВНА с 10.05.2015 по 16.05.2015</t>
  </si>
  <si>
    <t>205300642</t>
  </si>
  <si>
    <t>КОРОЛЕВА ОКСАНА</t>
  </si>
  <si>
    <t>КОРОЛЕВА ОКСАНА с 01.05.2015 по 04.05.2015</t>
  </si>
  <si>
    <t>105302692</t>
  </si>
  <si>
    <t>КОРОЛЬ ЕЛЕНА</t>
  </si>
  <si>
    <t>КОРОЛЬ ЕЛЕНА с 28.05.2015 по 31.05.2015</t>
  </si>
  <si>
    <t>205306168</t>
  </si>
  <si>
    <t>КОРОТЕНКО ЮЛИЯ</t>
  </si>
  <si>
    <t>ШАРКОВА ЕЛЕНА с 09.05.2015 по 11.05.2015</t>
  </si>
  <si>
    <t>205302728</t>
  </si>
  <si>
    <t>КОРОТКИНА АНТОНИНА</t>
  </si>
  <si>
    <t>КОРОТКИНА АНТОНИНА с 11.05.2015 по 17.05.2015</t>
  </si>
  <si>
    <t>205308135</t>
  </si>
  <si>
    <t>КОРОТКОВА МАРИНА</t>
  </si>
  <si>
    <t>КОРОТКОВ ВЛАДИМИР с 05.05.2015 по 09.05.2015</t>
  </si>
  <si>
    <t>205300717</t>
  </si>
  <si>
    <t>КОРЧАГИНА ИРИНА</t>
  </si>
  <si>
    <t>КОРЧАГИНА ИРИНА с 06.05.2015 по 13.05.2015</t>
  </si>
  <si>
    <t>205310294</t>
  </si>
  <si>
    <t>КОРЮКОВ АЛЕКСАНДР</t>
  </si>
  <si>
    <t>КОРЮКОВ АЛЕКСАНДР с 07.05.2015 по 09.05.2015</t>
  </si>
  <si>
    <t>ТЕТЮЕВА ЕКАТЕРИНА с 07.05.2015 по 09.05.2015</t>
  </si>
  <si>
    <t>205306193</t>
  </si>
  <si>
    <t>КОРЯГИНА НИНА</t>
  </si>
  <si>
    <t>КОРЯГИНА НИНА ЛЕОНИДОВНА с 09.05.2015 по 11.05.2015</t>
  </si>
  <si>
    <t>205313672</t>
  </si>
  <si>
    <t>КОСЕНКО ВИКТОР</t>
  </si>
  <si>
    <t>КОСЕНКО ВИКТОР с 20.05.2015 по 23.05.2015</t>
  </si>
  <si>
    <t>105306990</t>
  </si>
  <si>
    <t>КОСОЛАПОВ ИЛЬЯ</t>
  </si>
  <si>
    <t>КОСОЛАПОВА ЮЛИЯ с 30.05.2015 по 31.05.2015</t>
  </si>
  <si>
    <t>205250761</t>
  </si>
  <si>
    <t>КОСТАРЕВА ИРИНА</t>
  </si>
  <si>
    <t>КОСТАРЕВА ИРИНА с 01.05.2015 по 06.05.2015</t>
  </si>
  <si>
    <t>КОСТАРЕВА ИРИНА с 30.04.2015 по 01.05.2015</t>
  </si>
  <si>
    <t>205310104</t>
  </si>
  <si>
    <t>КОСТАРЕВА ИРИНА с 06.05.2015 по 07.05.2015</t>
  </si>
  <si>
    <t>205300571</t>
  </si>
  <si>
    <t>КОСТЕНКО АНДРЕЙ</t>
  </si>
  <si>
    <t>КОСТЕНКО АНДРЕЙ ВЛАДИМИРОВИЧ с 01.05.2015 по 05.05.2015</t>
  </si>
  <si>
    <t>205300562</t>
  </si>
  <si>
    <t>КОСТЕНКО МАРИЯ</t>
  </si>
  <si>
    <t>КОСТЕНКО ЕЛЕНА ПЕТРОВНА с 01.05.2015 по 05.05.2015</t>
  </si>
  <si>
    <t>205308554</t>
  </si>
  <si>
    <t>КОСТИН АЛЕКСАНДР</t>
  </si>
  <si>
    <t>КОСТИН АЛЕКСАНДР с 15.05.2015 по 17.05.2015</t>
  </si>
  <si>
    <t>105305573</t>
  </si>
  <si>
    <t>КОСТИН ДМИТРИЙ</t>
  </si>
  <si>
    <t>КОСТИН ДМИТРИЙ с 18.05.2015 по 20.05.2015</t>
  </si>
  <si>
    <t>105305587</t>
  </si>
  <si>
    <t>КОСТИНА ЕКАТЕРИНА</t>
  </si>
  <si>
    <t>КОСТИНА АНАСТАСИЯ с 18.05.2015 по 20.05.2015</t>
  </si>
  <si>
    <t>205310282</t>
  </si>
  <si>
    <t>КОСТРИКИНА ОЛЬГА</t>
  </si>
  <si>
    <t>КОСТРИКИНА ОЛЬГА ВЛАДИМИРНО с 15.05.2015 по 18.05.2015</t>
  </si>
  <si>
    <t>205300306</t>
  </si>
  <si>
    <t>КОСТЮХИНА ТАТЬЯНА</t>
  </si>
  <si>
    <t>КОСТЮХИН РОМАН с 01.05.2015 по 05.05.2015</t>
  </si>
  <si>
    <t>105307008</t>
  </si>
  <si>
    <t>КОСУЛЬНИКОВА ТАТЬЯНА</t>
  </si>
  <si>
    <t>КОСУЛЬНИКОВА ТАТЬЯНА с 25.05.2015 по 27.05.2015</t>
  </si>
  <si>
    <t>205314986</t>
  </si>
  <si>
    <t>КОСУХИНА ДАРЬЯ</t>
  </si>
  <si>
    <t>КОСУХИНА ДАРЬЯ с 22.05.2015 по 24.05.2015</t>
  </si>
  <si>
    <t>105300440</t>
  </si>
  <si>
    <t>КОСЫХ СЕРГЕЙ</t>
  </si>
  <si>
    <t>КОСЫХ СЕРГЕЙ с 11.05.2015 по 16.05.2015</t>
  </si>
  <si>
    <t>105307375</t>
  </si>
  <si>
    <t>КОТ ЯНА</t>
  </si>
  <si>
    <t>КОТ ЯНА с 26.05.2015 по 28.05.2015</t>
  </si>
  <si>
    <t>105307508</t>
  </si>
  <si>
    <t>КОТ ЯНИНА</t>
  </si>
  <si>
    <t>КОТ ВЛАИМИР с 28.05.2015 по 29.05.2015</t>
  </si>
  <si>
    <t>205302304</t>
  </si>
  <si>
    <t>КОТИНА ЕЛЕНА</t>
  </si>
  <si>
    <t>КОТИНА ЕЛЕНА с 17.05.2015 по 23.05.2015</t>
  </si>
  <si>
    <t>ИРШИН ИГОРЬ с 17.05.2015 по 23.05.2015</t>
  </si>
  <si>
    <t>205313313</t>
  </si>
  <si>
    <t>КОТОВ АЛЕКСЕЙ</t>
  </si>
  <si>
    <t>КОТОВ АЛЕКСЕЙ с 29.05.2015 по 31.05.2015</t>
  </si>
  <si>
    <t>205308335</t>
  </si>
  <si>
    <t>КОТОВА ЕВГЕНИЯ</t>
  </si>
  <si>
    <t>КОТОВА ЕВГЕНИЯ с 10.05.2015 по 11.05.2015</t>
  </si>
  <si>
    <t>105300317</t>
  </si>
  <si>
    <t>КОХАН ПЕТР</t>
  </si>
  <si>
    <t>КОХАН ПЕТР с 02.05.2015 по 05.05.2015</t>
  </si>
  <si>
    <t>105300425</t>
  </si>
  <si>
    <t>КОХАНЕНКО ЛЮДМИЛА</t>
  </si>
  <si>
    <t>ТАРАСЕНКО АЛЕКСАНДР с 19.05.2015 по 23.05.2015</t>
  </si>
  <si>
    <t>205310311</t>
  </si>
  <si>
    <t>КОЧЕГАРОВ ИЛЬЯ</t>
  </si>
  <si>
    <t>КОЧЕГАРОВ ИЛЬЯ с 06.05.2015 по 08.05.2015</t>
  </si>
  <si>
    <t>205311084</t>
  </si>
  <si>
    <t>КОЧЕТКОВА ИРИНА</t>
  </si>
  <si>
    <t>КОЧЕТКОВА ИРИНА с 21.05.2015 по 25.05.2015</t>
  </si>
  <si>
    <t>СОКОЛОВ ВАЛЕРИЙ с 21.05.2015 по 24.05.2015</t>
  </si>
  <si>
    <t>105305103</t>
  </si>
  <si>
    <t>КОЧЕТОВ БОРИС</t>
  </si>
  <si>
    <t>КОЧЕТОВ БОРИС с 17.05.2015 по 18.05.2015</t>
  </si>
  <si>
    <t>105305075</t>
  </si>
  <si>
    <t>КОЧЕТОВА ОЛЬГА</t>
  </si>
  <si>
    <t>ЛОМАКИН ВАЛЕРИЙ с 17.05.2015 по 18.05.2015</t>
  </si>
  <si>
    <t>205300676</t>
  </si>
  <si>
    <t>КОЧКИНА ЕВГЕНИЯ</t>
  </si>
  <si>
    <t>КОЧКИНА ЕВГЕНИЯ с 11.05.2015 по 24.05.2015</t>
  </si>
  <si>
    <t>ВЕСЕЛОВ АНТОН с 11.05.2015 по 31.05.2015</t>
  </si>
  <si>
    <t>205312099</t>
  </si>
  <si>
    <t>КОЧКИНА ОКСАНА</t>
  </si>
  <si>
    <t>КОЧКИНА ОКСАНА с 22.05.2015 по 24.05.2015</t>
  </si>
  <si>
    <t>205309338</t>
  </si>
  <si>
    <t>КОЧНЕВА ДАРЬЯ</t>
  </si>
  <si>
    <t>КОЧНЕВА ЛЮДМИЛА с 01.05.2015 по 02.05.2015</t>
  </si>
  <si>
    <t>205313133</t>
  </si>
  <si>
    <t>КОШКИН ИГОРЬ</t>
  </si>
  <si>
    <t>КОШКИН ИГОРЬ с 18.05.2015 по 21.05.2015</t>
  </si>
  <si>
    <t>205314474</t>
  </si>
  <si>
    <t>КОШЛАКОВ ВЛАДИМИР</t>
  </si>
  <si>
    <t>КОШЛАКОВ ВЛАДИМИР с 26.05.2015 по 28.05.2015</t>
  </si>
  <si>
    <t>205306573</t>
  </si>
  <si>
    <t>КОШМАН ИГОРЬ</t>
  </si>
  <si>
    <t>КОШМАН МАРИЯ с 07.05.2015 по 13.05.2015</t>
  </si>
  <si>
    <t>105307145</t>
  </si>
  <si>
    <t>КРАВЦОВ ДЕНИС</t>
  </si>
  <si>
    <t>КРАВЦОВ ДЕНИС с 27.05.2015 по 29.05.2015</t>
  </si>
  <si>
    <t>105306522</t>
  </si>
  <si>
    <t>КРАВЦОВА ИРИНА</t>
  </si>
  <si>
    <t>КРАВЦОВА ИРИНА с 22.05.2015 по 26.05.2015</t>
  </si>
  <si>
    <t>105307182</t>
  </si>
  <si>
    <t>КРАВЦОВА ИРИНА с 26.05.2015 по 29.05.2015</t>
  </si>
  <si>
    <t>205302505</t>
  </si>
  <si>
    <t>КРАВЦОВА СОФЬЯ</t>
  </si>
  <si>
    <t>КРАВЦОВА СОФЬЯ ОЛЕГОВНА с 12.05.2015 по 21.05.2015</t>
  </si>
  <si>
    <t>205315470</t>
  </si>
  <si>
    <t>КРАВЧЕНКО БОРИС</t>
  </si>
  <si>
    <t>КРАВЧЕНКО ЛЮДМИЛА с 27.05.2015 по 29.05.2015</t>
  </si>
  <si>
    <t>205307273</t>
  </si>
  <si>
    <t>КРАВЧЕНКО ЛЮБОВЬ</t>
  </si>
  <si>
    <t>КРАВЧЕНКО НИКОЛАЙ ИВАНОВИЧ с 15.05.2015 по 17.05.2015</t>
  </si>
  <si>
    <t>205310606</t>
  </si>
  <si>
    <t>КРАЙТОР АЛЕКСЕЙ</t>
  </si>
  <si>
    <t>КРАЙТОР АЛЕКСЕЙ с 10.05.2015 по 17.05.2015</t>
  </si>
  <si>
    <t>205310614</t>
  </si>
  <si>
    <t>КРАЙТОР ВЛАДИМИР</t>
  </si>
  <si>
    <t>КРАЙТОР ВЛАДИМИР с 10.05.2015 по 17.05.2015</t>
  </si>
  <si>
    <t>205308173</t>
  </si>
  <si>
    <t>КРАМАРЕНКО АЛЕКСЕЙ</t>
  </si>
  <si>
    <t>КРАМАРЕНКО АЛЕКСЕЙ с 03.05.2015 по 06.05.2015</t>
  </si>
  <si>
    <t>105306337</t>
  </si>
  <si>
    <t>КРАМАРЕНКО НАДЕЖДА</t>
  </si>
  <si>
    <t>КРАМАРЕНКО АЛЕКСЕЙ с 21.05.2015 по 22.05.2015</t>
  </si>
  <si>
    <t>105306645</t>
  </si>
  <si>
    <t>КРАМАРЕНКО АЛЕКСЕЙ с 22.05.2015 по 23.05.2015</t>
  </si>
  <si>
    <t>205314652</t>
  </si>
  <si>
    <t>КРАМАРЕНКО ВЕРОНИКА</t>
  </si>
  <si>
    <t>КРАМАРЕНКО ВЕРОНИКА с 25.05.2015 по 29.05.2015</t>
  </si>
  <si>
    <t>205313172</t>
  </si>
  <si>
    <t>КРАМАРЕЦ НАТАЛЬЯ</t>
  </si>
  <si>
    <t>КРАМАРЕЦ НАТАЛЬЯ с 18.05.2015 по 22.05.2015</t>
  </si>
  <si>
    <t>205315267</t>
  </si>
  <si>
    <t>КРАПОТКИН ВАСИЛИЙ</t>
  </si>
  <si>
    <t>КРАПОТКИН ВАСИЛИЙ с 25.05.2015 по 26.05.2015</t>
  </si>
  <si>
    <t>205306823</t>
  </si>
  <si>
    <t>КРАСНИЦКИЙ АЛЕКСЕЙ</t>
  </si>
  <si>
    <t>КРАСНИЦКАЯ БЕЛА с 01.05.2015 по 05.05.2015</t>
  </si>
  <si>
    <t>105300686</t>
  </si>
  <si>
    <t>КРАСНОПЕРЕЦ ИВАН</t>
  </si>
  <si>
    <t>КРАСНОПЕРЕЦ ИВАН с 01.05.2015 по 04.05.2015</t>
  </si>
  <si>
    <t>205309001</t>
  </si>
  <si>
    <t>КРАСЮКОВА ЛАРИСА</t>
  </si>
  <si>
    <t>КРАСЮКОВА ЛАРИСА с 14.05.2015 по 17.05.2015</t>
  </si>
  <si>
    <t>205309090</t>
  </si>
  <si>
    <t>КРАСЮКОВА ЛЮДМИЛА ЛЮДМИЛА</t>
  </si>
  <si>
    <t>КРАСЮКОВА ЛЮДМИЛА с 14.05.2015 по 17.05.2015</t>
  </si>
  <si>
    <t>105300666</t>
  </si>
  <si>
    <t>КРАЩЕНКО ИЛЬЯ</t>
  </si>
  <si>
    <t>КРАЩЕНКО ИЛЬЯ с 15.05.2015 по 18.05.2015</t>
  </si>
  <si>
    <t>205251223</t>
  </si>
  <si>
    <t>КРИВОШЕЕВ АНДРЕЙ</t>
  </si>
  <si>
    <t>КРИВОШЕЕВА НАТАЛЬЯ с 01.05.2015 по 04.05.2015</t>
  </si>
  <si>
    <t>КРИВОШЕЕВА НАТАЛЬЯ с 30.04.2015 по 01.05.2015</t>
  </si>
  <si>
    <t>205307227</t>
  </si>
  <si>
    <t>КРУТОГОЛОВАЯ АЛЕНА</t>
  </si>
  <si>
    <t>КРУТОГОЛОВАЯ АЛЕНА с 16.05.2015 по 19.05.2015</t>
  </si>
  <si>
    <t>205315079</t>
  </si>
  <si>
    <t>КРУТЬ ДМИТРИЙ</t>
  </si>
  <si>
    <t>КРУТЬ ДМИТРИЙ с 26.05.2015 по 30.05.2015</t>
  </si>
  <si>
    <t>205308066</t>
  </si>
  <si>
    <t>КРУЧИНИН СЕРГЕЙ</t>
  </si>
  <si>
    <t>КРУЧИНИН СЕРГЕЙ с 04.05.2015 по 05.05.2015</t>
  </si>
  <si>
    <t>205307935</t>
  </si>
  <si>
    <t>КРУЧИНИН СЕРГЕЙ с 05.05.2015 по 07.05.2015</t>
  </si>
  <si>
    <t>205309138</t>
  </si>
  <si>
    <t>КРЫМОВ ДЕНИС</t>
  </si>
  <si>
    <t>КРЫМОВА ВИКТОРИЯ с 04.05.2015 по 06.05.2015</t>
  </si>
  <si>
    <t>205314278</t>
  </si>
  <si>
    <t>КРЯНИНА ИРИНА</t>
  </si>
  <si>
    <t>КРЯНИНА ИРИНА с 21.05.2015 по 22.05.2015</t>
  </si>
  <si>
    <t>205309924</t>
  </si>
  <si>
    <t>КУДИНОВА ЕЛЕНА</t>
  </si>
  <si>
    <t>КУЗЬМЕНКО АЛЕКСАНДР с 17.05.2015 по 19.05.2015</t>
  </si>
  <si>
    <t>БЕЛОКОНЬ ГЕННАДИЙ с 17.05.2015 по 19.05.2015</t>
  </si>
  <si>
    <t>105304984</t>
  </si>
  <si>
    <t>КУДЫМОВ ДМИТРИЙ</t>
  </si>
  <si>
    <t>КУДЫМОВ ДМИТРИЙ с 18.05.2015 по 22.05.2015</t>
  </si>
  <si>
    <t>105305501</t>
  </si>
  <si>
    <t>КУЖЕВА АНАСТАСИЯ</t>
  </si>
  <si>
    <t>РЫБИН ЮРИЙ с 18.05.2015 по 20.05.2015</t>
  </si>
  <si>
    <t>205251201</t>
  </si>
  <si>
    <t>КУЗИН ДЕНИС</t>
  </si>
  <si>
    <t>28.04.2015</t>
  </si>
  <si>
    <t>КУЗИН ДЕНИС с 01.05.2015 по 08.05.2015</t>
  </si>
  <si>
    <t>КУЗИН ДЕНИС с 28.04.2015 по 01.05.2015</t>
  </si>
  <si>
    <t>205308714</t>
  </si>
  <si>
    <t>КУЗИН ИГОРЬ</t>
  </si>
  <si>
    <t>КУЗИН ИГОРЬ НИКОЛАЕВИЧ с 09.05.2015 по 11.05.2015</t>
  </si>
  <si>
    <t>105307494</t>
  </si>
  <si>
    <t>КУЗМИНСКИЙ АЛЕКСЕЙ</t>
  </si>
  <si>
    <t>КУЗМИНСКИЙ АЛЕКСЕЙ с 25.05.2015 по 27.05.2015</t>
  </si>
  <si>
    <t>105301572</t>
  </si>
  <si>
    <t>КУЗНЕЦОВ АНДРЕЙ</t>
  </si>
  <si>
    <t>КУЗНЕЦОВ АНДРЕЙ с 05.05.2015 по 08.05.2015</t>
  </si>
  <si>
    <t>105300814</t>
  </si>
  <si>
    <t>КУЗНЕЦОВ АНДРЕЙ с 16.05.2015 по 19.05.2015</t>
  </si>
  <si>
    <t>205313418</t>
  </si>
  <si>
    <t>КУЗНЕЦОВ ВАДИМ</t>
  </si>
  <si>
    <t>КУЗНЕЦОВ ВАДИМ с 19.05.2015 по 25.05.2015</t>
  </si>
  <si>
    <t>205306705</t>
  </si>
  <si>
    <t>КУЗНЕЦОВ ДМИТРИЙ</t>
  </si>
  <si>
    <t>КУЗНЕЦОВ ДМИТРИЙ СЕРГЕЕВИЧ с 09.05.2015 по 11.05.2015</t>
  </si>
  <si>
    <t>205315794</t>
  </si>
  <si>
    <t>КУЗНЕЦОВ ДМИТРИЙ с 28.05.2015 по 29.05.2015</t>
  </si>
  <si>
    <t>105302731</t>
  </si>
  <si>
    <t>КУЗНЕЦОВ МИХАИЛ</t>
  </si>
  <si>
    <t>КУЗНЕЦОВ МИХАИЛ с 15.05.2015 по 17.05.2015</t>
  </si>
  <si>
    <t>205307946</t>
  </si>
  <si>
    <t>КУЗНЕЦОВ РОМАН</t>
  </si>
  <si>
    <t>КУЗНЕЦОВ РОМАН с 04.05.2015 по 09.05.2015</t>
  </si>
  <si>
    <t>205308739</t>
  </si>
  <si>
    <t>КУЗНЕЦОВА ДИАНА</t>
  </si>
  <si>
    <t>КУЗНЕЦОВА ДИАНА ВЛАДИМИРОВНА с 09.05.2015 по 13.05.2015</t>
  </si>
  <si>
    <t>205306142</t>
  </si>
  <si>
    <t>КУЗНЕЦОВА ЕКАТЕРИНА</t>
  </si>
  <si>
    <t>КУЗНЕЦОВА ЕКАТЕРИНА АЛЕКСАНДРО с 12.05.2015 по 18.05.2015</t>
  </si>
  <si>
    <t>205305626</t>
  </si>
  <si>
    <t>КУЗНЕЦОВА ИРИНА</t>
  </si>
  <si>
    <t>РОГОЗОВ СЕРГЕЙ с 01.05.2015 по 09.05.2015</t>
  </si>
  <si>
    <t>205253185</t>
  </si>
  <si>
    <t>КУЗНЕЦОВА НАТАЛЬЯ</t>
  </si>
  <si>
    <t>КУЗНЕЦОВА НАТАЛЬЯ с 01.05.2015 по 03.05.2015</t>
  </si>
  <si>
    <t>КУЗНЕЦОВА НАТАЛЬЯ с 29.04.2015 по 01.05.2015</t>
  </si>
  <si>
    <t>105301021</t>
  </si>
  <si>
    <t>КУЗЬМИН ЭДУАРД</t>
  </si>
  <si>
    <t>СЫРКОВА МАРИЯ с 05.05.2015 по 08.05.2015</t>
  </si>
  <si>
    <t>105303072</t>
  </si>
  <si>
    <t>КУЗЬМИН ЭДУАРД с 08.05.2015 по 09.05.2015</t>
  </si>
  <si>
    <t>205303255</t>
  </si>
  <si>
    <t>КУЗЬМИНА ЛЮДМИЛА</t>
  </si>
  <si>
    <t>КУЗЬМИНА ЛЮДМИЛА с 03.05.2015 по 10.05.2015</t>
  </si>
  <si>
    <t>КУЗЬМИН СЕРГЕЙ с 03.05.2015 по 10.05.2015</t>
  </si>
  <si>
    <t>105303255</t>
  </si>
  <si>
    <t>КУЗЬМИНА ОЛЬГА</t>
  </si>
  <si>
    <t>КУЗЬМИНА ОЛЬГА с 23.05.2015 по 29.05.2015</t>
  </si>
  <si>
    <t>105307208</t>
  </si>
  <si>
    <t>КУЗЬМИНЫХ АЛЕКСАНДР</t>
  </si>
  <si>
    <t>КУЗЬМИНЫХ МИХАИЛ с 25.05.2015 по 28.05.2015</t>
  </si>
  <si>
    <t>ДЕНИСОВ ЯРОСЛАВ с 25.05.2015 по 28.05.2015</t>
  </si>
  <si>
    <t>205310469</t>
  </si>
  <si>
    <t>КУКСОВА ЮЛИЯ</t>
  </si>
  <si>
    <t>КУКСОВА ЮЛИЯ с 15.05.2015 по 18.05.2015</t>
  </si>
  <si>
    <t>КРИГЕР ИРИНА НИКОЛАЕВНА с 15.05.2015 по 18.05.2015</t>
  </si>
  <si>
    <t>205308231</t>
  </si>
  <si>
    <t>КУЛАГИН АЛЕКСАНДР</t>
  </si>
  <si>
    <t>КУЛАГИНА АЛЕКСАНДРА с 09.05.2015 по 11.05.2015</t>
  </si>
  <si>
    <t>205309176</t>
  </si>
  <si>
    <t>КУЛАКОВА ЕЛЕНА</t>
  </si>
  <si>
    <t>КУЛАКОВА ЕЛЕНА ФЕДОРОВНА с 10.05.2015 по 15.05.2015</t>
  </si>
  <si>
    <t>205314339</t>
  </si>
  <si>
    <t>КУЛЕШОВ КИРИЛЛ</t>
  </si>
  <si>
    <t>КУЛЕШОВ КИРИЛЛ с 30.05.2015 по 31.05.2015</t>
  </si>
  <si>
    <t>205306198</t>
  </si>
  <si>
    <t>КУЛИК АНТОНИНА</t>
  </si>
  <si>
    <t>КУЛИК АНТОНИНА ВАСИЛЬЕВНА с 09.05.2015 по 11.05.2015</t>
  </si>
  <si>
    <t>205304113</t>
  </si>
  <si>
    <t>КУЛИК ЕВГЕНИЯ</t>
  </si>
  <si>
    <t>КУЛИК РОСТИСЛАВ с 09.05.2015 по 10.05.2015</t>
  </si>
  <si>
    <t>205314674</t>
  </si>
  <si>
    <t>КУЛИКОВ МИХАИЛ</t>
  </si>
  <si>
    <t>КУЛИКОВ МИХАИЛ с 23.05.2015 по 29.05.2015</t>
  </si>
  <si>
    <t>205303890</t>
  </si>
  <si>
    <t>КУЛИКОВ СЕРГЕЙ</t>
  </si>
  <si>
    <t>КУЛИКОВ СЕРГЕЙ с 14.05.2015 по 17.05.2015</t>
  </si>
  <si>
    <t>205303748</t>
  </si>
  <si>
    <t>КУЛИНИЧЕВА ВАЛЕНТИНА</t>
  </si>
  <si>
    <t>КУЛИНИЧЕВА ВАЛЕНТИНА с 11.05.2015 по 16.05.2015</t>
  </si>
  <si>
    <t>105300598</t>
  </si>
  <si>
    <t>КУЛЬКОВА СВЕТЛАНА</t>
  </si>
  <si>
    <t>КУЛЬКОВА СВЕТЛАНА АЛЕКСАНДРОВ с 04.05.2015 по 15.05.2015</t>
  </si>
  <si>
    <t>105250139</t>
  </si>
  <si>
    <t>КУЛЬКОВА ТАМАРА</t>
  </si>
  <si>
    <t>КУЛЬКОВА ТАМАРА с 01.05.2015 по 10.05.2015</t>
  </si>
  <si>
    <t>КУЛЬКОВА ТАМАРА с 27.04.2015 по 01.05.2015</t>
  </si>
  <si>
    <t>БОГОМОЛОВА НАДЕЖДА с 01.05.2015 по 10.05.2015</t>
  </si>
  <si>
    <t>БОГОМОЛОВА НАДЕЖДА с 27.04.2015 по 01.05.2015</t>
  </si>
  <si>
    <t>205307144</t>
  </si>
  <si>
    <t>КУПАЕВА ВАЛЕНТИНА</t>
  </si>
  <si>
    <t>КУПАЕВА ВАЛЕНТИНА с 09.05.2015 по 17.05.2015</t>
  </si>
  <si>
    <t>205314703</t>
  </si>
  <si>
    <t>КУПРАДЗЕ НАТАЛЬЯ</t>
  </si>
  <si>
    <t>КУПРАДЗЕ НАТАЛЬЯ с 22.05.2015 по 24.05.2015</t>
  </si>
  <si>
    <t>205312428</t>
  </si>
  <si>
    <t>КУПРИН ВИТАЛИЙ</t>
  </si>
  <si>
    <t>КРАВЧЕНКО ЛИЛИЯ с 18.05.2015 по 20.05.2015</t>
  </si>
  <si>
    <t>КУПЦОВ АЛЕКСАНДР с 02.05.2015 по 08.05.2015</t>
  </si>
  <si>
    <t>105305015</t>
  </si>
  <si>
    <t>КУРАТОВА ЕЛЕНА</t>
  </si>
  <si>
    <t>КУРАТОВ АЛЕКСАНДР с 22.05.2015 по 24.05.2015</t>
  </si>
  <si>
    <t>105304473</t>
  </si>
  <si>
    <t>КУРБАТОВА НАТАЛЬЯ</t>
  </si>
  <si>
    <t>КУРБАТОВА НАТАЛЬЯ с 14.05.2015 по 15.05.2015</t>
  </si>
  <si>
    <t>205314830</t>
  </si>
  <si>
    <t>КУРЕЙ НИНА</t>
  </si>
  <si>
    <t>КУРЕЙ НИНА с 22.05.2015 по 24.05.2015</t>
  </si>
  <si>
    <t>205314918</t>
  </si>
  <si>
    <t>КУРИЛОВ СЕРГЕЙ</t>
  </si>
  <si>
    <t>КУРИЛОВ СЕРГЕЙ с 27.05.2015 по 29.05.2015</t>
  </si>
  <si>
    <t>205300217</t>
  </si>
  <si>
    <t>КУРНОСОВ АЛЕКСАНДР</t>
  </si>
  <si>
    <t>КУРНОСОВ АЛЕКСАНДР с 01.05.2015 по 03.05.2015</t>
  </si>
  <si>
    <t>КУРНОСОВ ДМИТРИЙ с 01.05.2015 по 03.05.2015</t>
  </si>
  <si>
    <t>205314109</t>
  </si>
  <si>
    <t>КУРЯЧИЙ АЛЕКСАНДР</t>
  </si>
  <si>
    <t>КУРЯЧИЙ АЛЕКСАНДР с 19.05.2015 по 21.05.2015</t>
  </si>
  <si>
    <t>205315242</t>
  </si>
  <si>
    <t>КУХАРЬ АЛЕКСАНДР</t>
  </si>
  <si>
    <t>КУХАРЬ АЛЕКСАНДР с 26.05.2015 по 29.05.2015</t>
  </si>
  <si>
    <t>205300753</t>
  </si>
  <si>
    <t>КУЦЕНОК ОЛЬГА</t>
  </si>
  <si>
    <t>КУЦЕНОК ОЛЬГА с 06.05.2015 по 13.05.2015</t>
  </si>
  <si>
    <t>205314556</t>
  </si>
  <si>
    <t>КУЧЕРИНА АЛИНА</t>
  </si>
  <si>
    <t>КУЧЕРИНА АЛИНА с 27.05.2015 по 31.05.2015</t>
  </si>
  <si>
    <t>205302941</t>
  </si>
  <si>
    <t>КУЧЕРЯВИНА ИРИНА</t>
  </si>
  <si>
    <t>КУЧЕРЯВИНА ИРИНА с 17.05.2015 по 21.05.2015</t>
  </si>
  <si>
    <t>205314082</t>
  </si>
  <si>
    <t>КУЩЕНКО ТИМОФЕЙ</t>
  </si>
  <si>
    <t>КУЩЕНКО ТИМОФЕЙ с 29.05.2015 по 31.05.2015</t>
  </si>
  <si>
    <t>105304002</t>
  </si>
  <si>
    <t>КЮЛЯН ХАЧИК</t>
  </si>
  <si>
    <t>КЮЛЯН ХАЧИК с 17.05.2015 по 18.05.2015</t>
  </si>
  <si>
    <t>105305717</t>
  </si>
  <si>
    <t>КЮЛЯН ХАЧИК с 18.05.2015 по 19.05.2015</t>
  </si>
  <si>
    <t>105300741</t>
  </si>
  <si>
    <t>ЛАВРЕНКО ИВАН</t>
  </si>
  <si>
    <t>ДЖОБАВА НАНА с 01.05.2015 по 03.05.2015</t>
  </si>
  <si>
    <t>205306078</t>
  </si>
  <si>
    <t>ЛАВРЕНОВА ЕЛЕНА</t>
  </si>
  <si>
    <t>ЛАВРЕНОВА ЕЛЕНА ЮРЬЕВНА с 10.05.2015 по 18.05.2015</t>
  </si>
  <si>
    <t>105307080</t>
  </si>
  <si>
    <t>ЛАВРИНОВА ТАТЬЯНА</t>
  </si>
  <si>
    <t>ЛАВРИНОВА ТАТЬЯНА с 25.05.2015 по 26.05.2015</t>
  </si>
  <si>
    <t>ЛАВРИНОВА ТАТЬЯНА с 26.05.2015 по 27.05.2015</t>
  </si>
  <si>
    <t>205307980</t>
  </si>
  <si>
    <t>ЛАВРОВ АНДРЕЙ</t>
  </si>
  <si>
    <t>ЛАВРОВА ЛЮДМИЛА с 08.05.2015 по 11.05.2015</t>
  </si>
  <si>
    <t>105300684</t>
  </si>
  <si>
    <t>ЛАВРУС-ГИММЕЛЬРЕЙХ ВЯЧЕСЛАВ</t>
  </si>
  <si>
    <t>ЛАВРУС-ГИММЕЛЬРЕЙХ ВЯЧЕСЛАВ с 13.05.2015 по 16.05.2015</t>
  </si>
  <si>
    <t>105306134</t>
  </si>
  <si>
    <t>ЛАГВИЛАВА АЛХАС</t>
  </si>
  <si>
    <t>ЛАГВИЛАВА АЛХАС с 19.05.2015 по 20.05.2015</t>
  </si>
  <si>
    <t>205315102</t>
  </si>
  <si>
    <t>ЛАГОДИН ИГОРЬ</t>
  </si>
  <si>
    <t>ЛАГОДИН ИГОРЬ с 29.05.2015 по 31.05.2015</t>
  </si>
  <si>
    <t>КУЗНЕЦОВА ЕЛЕНА с 29.05.2015 по 31.05.2015</t>
  </si>
  <si>
    <t>205309484</t>
  </si>
  <si>
    <t>ЛАДИЛОВ АНДРЕЙ</t>
  </si>
  <si>
    <t>ЛАДИЛОВ АНДРЕЙ с 05.05.2015 по 09.05.2015</t>
  </si>
  <si>
    <t>205314226</t>
  </si>
  <si>
    <t>ЛАЗАРЕВА АЛЛА</t>
  </si>
  <si>
    <t>ЛАЗАРЕВА АЛЛА с 25.05.2015 по 29.05.2015</t>
  </si>
  <si>
    <t>105300788</t>
  </si>
  <si>
    <t>ЛАПА СЕРГЕЙ</t>
  </si>
  <si>
    <t>ЛАПА ЕЛЕНА с 08.05.2015 по 10.05.2015</t>
  </si>
  <si>
    <t>205309069</t>
  </si>
  <si>
    <t>ЛАПЕЕВ ПАВЕЛ</t>
  </si>
  <si>
    <t>ЛАПЕЕВ ПАВЕЛ с 14.05.2015 по 23.05.2015</t>
  </si>
  <si>
    <t>205310842</t>
  </si>
  <si>
    <t>ЛАПИКИН СЕРГЕЙ</t>
  </si>
  <si>
    <t>ЛАПИКИН СЕРГЕЙ с 20.05.2015 по 23.05.2015</t>
  </si>
  <si>
    <t>105307278</t>
  </si>
  <si>
    <t>ЛАПУДА ЕВГЕНИЙ</t>
  </si>
  <si>
    <t>ЛАПУДА ЕВГЕНИЙ с 27.05.2015 по 29.05.2015</t>
  </si>
  <si>
    <t>105301577</t>
  </si>
  <si>
    <t>ЛАРИОНОВА ЛАРИСА</t>
  </si>
  <si>
    <t>ЛАРИОНОВА ЛАРИСА ВАЛЕНТИНОВНА с 05.05.2015 по 08.05.2015</t>
  </si>
  <si>
    <t>105305680</t>
  </si>
  <si>
    <t>ЛАРЮШКИНА ЕЛЕНА</t>
  </si>
  <si>
    <t>ЛАРЮШКИНА ЕЛЕНА с 19.05.2015 по 21.05.2015</t>
  </si>
  <si>
    <t>105305741</t>
  </si>
  <si>
    <t>105306332</t>
  </si>
  <si>
    <t>ЛАРЮШКИНА ЕЛЕНА с 21.05.2015 по 22.05.2015</t>
  </si>
  <si>
    <t>205315060</t>
  </si>
  <si>
    <t>ЛАУТОВА ГАЛИНА</t>
  </si>
  <si>
    <t>ЛАУТОВА ГАЛИНА с 26.05.2015 по 28.05.2015</t>
  </si>
  <si>
    <t>105300969</t>
  </si>
  <si>
    <t>ЛЕБЕДЕВ ЮРИЙ</t>
  </si>
  <si>
    <t>ЛЕБЕДЕВ ЮРИЙ с 07.05.2015 по 10.05.2015</t>
  </si>
  <si>
    <t>205315166</t>
  </si>
  <si>
    <t>ЛЕБЕДЕВА ГАЛИНА</t>
  </si>
  <si>
    <t>ЛЕБЕДЕВА ГАЛИНА с 24.05.2015 по 27.05.2015</t>
  </si>
  <si>
    <t>205300703</t>
  </si>
  <si>
    <t>ЛЕБЕДЕВА НАТАЛЬЯ</t>
  </si>
  <si>
    <t>ЛЕБЕДЕВА НАТАЛЬЯ с 06.05.2015 по 10.05.2015</t>
  </si>
  <si>
    <t>205307492</t>
  </si>
  <si>
    <t>ЛЕБЕДКИН МАКСИМ</t>
  </si>
  <si>
    <t>ЛЕБЕДКИН МАКСИМ с 29.05.2015 по 31.05.2015</t>
  </si>
  <si>
    <t>205300804</t>
  </si>
  <si>
    <t>ЛЕВАШКИН НИКОЛАЙ</t>
  </si>
  <si>
    <t>ЛЕВАШКИН НИКОЛАЙ с 24.05.2015 по 31.05.2015</t>
  </si>
  <si>
    <t>ПЕРШУКОВА ЮЛИЯ с 24.05.2015 по 31.05.2015</t>
  </si>
  <si>
    <t>ФЕДОТОВА ОЛЬГА с 24.05.2015 по 31.05.2015</t>
  </si>
  <si>
    <t>205300785</t>
  </si>
  <si>
    <t>ЛЕВИН МИХАИЛ</t>
  </si>
  <si>
    <t>ЛЕВИН МИХАИЛ с 09.05.2015 по 16.05.2015</t>
  </si>
  <si>
    <t>105303249</t>
  </si>
  <si>
    <t>ЛЕВОЧКИНА ЮЛИЯ</t>
  </si>
  <si>
    <t>ПАЛУХИНА ЭЛИНА с 12.05.2015 по 15.05.2015</t>
  </si>
  <si>
    <t>105304994</t>
  </si>
  <si>
    <t>ПОЛУХИНА ЭЛИНА с 17.05.2015 по 18.05.2015</t>
  </si>
  <si>
    <t>205309415</t>
  </si>
  <si>
    <t>ЛЕГОСТАЕВА НАТАЛЬЯ</t>
  </si>
  <si>
    <t>ЛЕГОСТАЕВА НАТАЛЬЯ с 04.05.2015 по 06.05.2015</t>
  </si>
  <si>
    <t>205310164</t>
  </si>
  <si>
    <t>ЛЕГОСТАЕВА НАТАЛЬЯ с 06.05.2015 по 08.05.2015</t>
  </si>
  <si>
    <t>105303063</t>
  </si>
  <si>
    <t>ЛЕДЕНЕВ ВЛАДИСЛАВ</t>
  </si>
  <si>
    <t>ЛЕДЕНЕВ ВЛАДИСЛАВ с 12.05.2015 по 14.05.2015</t>
  </si>
  <si>
    <t>205308389</t>
  </si>
  <si>
    <t>ЛЕДОВСКИХ СЕРГЕЙ</t>
  </si>
  <si>
    <t>ЛЕДОВСКИХ СЕРГЕЙ МИХАЙЛОВИЧ с 08.05.2015 по 11.05.2015</t>
  </si>
  <si>
    <t>205307976</t>
  </si>
  <si>
    <t>ЛЕМЕШКО АЛЕКСЕЙ</t>
  </si>
  <si>
    <t>ЛЕМЕШКО АЛЕКСЕЙ с 03.05.2015 по 07.05.2015</t>
  </si>
  <si>
    <t>205306984</t>
  </si>
  <si>
    <t>ЛЕМЕШКО ЕВГЕНИЙ</t>
  </si>
  <si>
    <t>ЛЕМЕШКО ЕВГЕНИЙ с 01.05.2015 по 03.05.2015</t>
  </si>
  <si>
    <t>105307143</t>
  </si>
  <si>
    <t>ЛЕНКОВА ИРИНА</t>
  </si>
  <si>
    <t>ЛЕНКОВА ИРИНА с 28.05.2015 по 30.05.2015</t>
  </si>
  <si>
    <t>205308364</t>
  </si>
  <si>
    <t>ЛЕОНЕНКО ЕГОР</t>
  </si>
  <si>
    <t>ЛЕОНЕНКО ЕГОР с 13.05.2015 по 19.05.2015</t>
  </si>
  <si>
    <t>205310567</t>
  </si>
  <si>
    <t>ЛЕОНОВ БОРИС</t>
  </si>
  <si>
    <t>ЛЕОНОВ БОРИС с 25.05.2015 по 29.05.2015</t>
  </si>
  <si>
    <t>105308534</t>
  </si>
  <si>
    <t>ЛЕОНОВ БОРИС с 29.05.2015 по 30.05.2015</t>
  </si>
  <si>
    <t>105306722</t>
  </si>
  <si>
    <t>ЛЕПШОКОВ САДДАМ</t>
  </si>
  <si>
    <t>БАЙЧОРОВА АСИЯТ с 27.05.2015 по 29.05.2015</t>
  </si>
  <si>
    <t>205308446</t>
  </si>
  <si>
    <t>ЛИ ЯНЬ</t>
  </si>
  <si>
    <t>ЛИ ЯНЬ с 03.05.2015 по 06.05.2015</t>
  </si>
  <si>
    <t>205314181</t>
  </si>
  <si>
    <t>ЛИК ИРИНА</t>
  </si>
  <si>
    <t>ЛИК ИРИНА с 20.05.2015 по 22.05.2015</t>
  </si>
  <si>
    <t>105301371</t>
  </si>
  <si>
    <t>ЛИНЮШИН ВЯЧЕСЛАВ</t>
  </si>
  <si>
    <t>ЛИНЮШИН ВЯЧЕСЛАВ с 16.05.2015 по 20.05.2015</t>
  </si>
  <si>
    <t>105300232</t>
  </si>
  <si>
    <t>ЛИСИХИНА ТАТЬЯНА</t>
  </si>
  <si>
    <t>ЛИСИХИН ДМИТРИЙ с 11.05.2015 по 14.05.2015</t>
  </si>
  <si>
    <t>205311486</t>
  </si>
  <si>
    <t>ЛИСИЦА ЛЕОНИД</t>
  </si>
  <si>
    <t>ЛИСИЦА ЛЕОНИД с 16.05.2015 по 18.05.2015</t>
  </si>
  <si>
    <t>205315182</t>
  </si>
  <si>
    <t>ЛИСИЦИН СЕРГЕЙ</t>
  </si>
  <si>
    <t>ЛИСИЦИН СЕРГЕЙ с 26.05.2015 по 28.05.2015</t>
  </si>
  <si>
    <t>205300716</t>
  </si>
  <si>
    <t>ЛИТВИНЧИК ОЛЬГА</t>
  </si>
  <si>
    <t>ЛИТВИНЧИК ОЛЬГА с 13.05.2015 по 17.05.2015</t>
  </si>
  <si>
    <t>205301853</t>
  </si>
  <si>
    <t>ЛИТВИНЧУК ЛЮДМИЛА</t>
  </si>
  <si>
    <t>ЛИТВИНЧУК ЛЮДМИЛА с 15.05.2015 по 24.05.2015</t>
  </si>
  <si>
    <t>105300885</t>
  </si>
  <si>
    <t>ЛИТВИНЮК СЕРГЕЙ</t>
  </si>
  <si>
    <t>ЛИТВИНЮК СЕРГЕЙ с 01.05.2015 по 03.05.2015</t>
  </si>
  <si>
    <t>ЗОЗУЛЯ ЕЛЕНА с 01.05.2015 по 03.05.2015</t>
  </si>
  <si>
    <t>205301512</t>
  </si>
  <si>
    <t>ЛИТОВЧЕНКО ИГОРЬ</t>
  </si>
  <si>
    <t>ЛИТОВЧЕНКО ИГОРЬ с 03.05.2015 по 06.05.2015</t>
  </si>
  <si>
    <t>205310971</t>
  </si>
  <si>
    <t>ЛИТОМИНА АЛЕНА</t>
  </si>
  <si>
    <t>ЛИТОМИНА АЛЕНА с 12.05.2015 по 19.05.2015</t>
  </si>
  <si>
    <t>105303150</t>
  </si>
  <si>
    <t>ЛИТОШ НИКОЛАЙ</t>
  </si>
  <si>
    <t>ЛИТОШ НИКОЛАЙ с 08.05.2015 по 09.05.2015</t>
  </si>
  <si>
    <t>205251760</t>
  </si>
  <si>
    <t>ЛИФАШИНА ЕЛЕНА</t>
  </si>
  <si>
    <t>ЛИФАШИНА ЕЛЕНА с 01.05.2015 по 03.05.2015</t>
  </si>
  <si>
    <t>ЛИФАШИНА ЕЛЕНА с 29.04.2015 по 01.05.2015</t>
  </si>
  <si>
    <t>205313541</t>
  </si>
  <si>
    <t>ЛИЦАРЕВ ЮРИЙ</t>
  </si>
  <si>
    <t>ЛИЦАРЕВ ЮРИЙ с 20.05.2015 по 26.05.2015</t>
  </si>
  <si>
    <t>105304843</t>
  </si>
  <si>
    <t>ЛОБАНОВ ЮРИЙ</t>
  </si>
  <si>
    <t>ЛОБАНОВ ЮРИЙ с 14.05.2015 по 15.05.2015</t>
  </si>
  <si>
    <t>205314997</t>
  </si>
  <si>
    <t>ЛОБАНОВА АНФИСА</t>
  </si>
  <si>
    <t>ЛОБАНОВА АНФИСА с 23.05.2015 по 24.05.2015</t>
  </si>
  <si>
    <t>205308733</t>
  </si>
  <si>
    <t>ЛОБАНЬ НИКИТА</t>
  </si>
  <si>
    <t>ЛОБАНЬ НИКИТА с 06.05.2015 по 08.05.2015</t>
  </si>
  <si>
    <t>205314448</t>
  </si>
  <si>
    <t>ЛОЖКОВА АНАСТАСИЯ</t>
  </si>
  <si>
    <t>АЗАРОВ РУСЛАН с 22.05.2015 по 28.05.2015</t>
  </si>
  <si>
    <t>105306853</t>
  </si>
  <si>
    <t>ЛОКТЕВ КОНСТАНТИН</t>
  </si>
  <si>
    <t>ЛОКТЕВ КОНСТАНТИН с 30.05.2015 по 31.05.2015</t>
  </si>
  <si>
    <t>205310118</t>
  </si>
  <si>
    <t>ЛОМАКИН ВАЛЕРИЙ</t>
  </si>
  <si>
    <t>ЛОМАКИН ВАЛЕРИЙ с 15.05.2015 по 17.05.2015</t>
  </si>
  <si>
    <t>205314264</t>
  </si>
  <si>
    <t>ЛОМОВ ЮРИИ</t>
  </si>
  <si>
    <t>ЛОМОВ ЮРИИ с 24.05.2015 по 29.05.2015</t>
  </si>
  <si>
    <t>205308130</t>
  </si>
  <si>
    <t>ЛОМОВА ТАТЬЯНА</t>
  </si>
  <si>
    <t>ЛОМОВА ТАТЬЯНА АНАТОЛЬЕВНА с 10.05.2015 по 16.05.2015</t>
  </si>
  <si>
    <t>205311398</t>
  </si>
  <si>
    <t>ЛОТАРЦЕВ ДАНИЛА</t>
  </si>
  <si>
    <t>ЛОТАРЦЕВА ДИАНА с 29.05.2015 по 31.05.2015</t>
  </si>
  <si>
    <t>105302738</t>
  </si>
  <si>
    <t>ЛОХАНОВ АЛЕКСЕЙ</t>
  </si>
  <si>
    <t>ЛОХАНОВА АННА с 13.05.2015 по 18.05.2015</t>
  </si>
  <si>
    <t>105301387</t>
  </si>
  <si>
    <t>ЛОХОВА АНАСТАСИЯ</t>
  </si>
  <si>
    <t>КАЙГОРОДОВА ЖАННА с 04.05.2015 по 07.05.2015</t>
  </si>
  <si>
    <t>КРИВЕНКО РОМАН с 04.05.2015 по 07.05.2015</t>
  </si>
  <si>
    <t>105307819</t>
  </si>
  <si>
    <t>ЛУБЕНЕЦ ЛИЛИЯ</t>
  </si>
  <si>
    <t>КАТАЕВ ВИТАЛИЙ с 26.05.2015 по 27.05.2015</t>
  </si>
  <si>
    <t>205300312</t>
  </si>
  <si>
    <t>ЛУГОВОЙ СЕРГЕЙ</t>
  </si>
  <si>
    <t>ЛУГОВОЙ СЕРГЕЙ с 01.05.2015 по 05.05.2015</t>
  </si>
  <si>
    <t>205314358</t>
  </si>
  <si>
    <t>ЛУЖЕЦКИЙ ДЕНИС</t>
  </si>
  <si>
    <t>ЛУЖЕЦКИЙ ДЕНИС с 25.05.2015 по 29.05.2015</t>
  </si>
  <si>
    <t>205300729</t>
  </si>
  <si>
    <t>ЛУКИН ДМИТРИЙ</t>
  </si>
  <si>
    <t>ЛУКИН ДМИТРИЙ с 24.05.2015 по 31.05.2015</t>
  </si>
  <si>
    <t>205308853</t>
  </si>
  <si>
    <t>ЛУКОШКОВ МИХАИЛ</t>
  </si>
  <si>
    <t>ЛУКОШКОВ МИХАИЛ с 04.05.2015 по 07.05.2015</t>
  </si>
  <si>
    <t>105307496</t>
  </si>
  <si>
    <t>ЛУКЬЯНОВА КРИСТИНА</t>
  </si>
  <si>
    <t>ЛУКЬЯНОВА КРИСТИНА с 26.05.2015 по 28.05.2015</t>
  </si>
  <si>
    <t>105301055</t>
  </si>
  <si>
    <t>ЛУКЬЯНСКОВ ВАСИЛИЙ</t>
  </si>
  <si>
    <t>ЛУКЬЯНСКОВ ВАСИЛИЙ с 03.05.2015 по 04.05.2015</t>
  </si>
  <si>
    <t>205303876</t>
  </si>
  <si>
    <t>ЛУКЬЯНЧИКОВА ЕКАТЕРИНА</t>
  </si>
  <si>
    <t>ЛУКЬЯНЧИКОВА ЕКАТЕРИНА с 01.05.2015 по 08.05.2015</t>
  </si>
  <si>
    <t>105300891</t>
  </si>
  <si>
    <t>ЛУСПАРЬЯН ИРИНА</t>
  </si>
  <si>
    <t>ЛУСПАРЬЯН АРМЕН с 01.05.2015 по 07.05.2015</t>
  </si>
  <si>
    <t>205315301</t>
  </si>
  <si>
    <t>ЛУХТА НАДЕЖДА</t>
  </si>
  <si>
    <t>ЛУХТА НАДЕЖДА с 26.05.2015 по 29.05.2015</t>
  </si>
  <si>
    <t>205314396</t>
  </si>
  <si>
    <t>ЛУЧИНКИНА НАТАЛЬЯ</t>
  </si>
  <si>
    <t>ЛУЧИНКИНА НАТАЛИЯ с 23.05.2015 по 30.05.2015</t>
  </si>
  <si>
    <t>105301212</t>
  </si>
  <si>
    <t>ЛУЧКИНА НАТАЛЬЯ</t>
  </si>
  <si>
    <t>ЛУЧКИНА НАТАЛЬЯ с 10.05.2015 по 12.05.2015</t>
  </si>
  <si>
    <t>205308144</t>
  </si>
  <si>
    <t>ЛЫМАРЕВА ВИОЛА</t>
  </si>
  <si>
    <t>ЛЫМАРЕВА ВИОЛА с 06.05.2015 по 07.05.2015</t>
  </si>
  <si>
    <t>ДЕЙНЕГА СОФЬЯ с 06.05.2015 по 07.05.2015</t>
  </si>
  <si>
    <t>205311686</t>
  </si>
  <si>
    <t>ЛЫСЕНКО ВИТАЛИЙ</t>
  </si>
  <si>
    <t>ЛЫСЕНКО ОЛЕСЯ с 11.05.2015 по 12.05.2015</t>
  </si>
  <si>
    <t>205313788</t>
  </si>
  <si>
    <t>ЛЫСКОВЕЦ ЕЛЕНА</t>
  </si>
  <si>
    <t>ЛЫСКОВЕЦ ЕЛЕНА с 24.05.2015 по 28.05.2015</t>
  </si>
  <si>
    <t>205306455</t>
  </si>
  <si>
    <t>ЛЫШКО ЕЛИЗАВЕТА</t>
  </si>
  <si>
    <t>ДАШКИНА ИРИНА с 09.05.2015 по 11.05.2015</t>
  </si>
  <si>
    <t>205308504</t>
  </si>
  <si>
    <t>ЛЬВОВИЧ ЛЕОНИД</t>
  </si>
  <si>
    <t>ЛЬВОВИЧ ЛЕОНИД ДМИТРИЕВИЧ с 10.05.2015 по 16.05.2015</t>
  </si>
  <si>
    <t>205308132</t>
  </si>
  <si>
    <t>ЛЮБИМОВ АНТОН</t>
  </si>
  <si>
    <t>ЛЮБИМОВ АНТОН с 10.05.2015 по 15.05.2015</t>
  </si>
  <si>
    <t>205314458</t>
  </si>
  <si>
    <t>ЛЮБЧЕНКО ВИТАЛИЙ</t>
  </si>
  <si>
    <t>ЛЮБЧЕНКО ВИТАЛИЙ с 23.05.2015 по 24.05.2015</t>
  </si>
  <si>
    <t>205315283</t>
  </si>
  <si>
    <t>ЛЮБЧЕНКО ВИТАЛИЙ с 27.05.2015 по 29.05.2015</t>
  </si>
  <si>
    <t>205305836</t>
  </si>
  <si>
    <t>МАВРИНА ГАЛИНА</t>
  </si>
  <si>
    <t>МАВРИНА ГАЛИНА с 16.05.2015 по 18.05.2015</t>
  </si>
  <si>
    <t>205309413</t>
  </si>
  <si>
    <t>МАВРОМАТИС АНДРЕЙ</t>
  </si>
  <si>
    <t>МАВРОМАТИС АНДРЕЙ с 11.05.2015 по 12.05.2015</t>
  </si>
  <si>
    <t>205313737</t>
  </si>
  <si>
    <t>МАВРОМАТИС ЮЛИЯ</t>
  </si>
  <si>
    <t>МАВРОМАТИС ЮЛИЯ с 17.05.2015 по 19.05.2015</t>
  </si>
  <si>
    <t>205314485</t>
  </si>
  <si>
    <t>МАГАКЯН СУРИК</t>
  </si>
  <si>
    <t>МАГАКЯН СУРИК с 21.05.2015 по 22.05.2015</t>
  </si>
  <si>
    <t>205309227</t>
  </si>
  <si>
    <t>МАГЕРОВ ИЛЬЯ</t>
  </si>
  <si>
    <t>МАГЕРОВ ИЛЬЯ с 05.05.2015 по 09.05.2015</t>
  </si>
  <si>
    <t>205314683</t>
  </si>
  <si>
    <t>МАГОМЕДОВ АЧАЛО</t>
  </si>
  <si>
    <t>МАГОМЕДОВ А с 22.05.2015 по 24.05.2015</t>
  </si>
  <si>
    <t>205314688</t>
  </si>
  <si>
    <t>МАГОМЕДОВ МАГОМЕД</t>
  </si>
  <si>
    <t>ДИЧЕВСКИЙ РОМАН с 22.05.2015 по 24.05.2015</t>
  </si>
  <si>
    <t>105303131</t>
  </si>
  <si>
    <t>МАЙОРОВ АЛЕКСЕЙ</t>
  </si>
  <si>
    <t>МАЙОРОВ АЛЕКСЕЙ ВАЛЕРЬЕВИЧ с 08.05.2015 по 09.05.2015</t>
  </si>
  <si>
    <t>МАКАРКИНА ЕЛЕНА с 01.05.2015 по 02.05.2015</t>
  </si>
  <si>
    <t>205302040</t>
  </si>
  <si>
    <t>МАКАРОВ ВЛАДИМИР</t>
  </si>
  <si>
    <t>МАКАРОВ ВЛАДИМИР с 02.05.2015 по 04.05.2015</t>
  </si>
  <si>
    <t>205314891</t>
  </si>
  <si>
    <t>МАКАРОВ ИГОРЬ</t>
  </si>
  <si>
    <t>МАКАРОВ ИГОРЬ с 22.05.2015 по 23.05.2015</t>
  </si>
  <si>
    <t>205314953</t>
  </si>
  <si>
    <t>МАКИЕВСКАЯ ВИКТОРИЯ</t>
  </si>
  <si>
    <t>ОГНЕНКО РАИСА с 26.05.2015 по 28.05.2015</t>
  </si>
  <si>
    <t>205304298</t>
  </si>
  <si>
    <t>МАКОЛКИНА ТАТЬЯНА</t>
  </si>
  <si>
    <t>МАКОЛКИНА ТАТЬЯНА с 12.05.2015 по 14.05.2015</t>
  </si>
  <si>
    <t>205312548</t>
  </si>
  <si>
    <t>МАЛАМУТ ИЛЬЯ</t>
  </si>
  <si>
    <t>МАЛАМУТ ИЛЬЯ с 14.05.2015 по 15.05.2015</t>
  </si>
  <si>
    <t>205300548</t>
  </si>
  <si>
    <t>МАЛЕНЧУК Г</t>
  </si>
  <si>
    <t>МАЛЕНЧУК с 01.05.2015 по 04.05.2015</t>
  </si>
  <si>
    <t>205304824</t>
  </si>
  <si>
    <t>МАЛИКОВ СЕРГЕЙ</t>
  </si>
  <si>
    <t>МАЛИКОВ СЕРГЕЙ ВЛАДИМИРОВИЧ с 01.05.2015 по 05.05.2015</t>
  </si>
  <si>
    <t>205315894</t>
  </si>
  <si>
    <t>МАЛИЦКАЯ ХРИСТИНА</t>
  </si>
  <si>
    <t>ВЫСОЦКИЙ РОМАН с 29.05.2015 по 30.05.2015</t>
  </si>
  <si>
    <t>205314438</t>
  </si>
  <si>
    <t>МАЛЫГИН ИЛЬЯ</t>
  </si>
  <si>
    <t>МАЛЫГИНА ВАЛЕРИЯ с 22.05.2015 по 24.05.2015</t>
  </si>
  <si>
    <t>105305518</t>
  </si>
  <si>
    <t>МАЛЫШЕВА ИРИНА</t>
  </si>
  <si>
    <t>МАЛЫШЕВА ИРИНА с 17.05.2015 по 19.05.2015</t>
  </si>
  <si>
    <t>205310229</t>
  </si>
  <si>
    <t>МАЛЫШЕВА НАДЕЖДА</t>
  </si>
  <si>
    <t>МАЛЫШЕВА НАДЕЖДА ВИТАЛЬЕВНА с 10.05.2015 по 19.05.2015</t>
  </si>
  <si>
    <t>105305874</t>
  </si>
  <si>
    <t>МАЛЫШЕВА НАТАЛИЯ</t>
  </si>
  <si>
    <t>МАЛЫШЕВА НАТАЛИЯ с 19.05.2015 по 20.05.2015</t>
  </si>
  <si>
    <t>105300706</t>
  </si>
  <si>
    <t>МАЛЫШЕНКО ОЛЬГА</t>
  </si>
  <si>
    <t>МАЛЫШЕНКО ОЛЬГА с 01.05.2015 по 04.05.2015</t>
  </si>
  <si>
    <t>205300640</t>
  </si>
  <si>
    <t>МАЛЯСОВА ЕЛЕНА</t>
  </si>
  <si>
    <t>МАКСИМОВИЧ АННА с 01.05.2015 по 05.05.2015</t>
  </si>
  <si>
    <t>105300870</t>
  </si>
  <si>
    <t>МАМЕДОВ МЕЗЛУМ</t>
  </si>
  <si>
    <t>МАМЕДОВ МЕЗЛУМ РАШИД ОГЛЫ с 05.05.2015 по 09.05.2015</t>
  </si>
  <si>
    <t>205309148</t>
  </si>
  <si>
    <t>МАМЕДОВА РУСУДАН</t>
  </si>
  <si>
    <t>МАМЕДОВА РУСУДАН с 04.05.2015 по 06.05.2015</t>
  </si>
  <si>
    <t>105300721</t>
  </si>
  <si>
    <t>МАМИЕВ ВИДАДИ</t>
  </si>
  <si>
    <t>МАМИЕВ ВИДАДИ с 02.05.2015 по 09.05.2015</t>
  </si>
  <si>
    <t>205308299</t>
  </si>
  <si>
    <t>МАМОНТОВ ВЛАДИМИР</t>
  </si>
  <si>
    <t>МАМОНТОВ ВЛАДИМИР с 05.05.2015 по 09.05.2015</t>
  </si>
  <si>
    <t>105305562</t>
  </si>
  <si>
    <t>МАНСУРОВА ЭСЬМИРА</t>
  </si>
  <si>
    <t>МАНСУРОВА ЭСЬМИРА с 18.05.2015 по 20.05.2015</t>
  </si>
  <si>
    <t>205312039</t>
  </si>
  <si>
    <t>МАРЕННИКОВ АЛЕКСАНДР</t>
  </si>
  <si>
    <t>МАРЕННИКОВ АЛЕКСАНДР с 21.05.2015 по 23.05.2015</t>
  </si>
  <si>
    <t>205312034</t>
  </si>
  <si>
    <t>МАРЕННИКОВА НАТАЛЬЯ</t>
  </si>
  <si>
    <t>МАРЕННИКОВА НАТАЛЬЯ с 21.05.2015 по 23.05.2015</t>
  </si>
  <si>
    <t>205314862</t>
  </si>
  <si>
    <t>МАРИНИН ЭДУАРД</t>
  </si>
  <si>
    <t>МАРИНИН ЭДУАРД с 22.05.2015 по 24.05.2015</t>
  </si>
  <si>
    <t>205313950</t>
  </si>
  <si>
    <t>МАРКАРЯН ДАВИД</t>
  </si>
  <si>
    <t>САИНЧУК ВЛАДА с 19.05.2015 по 21.05.2015</t>
  </si>
  <si>
    <t>105300995</t>
  </si>
  <si>
    <t>МАРКЕЕВА ЗАЛИНА</t>
  </si>
  <si>
    <t>МАРКЕЕВА ЗАЛИНА с 13.05.2015 по 16.05.2015</t>
  </si>
  <si>
    <t>105302005</t>
  </si>
  <si>
    <t>МАРКЕЛОВ НИКОЛАЙ</t>
  </si>
  <si>
    <t>МАРКЕЛОВ НИКОЛАЙ МИХАЙЛОВИЧ с 04.05.2015 по 05.05.2015</t>
  </si>
  <si>
    <t>105304352</t>
  </si>
  <si>
    <t>МАРКИН ИГОРЬ</t>
  </si>
  <si>
    <t>МАРКИН ИГОРЬ с 17.05.2015 по 20.05.2015</t>
  </si>
  <si>
    <t>205303591</t>
  </si>
  <si>
    <t>МАРКИНА ИРИНА</t>
  </si>
  <si>
    <t>МАРКИНА ИРИНА с 07.05.2015 по 10.05.2015</t>
  </si>
  <si>
    <t>КОВАЛЕВА ПАВЛИНА с 07.05.2015 по 10.05.2015</t>
  </si>
  <si>
    <t>105306860</t>
  </si>
  <si>
    <t>МАРКОВА ВИКТОРИЯ</t>
  </si>
  <si>
    <t>МАРКОВА ВИКТОРИЯ с 26.05.2015 по 28.05.2015</t>
  </si>
  <si>
    <t>105300259</t>
  </si>
  <si>
    <t>МАРКОСЬЯН АНДРЕЙ</t>
  </si>
  <si>
    <t>МАРКОСЬЯН АНДРЕЙ с 09.05.2015 по 11.05.2015</t>
  </si>
  <si>
    <t>205253482</t>
  </si>
  <si>
    <t>МАРТИРОСЯН ЯНА</t>
  </si>
  <si>
    <t>МАРТИРОСЯН АРТУР с 01.05.2015 по 03.05.2015</t>
  </si>
  <si>
    <t>МАРТИРОСЯН АРТУР с 29.04.2015 по 01.05.2015</t>
  </si>
  <si>
    <t>105305506</t>
  </si>
  <si>
    <t>МАРТЫНОВ ДМИТРИЙ</t>
  </si>
  <si>
    <t>МАРТЫНОВ ДМИТРИЙ с 17.05.2015 по 19.05.2015</t>
  </si>
  <si>
    <t>205300332</t>
  </si>
  <si>
    <t>МАРТЫНОВА ЮЛИЯ</t>
  </si>
  <si>
    <t>МАРТЫНОВ АЛЕКСЕЙ с 01.05.2015 по 05.05.2015</t>
  </si>
  <si>
    <t>205307845</t>
  </si>
  <si>
    <t>МАРТЬЯНОВА ОЛЬГА</t>
  </si>
  <si>
    <t>МАРТЬЯНОВА ОЛЬГА с 08.05.2015 по 14.05.2015</t>
  </si>
  <si>
    <t>205314868</t>
  </si>
  <si>
    <t>МАРУГИН ВЛАДИСЛАВ</t>
  </si>
  <si>
    <t>МАРУГИН ВЛАДИСЛАВ с 28.05.2015 по 29.05.2015</t>
  </si>
  <si>
    <t>БЕРЕЗЮК НИКОЛАЙ с 28.05.2015 по 29.05.2015</t>
  </si>
  <si>
    <t>205313495</t>
  </si>
  <si>
    <t>МАРУГИН ВЛАДИСЛАВ с 29.05.2015 по 31.05.2015</t>
  </si>
  <si>
    <t>БЕРЕЗЮК НИКОЛАЙ с 29.05.2015 по 31.05.2015</t>
  </si>
  <si>
    <t>105301318</t>
  </si>
  <si>
    <t>МАРУНОВ АЛЕКСАНДР</t>
  </si>
  <si>
    <t>МАРУНОВ АЛЕКСАНДР с 03.05.2015 по 08.05.2015</t>
  </si>
  <si>
    <t>205301968</t>
  </si>
  <si>
    <t>МАРЧУК ДМИТРИЙ</t>
  </si>
  <si>
    <t>МАРЧУК ДМИТРИЙ с 23.05.2015 по 25.05.2015</t>
  </si>
  <si>
    <t>205314512</t>
  </si>
  <si>
    <t>МАСАЛОВА ВАЛЕНТИНА</t>
  </si>
  <si>
    <t>РОЖКОВА НАТАЛЬЯ с 24.05.2015 по 26.05.2015</t>
  </si>
  <si>
    <t>205314872</t>
  </si>
  <si>
    <t>МАСЕНКО АНАСТАСИЯ</t>
  </si>
  <si>
    <t>МАСЕНКО АНАСТАСИЯ с 24.05.2015 по 26.05.2015</t>
  </si>
  <si>
    <t>ЗЕЙТУНЯН МАРГАРИТА с 24.05.2015 по 26.05.2015</t>
  </si>
  <si>
    <t>КОЧАРОВА НИКОЛЬ с 24.05.2015 по 26.05.2015</t>
  </si>
  <si>
    <t>205314561</t>
  </si>
  <si>
    <t>МАСЛИЕВ АНДРЕЙ</t>
  </si>
  <si>
    <t>МАСЛИЕВ АНДРЕЙ с 28.05.2015 по 31.05.2015</t>
  </si>
  <si>
    <t>205310090</t>
  </si>
  <si>
    <t>МАСЛИЧ ВЯЧЕСЛАВ</t>
  </si>
  <si>
    <t>МАСЛИЧ ВЯЧЕСЛАВ с 07.05.2015 по 09.05.2015</t>
  </si>
  <si>
    <t>205314089</t>
  </si>
  <si>
    <t>МАСЛОВ АЛЕКСЕЙ</t>
  </si>
  <si>
    <t>МАСЛОВ АЛЕКСЕЙ с 24.05.2015 по 25.05.2015</t>
  </si>
  <si>
    <t>105300992</t>
  </si>
  <si>
    <t>МАСЛОВА НАТАЛЬЯ</t>
  </si>
  <si>
    <t>МАСЛОВА НАТАЛЬЯ с 03.05.2015 по 06.05.2015</t>
  </si>
  <si>
    <t>205303812</t>
  </si>
  <si>
    <t>МАСЮКОВА АННА</t>
  </si>
  <si>
    <t>МАСЮКОВ АНДРЕЙ с 11.05.2015 по 16.05.2015</t>
  </si>
  <si>
    <t>205309177</t>
  </si>
  <si>
    <t>МАТАШОВ МИХАИЛ</t>
  </si>
  <si>
    <t>МАТАШОВ МИХАИЛ ВЛАДИМИРОВИЧ с 04.05.2015 по 06.05.2015</t>
  </si>
  <si>
    <t>205309053</t>
  </si>
  <si>
    <t>МАТАШОВА ОЛЬГА</t>
  </si>
  <si>
    <t>МАТАШОВА ОЛЬГА ПЕТРОВНА с 04.05.2015 по 06.05.2015</t>
  </si>
  <si>
    <t>205308158</t>
  </si>
  <si>
    <t>МАТВЕЕВ ИВАН</t>
  </si>
  <si>
    <t>МАТВЕЕВ ИВАН с 05.05.2015 по 09.05.2015</t>
  </si>
  <si>
    <t>105305527</t>
  </si>
  <si>
    <t>МАТВЕЕВ СТАНИСЛАВ</t>
  </si>
  <si>
    <t>МАТВЕЕВА АНАСТАСИЯ с 19.05.2015 по 20.05.2015</t>
  </si>
  <si>
    <t>105306560</t>
  </si>
  <si>
    <t>МАТВЕЕВА АНАСТАСИЯ с 22.05.2015 по 23.05.2015</t>
  </si>
  <si>
    <t>105307431</t>
  </si>
  <si>
    <t>МАТВЕЕВА АНАСТАСИЯ с 25.05.2015 по 26.05.2015</t>
  </si>
  <si>
    <t>105307671</t>
  </si>
  <si>
    <t>МАТВЕЕВА АНАСТАСИЯ с 28.05.2015 по 29.05.2015</t>
  </si>
  <si>
    <t>ПОНОМАРЕВА ОКСАНА</t>
  </si>
  <si>
    <t>ПОНОМАРЕВА ОКСАНА с 19.05.2015 по 21.05.2015</t>
  </si>
  <si>
    <t>105308513</t>
  </si>
  <si>
    <t>МАТВЕЕВ СТАС</t>
  </si>
  <si>
    <t>МАТВЕЕВА АНАСТАСИЯ с 29.05.2015 по 30.05.2015</t>
  </si>
  <si>
    <t>105305222</t>
  </si>
  <si>
    <t>МАТВЕЕВА АНАСТАСИЯ</t>
  </si>
  <si>
    <t>MATVEEVA ANASTASIA с 17.05.2015 по 19.05.2015</t>
  </si>
  <si>
    <t>205301201</t>
  </si>
  <si>
    <t>МАТВЕЕВА СВЕТЛАНА</t>
  </si>
  <si>
    <t>МАТВЕЕВА СВЕТЛАНА с 05.05.2015 по 09.05.2015</t>
  </si>
  <si>
    <t>ШАМГУНОВА ТАТЬЯНА с 05.05.2015 по 09.05.2015</t>
  </si>
  <si>
    <t>105304827</t>
  </si>
  <si>
    <t>МАТЮХИН АЛЕКСАНДР</t>
  </si>
  <si>
    <t>МАТЮХИН АЛЕКСАНДР с 29.05.2015 по 31.05.2015</t>
  </si>
  <si>
    <t>205310743</t>
  </si>
  <si>
    <t>МАТЮШЕВ ГЕОРГИЙ</t>
  </si>
  <si>
    <t>ТОЗЛИЯН ЮЛИЯ с 20.05.2015 по 23.05.2015</t>
  </si>
  <si>
    <t>205310722</t>
  </si>
  <si>
    <t>МАТЮШЕВ ЕВГЕНИЙ</t>
  </si>
  <si>
    <t>МАТЮШЕВ ЕВГЕНИЙ с 20.05.2015 по 23.05.2015</t>
  </si>
  <si>
    <t>205304391</t>
  </si>
  <si>
    <t>МАТЮШОНОК НАТАЛИЯ</t>
  </si>
  <si>
    <t>МАТЮШОНОК АЛЕКСАНДР с 01.05.2015 по 03.05.2015</t>
  </si>
  <si>
    <t>205308168</t>
  </si>
  <si>
    <t>МАХОВ АЛЕКСЕЙ</t>
  </si>
  <si>
    <t>МАХОВ АЛЕКСЕЙ с 05.05.2015 по 12.05.2015</t>
  </si>
  <si>
    <t>105300516</t>
  </si>
  <si>
    <t>МАЦАК ВЯЧЕСЛАВ</t>
  </si>
  <si>
    <t>МАЦАК ВЯЧЕСЛАВ с 01.05.2015 по 04.05.2015</t>
  </si>
  <si>
    <t>105300941</t>
  </si>
  <si>
    <t>МАЦАКОВ МАКСИМ</t>
  </si>
  <si>
    <t>МАЦАКОВ МАКСИМ СЕРГЕЕВИЧ с 05.05.2015 по 07.05.2015</t>
  </si>
  <si>
    <t>205315442</t>
  </si>
  <si>
    <t>МАЦОРА НАТАЛЬЯ</t>
  </si>
  <si>
    <t>МАЦОРА НАТАЛЬЯ с 26.05.2015 по 28.05.2015</t>
  </si>
  <si>
    <t>105305878</t>
  </si>
  <si>
    <t>МАЧЕХИН ЕВГЕНИЙ</t>
  </si>
  <si>
    <t>МАЧЕХИН ЕВГЕНИЙ с 19.05.2015 по 21.05.2015</t>
  </si>
  <si>
    <t>105306182</t>
  </si>
  <si>
    <t>КОШЕЛЕНКО АРТЕМ с 20.05.2015 по 22.05.2015</t>
  </si>
  <si>
    <t>205305103</t>
  </si>
  <si>
    <t>МЕДВЕДЕВ АЛЕКСАНДР</t>
  </si>
  <si>
    <t>МЕДВЕДЕВ АЛЕКСАНДР с 03.05.2015 по 10.05.2015</t>
  </si>
  <si>
    <t>105301225</t>
  </si>
  <si>
    <t>МЕДВЕДЕВА ЮЛИЯ</t>
  </si>
  <si>
    <t>МЕДВЕДЕВ ЕВГЕНИЙ с 03.05.2015 по 04.05.2015</t>
  </si>
  <si>
    <t>205303714</t>
  </si>
  <si>
    <t>МЕДВЕДЕВ ИГОРЬ</t>
  </si>
  <si>
    <t>МЕДВЕДЕВ ИГОРЬ с 11.05.2015 по 17.05.2015</t>
  </si>
  <si>
    <t>105305851</t>
  </si>
  <si>
    <t>МЕЗЕНЦЕВ МИХАИЛ</t>
  </si>
  <si>
    <t>МЕЗЕНЦЕВ МИХАИЛ с 19.05.2015 по 20.05.2015</t>
  </si>
  <si>
    <t>205313568</t>
  </si>
  <si>
    <t>МЕЛЕНТЬЕВ ОЛЕГ</t>
  </si>
  <si>
    <t>МЕЛЕНТЬЕВ ОЛЕГ с 22.05.2015 по 25.05.2015</t>
  </si>
  <si>
    <t>205306385</t>
  </si>
  <si>
    <t>МЕЛЕХОВА ИРИНА</t>
  </si>
  <si>
    <t>МЕЛЕХОВ АЛЕКСАНДР с 09.05.2015 по 11.05.2015</t>
  </si>
  <si>
    <t>105306249</t>
  </si>
  <si>
    <t>МЕЛЕШКО ЕЛЕНА</t>
  </si>
  <si>
    <t>МЕЛЕШКО ЕЛЕНА с 21.05.2015 по 24.05.2015</t>
  </si>
  <si>
    <t>205302399</t>
  </si>
  <si>
    <t>МЕЛЕШКО ОКСАНА</t>
  </si>
  <si>
    <t>МЕЛЕШКО АЛЕКСАНДР с 01.05.2015 по 10.05.2015</t>
  </si>
  <si>
    <t>205309593</t>
  </si>
  <si>
    <t>МЕЛИХОВА ОЛЬГА</t>
  </si>
  <si>
    <t>МЕЛИХОВА ОЛЬГА с 10.05.2015 по 14.05.2015</t>
  </si>
  <si>
    <t>205315322</t>
  </si>
  <si>
    <t>МЕЛКУМОВА МИЛЕНА</t>
  </si>
  <si>
    <t>МЕЛКУМОВА МИЛЕНА с 27.05.2015 по 30.05.2015</t>
  </si>
  <si>
    <t>205307110</t>
  </si>
  <si>
    <t>МЕЛЬНИК АЛЕКСЕЙ</t>
  </si>
  <si>
    <t>МЕЛЬНИК АЛЕКСЕЙ с 15.05.2015 по 17.05.2015</t>
  </si>
  <si>
    <t>205315431</t>
  </si>
  <si>
    <t>МЕЛЬНИКОВА ГАЛИНА</t>
  </si>
  <si>
    <t>МОРОЗОВА ВИКТОРИЯ с 28.05.2015 по 30.05.2015</t>
  </si>
  <si>
    <t>105300964</t>
  </si>
  <si>
    <t>МЕЛЬНИКОВА СВЕТЛАНА</t>
  </si>
  <si>
    <t>МЕЛЬНИКОВА СВЕТЛАНА с 15.05.2015 по 19.05.2015</t>
  </si>
  <si>
    <t>205307723</t>
  </si>
  <si>
    <t>МЕЛЬНИКОВА ЮЛИЯ</t>
  </si>
  <si>
    <t>МЕЛЬНИКОВА ЮЛИЯ с 15.05.2015 по 17.05.2015</t>
  </si>
  <si>
    <t>205306539</t>
  </si>
  <si>
    <t>МЕЛЬНИКОВА ЯРОСЛАВА</t>
  </si>
  <si>
    <t>STOROZHENKO ANDREY с 09.05.2015 по 11.05.2015</t>
  </si>
  <si>
    <t>205309093</t>
  </si>
  <si>
    <t>МЕНЬШИКОВА АНАСТАСИЯ</t>
  </si>
  <si>
    <t>МЕНЬШИКОВА АНАСТАСИЯ с 14.05.2015 по 17.05.2015</t>
  </si>
  <si>
    <t>205302034</t>
  </si>
  <si>
    <t>МЕРГАЛЯУТДИНОВ РИНАТ</t>
  </si>
  <si>
    <t>МЕРГАЛЯУТДИНОВ РИНАТ с 06.05.2015 по 16.05.2015</t>
  </si>
  <si>
    <t>205301203</t>
  </si>
  <si>
    <t>МЕРКИНА ИРИНА</t>
  </si>
  <si>
    <t>МЕРКИНА ИРИНА АЛЕКСАНДРОВНА с 12.05.2015 по 18.05.2015</t>
  </si>
  <si>
    <t>205308619</t>
  </si>
  <si>
    <t>МЕТЛОВ АЛЕКСЕЙ</t>
  </si>
  <si>
    <t>МЕТЛОВ АЛЕКСЕЙ с 02.05.2015 по 07.05.2015</t>
  </si>
  <si>
    <t>205313902</t>
  </si>
  <si>
    <t>МИКИТЮК ЮРИЙ</t>
  </si>
  <si>
    <t>МИКИТЮК ЮРИЙ с 22.05.2015 по 24.05.2015</t>
  </si>
  <si>
    <t>205304238</t>
  </si>
  <si>
    <t>МИЛАНКО МИХАИЛ</t>
  </si>
  <si>
    <t>МИЛАНКО МИХАИЛ с 01.05.2015 по 03.05.2015</t>
  </si>
  <si>
    <t>205312190</t>
  </si>
  <si>
    <t>МИЛИН ВИКТОР</t>
  </si>
  <si>
    <t>МИЛИН ВИКТОР с 22.05.2015 по 24.05.2015</t>
  </si>
  <si>
    <t>205306336</t>
  </si>
  <si>
    <t>МИЛЮТИНА НАТАЛЬЯ</t>
  </si>
  <si>
    <t>МИЛЮТИНА НАТАЛЬЯ с 03.05.2015 по 08.05.2015</t>
  </si>
  <si>
    <t>205303567</t>
  </si>
  <si>
    <t>МИЛЯВСКИЙ СЕРГЕЙ</t>
  </si>
  <si>
    <t>МИЛЯВСКИЙ СЕРГЕЙ с 06.05.2015 по 10.05.2015</t>
  </si>
  <si>
    <t>205308580</t>
  </si>
  <si>
    <t>МИНАЕВА ОЛЬГА</t>
  </si>
  <si>
    <t>МИНАЕВА ОЛЬГА с 04.05.2015 по 09.05.2015</t>
  </si>
  <si>
    <t>205303210</t>
  </si>
  <si>
    <t>МИНАСЯН ГОАРИНЕ</t>
  </si>
  <si>
    <t>МИНАСЯН ГОАРИНЕ ЮРИКОВНА с 02.05.2015 по 08.05.2015</t>
  </si>
  <si>
    <t>205300776</t>
  </si>
  <si>
    <t>МИНЕЕВА НАТАЛЬЯ</t>
  </si>
  <si>
    <t>МИНЕЕВА НАТАЛЬЯ с 17.05.2015 по 23.05.2015</t>
  </si>
  <si>
    <t>205300743</t>
  </si>
  <si>
    <t>МИНЕЕВА ЮЛИЯ</t>
  </si>
  <si>
    <t>МИНЕЕВА ЮЛИЯ с 17.05.2015 по 23.05.2015</t>
  </si>
  <si>
    <t>205305619</t>
  </si>
  <si>
    <t>МИНОЧКИН АЛЕКСЕЙ</t>
  </si>
  <si>
    <t>МИНОЧКИН АЛЕКСЕЙ с 02.05.2015 по 09.05.2015</t>
  </si>
  <si>
    <t>205306067</t>
  </si>
  <si>
    <t>МИРГОРОДСКАЯ АННА</t>
  </si>
  <si>
    <t>СТЕПАНОВА МАРИЯ с 09.05.2015 по 11.05.2015</t>
  </si>
  <si>
    <t>205312120</t>
  </si>
  <si>
    <t>ЯСЕНОВСКАЯ ЕЛЕНА с 29.05.2015 по 31.05.2015</t>
  </si>
  <si>
    <t>205312115</t>
  </si>
  <si>
    <t>МИРГОРОДСКАЯ ТАТЬЯНА</t>
  </si>
  <si>
    <t>МИРГОРОДСКИЙ ИВАН с 29.05.2015 по 31.05.2015</t>
  </si>
  <si>
    <t>205314468</t>
  </si>
  <si>
    <t>МИРЗОЕВ ДЖАМШЕД</t>
  </si>
  <si>
    <t>МИРЗОЕВ ДЖАМШЕД с 27.05.2015 по 29.05.2015</t>
  </si>
  <si>
    <t>205311333</t>
  </si>
  <si>
    <t>МИРОНОВА ОЛЬГА</t>
  </si>
  <si>
    <t>МИРОНОВА ОЛЬГА с 11.05.2015 по 13.05.2015</t>
  </si>
  <si>
    <t>СУХАНОВ ВИКТОР с 11.05.2015 по 13.05.2015</t>
  </si>
  <si>
    <t>105306175</t>
  </si>
  <si>
    <t>МИРОНЮК ОЛЬГА</t>
  </si>
  <si>
    <t>МИРОНЮК ОЛЬГА с 21.05.2015 по 23.05.2015</t>
  </si>
  <si>
    <t>205303453</t>
  </si>
  <si>
    <t>МИРОШНИЧЕНКО ОЛЬГА</t>
  </si>
  <si>
    <t>МИРОШНИЧЕНКО ОЛЬГА с 17.05.2015 по 25.05.2015</t>
  </si>
  <si>
    <t>105305661</t>
  </si>
  <si>
    <t>МИСИКОВА КРИСТИНА</t>
  </si>
  <si>
    <t>ПАТРАКОВА ОЛЬГА с 19.05.2015 по 21.05.2015</t>
  </si>
  <si>
    <t>105306824</t>
  </si>
  <si>
    <t>МИСЯВИЧЮТЕ ДАЙВА</t>
  </si>
  <si>
    <t>МИСЯВИЧЮТЕ ДАЙВА с 24.05.2015 по 26.05.2015</t>
  </si>
  <si>
    <t>205302753</t>
  </si>
  <si>
    <t>МИТЯКИНА ИРИНА</t>
  </si>
  <si>
    <t>МИТЯКИН ВИТАЛИЙ с 26.05.2015 по 28.05.2015</t>
  </si>
  <si>
    <t>205308463</t>
  </si>
  <si>
    <t>МИХАЙЛЕНКО ВИКТОРИЯ</t>
  </si>
  <si>
    <t>МИХАЙЛЕНКО ВИКТОРИЯ с 15.05.2015 по 17.05.2015</t>
  </si>
  <si>
    <t>205314745</t>
  </si>
  <si>
    <t>МИХАЙЛЕНКО ВЯЧЕСЛАВ</t>
  </si>
  <si>
    <t>МИХАЙЛЕНКО ВЯЧЕСЛАВ с 22.05.2015 по 24.05.2015</t>
  </si>
  <si>
    <t>205315117</t>
  </si>
  <si>
    <t>МИХАЙЛИЧЕНКО ОЛЬГА</t>
  </si>
  <si>
    <t>МИХАЙЛИЧЕНКО ОЛЬГА с 24.05.2015 по 26.05.2015</t>
  </si>
  <si>
    <t>205308430</t>
  </si>
  <si>
    <t>МИХАЙЛОВ СЕРГЕЙ</t>
  </si>
  <si>
    <t>МИХАЙЛОВ СЕРГЕЙ с 11.05.2015 по 13.05.2015</t>
  </si>
  <si>
    <t>105304997</t>
  </si>
  <si>
    <t>МИХАЙЛОВА ЛИЛИЯ</t>
  </si>
  <si>
    <t>МИХАЙЛОВА ЛИЛИЯ с 17.05.2015 по 19.05.2015</t>
  </si>
  <si>
    <t>105305435</t>
  </si>
  <si>
    <t>МИХАЛЬЧЕНКО СТАНИСЛАВ</t>
  </si>
  <si>
    <t>МИХАЛЬЧЕНКО АНАСТАСИЯ с 20.05.2015 по 22.05.2015</t>
  </si>
  <si>
    <t>205314854</t>
  </si>
  <si>
    <t>МИХЕЕВ ДМИТРИЙ</t>
  </si>
  <si>
    <t>АРМЯКОВА ОЛЬГА с 22.05.2015 по 24.05.2015</t>
  </si>
  <si>
    <t>205314965</t>
  </si>
  <si>
    <t>МИШИН ДЕМИД</t>
  </si>
  <si>
    <t>МИШИН ДЕМИД с 27.05.2015 по 29.05.2015</t>
  </si>
  <si>
    <t>205314952</t>
  </si>
  <si>
    <t>МИШИНА ОКСАНА</t>
  </si>
  <si>
    <t>МИШИНА ОКСАНА с 22.05.2015 по 24.05.2015</t>
  </si>
  <si>
    <t>205315253</t>
  </si>
  <si>
    <t>МОГИЛЬНЫЙ ЛЕОНИД</t>
  </si>
  <si>
    <t>САВЧЕНКО ВИКТОР с 26.05.2015 по 29.05.2015</t>
  </si>
  <si>
    <t>105308354</t>
  </si>
  <si>
    <t>МОДАЛЕВСКИЙ КИРИЛЛ</t>
  </si>
  <si>
    <t>МОДАЛЕВСКИЙ КИРИЛЛ с 29.05.2015 по 30.05.2015</t>
  </si>
  <si>
    <t>205308184</t>
  </si>
  <si>
    <t>МОИСЕЕВ ТИМУР</t>
  </si>
  <si>
    <t>МОИСЕЕВ ТИМУР ГЕННАДЬЕВИЧ с 04.05.2015 по 09.05.2015</t>
  </si>
  <si>
    <t>205310332</t>
  </si>
  <si>
    <t>МОКРОУСОВА АЛЕКСАНДРА</t>
  </si>
  <si>
    <t>МОКРОУСОВА АЛЕКСАНДРА с 26.05.2015 по 28.05.2015</t>
  </si>
  <si>
    <t>ДЕРГАЛИНА ЛЮДМИЛА с 26.05.2015 по 28.05.2015</t>
  </si>
  <si>
    <t>205300313</t>
  </si>
  <si>
    <t>МОЛОДЕЦ СВЕТЛАНА</t>
  </si>
  <si>
    <t>МОЛОДЕЦ ИВАН АЛЕКСАНДРОВИЧ с 01.05.2015 по 06.05.2015</t>
  </si>
  <si>
    <t>205312511</t>
  </si>
  <si>
    <t>МОЛОДЦОВ ИГОРЬ</t>
  </si>
  <si>
    <t>МОЛОДЦОВ ИГОРЬ с 17.05.2015 по 20.05.2015</t>
  </si>
  <si>
    <t>КАСАДЖИК ОКСАНА с 17.05.2015 по 20.05.2015</t>
  </si>
  <si>
    <t>205251556</t>
  </si>
  <si>
    <t>МОЛЧАНОВ ДМИТРИЙ</t>
  </si>
  <si>
    <t>МОЛЧАНОВ ДМИТРИЙ с 16.05.2015 по 17.05.2015</t>
  </si>
  <si>
    <t>105301404</t>
  </si>
  <si>
    <t>МОЛЬКОВ АЛЕКСАНДР</t>
  </si>
  <si>
    <t>МОЛЬКОВ АЛЕКСАНДР с 13.05.2015 по 18.05.2015</t>
  </si>
  <si>
    <t>205307303</t>
  </si>
  <si>
    <t>МОНЬКО ЕКАТЕРИНА</t>
  </si>
  <si>
    <t>ДЬЯЧЕНКО ВЯЧЕСЛАВ с 09.05.2015 по 11.05.2015</t>
  </si>
  <si>
    <t>105300889</t>
  </si>
  <si>
    <t>МОРАШ ВИКТОРИЯ</t>
  </si>
  <si>
    <t>ПАНИНА АННА с 02.05.2015 по 05.05.2015</t>
  </si>
  <si>
    <t>105302634</t>
  </si>
  <si>
    <t>МОРЕНКО ОКСАНА</t>
  </si>
  <si>
    <t>МОРЕНКО ОКСАНА с 21.05.2015 по 24.05.2015</t>
  </si>
  <si>
    <t>205307364</t>
  </si>
  <si>
    <t>МОРКОВСКОЙ ВАСИЛИЙ</t>
  </si>
  <si>
    <t>МОРКОВСКАЯ ЯНА с 15.05.2015 по 17.05.2015</t>
  </si>
  <si>
    <t>105300577</t>
  </si>
  <si>
    <t>МОРМУЛЬ АЙКАНУШ</t>
  </si>
  <si>
    <t>МОРМУЛЬ АЛЕКСАНДР ЕВГЕНЬЕВИЧ с 05.05.2015 по 07.05.2015</t>
  </si>
  <si>
    <t>205309056</t>
  </si>
  <si>
    <t>МОРОЗОВ АНДРЕЙ</t>
  </si>
  <si>
    <t>МОРОЗОВ АНДРЕЙ с 22.05.2015 по 24.05.2015</t>
  </si>
  <si>
    <t>205303816</t>
  </si>
  <si>
    <t>МОРОЗОВ ДМИТРИЙ</t>
  </si>
  <si>
    <t>МОРОЗОВ ДМИТРИЙ с 01.05.2015 по 04.05.2015</t>
  </si>
  <si>
    <t>205250950</t>
  </si>
  <si>
    <t>МОРОЗОВА ВАЛЕНТИНА</t>
  </si>
  <si>
    <t>МОРОЗОВА ВАЛЕНТИНА с 01.05.2015 по 07.05.2015</t>
  </si>
  <si>
    <t>МОРОЗОВА ВАЛЕНТИНА с 28.04.2015 по 01.05.2015</t>
  </si>
  <si>
    <t>205313400</t>
  </si>
  <si>
    <t>МОРОЗОВА ЕЛЕНА</t>
  </si>
  <si>
    <t>МОРОЗОВА ЕЛЕНА с 20.05.2015 по 26.05.2015</t>
  </si>
  <si>
    <t>105303443</t>
  </si>
  <si>
    <t>МОРОЗОВА СВЕТЛАНА</t>
  </si>
  <si>
    <t>ОКЛАДНИКОВ ИВАН с 14.05.2015 по 15.05.2015</t>
  </si>
  <si>
    <t>105300900</t>
  </si>
  <si>
    <t>МОРОСЯК АННА</t>
  </si>
  <si>
    <t>МОРОСЯК МИХАИЛ с 11.05.2015 по 14.05.2015</t>
  </si>
  <si>
    <t>205313646</t>
  </si>
  <si>
    <t>МОСКВИЧ АНДРЕЙ</t>
  </si>
  <si>
    <t>МОСКВИЧ АНДРЕЙ с 29.05.2015 по 31.05.2015</t>
  </si>
  <si>
    <t>205309269</t>
  </si>
  <si>
    <t>МОХОВ АНДРЕЙ</t>
  </si>
  <si>
    <t>МОХОВ АНДРЕЙ с 04.05.2015 по 09.05.2015</t>
  </si>
  <si>
    <t>105300319</t>
  </si>
  <si>
    <t>МРЫХИНА ОКСАНА</t>
  </si>
  <si>
    <t>МРЫХИНА ОКСАНА с 01.05.2015 по 02.05.2015</t>
  </si>
  <si>
    <t>205308182</t>
  </si>
  <si>
    <t>МУГИНОВА ЕВГЕНИЯ</t>
  </si>
  <si>
    <t>МУГУИНОВ УБУШ с 19.05.2015 по 25.05.2015</t>
  </si>
  <si>
    <t>105301343</t>
  </si>
  <si>
    <t>МУЛЕНКОВА ЕЛЕНА</t>
  </si>
  <si>
    <t>МУЛЕНКОВА ЕЛЕНА с 04.05.2015 по 09.05.2015</t>
  </si>
  <si>
    <t>105307476</t>
  </si>
  <si>
    <t>МУМДЖЯН АНДРЕЙ</t>
  </si>
  <si>
    <t>МУМДЖЯН АНДРЕЙ с 27.05.2015 по 29.05.2015</t>
  </si>
  <si>
    <t>205314889</t>
  </si>
  <si>
    <t>МУРАДЯН АРСЕН</t>
  </si>
  <si>
    <t>МУРАДЯН АРСЕН с 24.05.2015 по 26.05.2015</t>
  </si>
  <si>
    <t>205315090</t>
  </si>
  <si>
    <t>МУРАШОВА ГАЛИНА</t>
  </si>
  <si>
    <t>МУРАШОВА ГАЛИНА с 24.05.2015 по 29.05.2015</t>
  </si>
  <si>
    <t>205252695</t>
  </si>
  <si>
    <t>МУСАРЯКОВ ДЕНИС</t>
  </si>
  <si>
    <t>МУСАРЯКОВ ДЕНИС с 01.05.2015 по 02.05.2015</t>
  </si>
  <si>
    <t>МУСАРЯКОВ ДЕНИС с 28.04.2015 по 01.05.2015</t>
  </si>
  <si>
    <t>205309874</t>
  </si>
  <si>
    <t>МУСТАФИН РАФАЭЛЬ</t>
  </si>
  <si>
    <t>МУСТАФИН РАФАЭЛЬ с 07.05.2015 по 09.05.2015</t>
  </si>
  <si>
    <t>105307864</t>
  </si>
  <si>
    <t>МУХИНА СВЕТЛАНА</t>
  </si>
  <si>
    <t>МУХИНА СВЕТЛАНА с 26.05.2015 по 27.05.2015</t>
  </si>
  <si>
    <t>205313760</t>
  </si>
  <si>
    <t>МХИТАРЯНЦ ГЕОРГИЙ</t>
  </si>
  <si>
    <t>МХИТАРЯНЦ ГЕОРГИЙ с 25.05.2015 по 28.05.2015</t>
  </si>
  <si>
    <t>205312438</t>
  </si>
  <si>
    <t>МЫСЛИВКА ИГОРЬ</t>
  </si>
  <si>
    <t>МЫСЛИВКА ИГОРЬ с 22.05.2015 по 25.05.2015</t>
  </si>
  <si>
    <t>205311865</t>
  </si>
  <si>
    <t>МЯКИНИНА ТАТЬЯНА</t>
  </si>
  <si>
    <t>МЯКИНИНА ТАТЬЯНА с 20.05.2015 по 27.05.2015</t>
  </si>
  <si>
    <t>205310113</t>
  </si>
  <si>
    <t>НАБОЙЩИКОВА ИРИНА</t>
  </si>
  <si>
    <t>НАБОЙЩИКОВ ИГОРЬ с 18.05.2015 по 22.05.2015</t>
  </si>
  <si>
    <t>205314861</t>
  </si>
  <si>
    <t>НАЗАРОВА АНЖЕЛИКА</t>
  </si>
  <si>
    <t>МАЦКО ВАСИЛИЙ с 22.05.2015 по 24.05.2015</t>
  </si>
  <si>
    <t>205305241</t>
  </si>
  <si>
    <t>НАЙДЕНОВ ДЕНИС</t>
  </si>
  <si>
    <t>НАЙДЕНОВ ДЕНИС с 02.05.2015 по 04.05.2015</t>
  </si>
  <si>
    <t>205306840</t>
  </si>
  <si>
    <t>НАЙДИН ВЛАДИМИР</t>
  </si>
  <si>
    <t>НАЙДИН ВЛАДИМИР с 28.05.2015 по 31.05.2015</t>
  </si>
  <si>
    <t>205308631</t>
  </si>
  <si>
    <t>НАСАДЮК АНДРЕЙ</t>
  </si>
  <si>
    <t>НАСАДЮК АНДРЕЙ с 07.05.2015 по 10.05.2015</t>
  </si>
  <si>
    <t>105303365</t>
  </si>
  <si>
    <t>НАУМКИН ДМИТРИЙ</t>
  </si>
  <si>
    <t>НАУМКИН ДМИТРИЙ с 11.05.2015 по 13.05.2015</t>
  </si>
  <si>
    <t>205310255</t>
  </si>
  <si>
    <t>НАУМКИНА ЕЛЕНА</t>
  </si>
  <si>
    <t>НАУМКИНА ЕЛЕНА с 18.05.2015 по 22.05.2015</t>
  </si>
  <si>
    <t>205307687</t>
  </si>
  <si>
    <t>НАУМОВА АЛЕКСАНДРА</t>
  </si>
  <si>
    <t>МАРТИРОСЯН МАРАТ с 11.05.2015 по 14.05.2015</t>
  </si>
  <si>
    <t>205309486</t>
  </si>
  <si>
    <t>НАУМОВА ИРИНА</t>
  </si>
  <si>
    <t>НАУМОВА ИРИНА с 03.05.2015 по 08.05.2015</t>
  </si>
  <si>
    <t>205307363</t>
  </si>
  <si>
    <t>НАУРУЗОВА ВАЛЕНТИНА</t>
  </si>
  <si>
    <t>НАУРУЗОВА ВАЛЕНТИНА с 16.05.2015 по 18.05.2015</t>
  </si>
  <si>
    <t>105300901</t>
  </si>
  <si>
    <t>НЕВЕЖИНА СЕРАФИМА</t>
  </si>
  <si>
    <t>МАРЕНИЧ ВАЛЕНТИНА с 10.05.2015 по 11.05.2015</t>
  </si>
  <si>
    <t>105302854</t>
  </si>
  <si>
    <t>НЕЗНАНОВ АЛЕКСАНДР</t>
  </si>
  <si>
    <t>НЕЗНАНОВ АЛЕКСАНДР с 21.05.2015 по 23.05.2015</t>
  </si>
  <si>
    <t>205314873</t>
  </si>
  <si>
    <t>НЕКРАСОВ ИГОРЬ</t>
  </si>
  <si>
    <t>НЕКРАСОВ ИГОРЬ с 24.05.2015 по 26.05.2015</t>
  </si>
  <si>
    <t>205308570</t>
  </si>
  <si>
    <t>НЕКРАСОВА СВЕТЛАНА</t>
  </si>
  <si>
    <t>НЕКРАСОВА СВЕТЛАНА ИГОРЕВНА с 10.05.2015 по 15.05.2015</t>
  </si>
  <si>
    <t>105301002</t>
  </si>
  <si>
    <t>НЕМЫЧ ЕЛЕНА</t>
  </si>
  <si>
    <t>НЕМЫЧ ЕЛЕНА с 08.05.2015 по 10.05.2015</t>
  </si>
  <si>
    <t>205253549</t>
  </si>
  <si>
    <t>НЕНЬКО ОЛЕГ</t>
  </si>
  <si>
    <t>НЕНЬКО ИННА с 01.05.2015 по 03.05.2015</t>
  </si>
  <si>
    <t>НЕНЬКО ИННА с 29.04.2015 по 01.05.2015</t>
  </si>
  <si>
    <t>205310492</t>
  </si>
  <si>
    <t>НЕПЕЙВОДА ИНЕССА</t>
  </si>
  <si>
    <t>НЕПЕЙВОДА ИНЕССА с 19.05.2015 по 29.05.2015</t>
  </si>
  <si>
    <t>105300849</t>
  </si>
  <si>
    <t>НЕПОМНЯЩАЯ ОЛЬГА</t>
  </si>
  <si>
    <t>НЕПОМНЯЩАЯ ОЛЬГА ВЛАДИМИРОВНА с 10.05.2015 по 18.05.2015</t>
  </si>
  <si>
    <t>105305467</t>
  </si>
  <si>
    <t>НЕПОМНЯЩАЯ ОЛЬГА ВЛАДИМИРОВНА с 18.05.2015 по 19.05.2015</t>
  </si>
  <si>
    <t>205312259</t>
  </si>
  <si>
    <t>НЕРЕВЯТКИН ИЛЬЯ</t>
  </si>
  <si>
    <t>НЕРЕВЯТКИН ИЛЬЯ с 29.05.2015 по 31.05.2015</t>
  </si>
  <si>
    <t>205301992</t>
  </si>
  <si>
    <t>НЕРЕВЯТКИНА ВИОЛЕТТА</t>
  </si>
  <si>
    <t>ЕЛОНОВА АЛЛА с 29.05.2015 по 31.05.2015</t>
  </si>
  <si>
    <t>105305145</t>
  </si>
  <si>
    <t>НЕСЕНКО ЮЛИЯ</t>
  </si>
  <si>
    <t>НЕСЕНКО ЮЛИЯ с 24.05.2015 по 28.05.2015</t>
  </si>
  <si>
    <t>105308311</t>
  </si>
  <si>
    <t>НЕСЕНКО ЮЛИЯ с 28.05.2015 по 29.05.2015</t>
  </si>
  <si>
    <t>205308408</t>
  </si>
  <si>
    <t>НЕСОЛЕНАЯ МАРИНА</t>
  </si>
  <si>
    <t>РАСКОСТОВА СВЕТЛАНА с 15.05.2015 по 24.05.2015</t>
  </si>
  <si>
    <t>205300679</t>
  </si>
  <si>
    <t>НЕСТЕРЕНКО МАРИЯ</t>
  </si>
  <si>
    <t>НЕСТЕРЕНКО ГЕННАДИЙ с 01.05.2015 по 04.05.2015</t>
  </si>
  <si>
    <t>105300304</t>
  </si>
  <si>
    <t>НЕСТЕРЕНКО РОМАН</t>
  </si>
  <si>
    <t>НЕСТЕРЕНКО РОМАН с 03.05.2015 по 06.05.2015</t>
  </si>
  <si>
    <t>105300745</t>
  </si>
  <si>
    <t>НЕСТЕРЕНКО СЕРГЕЙ</t>
  </si>
  <si>
    <t>НЕСТЕРЕНКО СЕРГЕЙ ВЛАДИМИРОВИЧ с 09.05.2015 по 11.05.2015</t>
  </si>
  <si>
    <t>105300309</t>
  </si>
  <si>
    <t>НЕСТЕРЕНКО ЮРИЙ</t>
  </si>
  <si>
    <t>НЕСТЕРЕНКО ЮРИЙ с 03.05.2015 по 06.05.2015</t>
  </si>
  <si>
    <t>205300673</t>
  </si>
  <si>
    <t>НЕСТЕРОВ МАКСИМ</t>
  </si>
  <si>
    <t>НЕСТЕРОВ МАКСИМ с 21.05.2015 по 27.05.2015</t>
  </si>
  <si>
    <t>НЕСТЕРОВА ПАВЛИНА с 21.05.2015 по 27.05.2015</t>
  </si>
  <si>
    <t>205307010</t>
  </si>
  <si>
    <t>НЕТРЕБА ЕКАТЕРИНА</t>
  </si>
  <si>
    <t>НЕТРЕБА ВСЕВОЛОД с 29.05.2015 по 31.05.2015</t>
  </si>
  <si>
    <t>205309114</t>
  </si>
  <si>
    <t>НЕФЕДОВА ИРИНА</t>
  </si>
  <si>
    <t>НЕФЕДОВ АЛЕКСЕЙ с 04.05.2015 по 05.05.2015</t>
  </si>
  <si>
    <t>205309922</t>
  </si>
  <si>
    <t>НЕФЕДОВА МАРГАРИТА</t>
  </si>
  <si>
    <t>ШИЯНОВ АЛЕКСАНДР с 05.05.2015 по 07.05.2015</t>
  </si>
  <si>
    <t>105300862</t>
  </si>
  <si>
    <t>НЕЧАЕВ РОМАН</t>
  </si>
  <si>
    <t>НЕЧАЕВА ЕЛЕНА ВЛАДИМИРОВНА с 02.05.2015 по 04.05.2015</t>
  </si>
  <si>
    <t>205308129</t>
  </si>
  <si>
    <t>НЕЧАЕВА ТАТЬЯНА</t>
  </si>
  <si>
    <t>НЕЧАЕВ ВИТАЛИЙ с 09.05.2015 по 11.05.2015</t>
  </si>
  <si>
    <t>205314786</t>
  </si>
  <si>
    <t>НЕЧАЕВ ВИТАЛИЙ с 23.05.2015 по 25.05.2015</t>
  </si>
  <si>
    <t>205309393</t>
  </si>
  <si>
    <t>НЕЧЕПОРЕНКО ЕЛЕНА</t>
  </si>
  <si>
    <t>НЕЧЕПОРЕНКО ЕЛЕНА с 10.05.2015 по 12.05.2015</t>
  </si>
  <si>
    <t>205314781</t>
  </si>
  <si>
    <t>НИЗАМОВА МАРИЯ</t>
  </si>
  <si>
    <t>ВОСТРИКОВ ДМИТРИЙ с 22.05.2015 по 24.05.2015</t>
  </si>
  <si>
    <t>205308195</t>
  </si>
  <si>
    <t>НИКИТЕНКО ГАЛИНА</t>
  </si>
  <si>
    <t>НИКИТЕНКО РОМАН с 15.05.2015 по 17.05.2015</t>
  </si>
  <si>
    <t>205306111</t>
  </si>
  <si>
    <t>НИКИТИН АЛЕКСАНДР</t>
  </si>
  <si>
    <t>НИКИТИНА ТАТЬЯНА с 09.05.2015 по 11.05.2015</t>
  </si>
  <si>
    <t>205307542</t>
  </si>
  <si>
    <t>НИКИТИН СЕРГЕЙ</t>
  </si>
  <si>
    <t>НИКИТИН СЕРГЕЙ ВАЛЕРИЕВИЧ с 15.05.2015 по 17.05.2015</t>
  </si>
  <si>
    <t>205254144</t>
  </si>
  <si>
    <t>НИКИТИНА АНАСТАСИЯ</t>
  </si>
  <si>
    <t>23.04.2015</t>
  </si>
  <si>
    <t>НИКИТИНА АНАСТАСИЯ с 01.05.2015 по 02.05.2015</t>
  </si>
  <si>
    <t>НИКИТИНА АНАСТАСИЯ с 23.04.2015 по 01.05.2015</t>
  </si>
  <si>
    <t>КАНЮКА ЕКАТЕРИНА с 01.05.2015 по 02.05.2015</t>
  </si>
  <si>
    <t>КАНЮКА ЕКАТЕРИНА с 23.04.2015 по 01.05.2015</t>
  </si>
  <si>
    <t>205301985</t>
  </si>
  <si>
    <t>НИКИТИНА ТАТЬЯНА</t>
  </si>
  <si>
    <t>НИКИТИНА ТАТЬЯНА с 01.05.2015 по 05.05.2015</t>
  </si>
  <si>
    <t>205314943</t>
  </si>
  <si>
    <t>НИКИФОРОВ ВАСИЛИЙ</t>
  </si>
  <si>
    <t>НИКИФОРОВ ВАСИЛИЙ с 28.05.2015 по 31.05.2015</t>
  </si>
  <si>
    <t>205309158</t>
  </si>
  <si>
    <t>НИКИФОРОВА ЕЛЕНА</t>
  </si>
  <si>
    <t>НИКИФОРОВА ЕЛЕНА АНАТОЛЬЕВНА с 12.05.2015 по 19.05.2015</t>
  </si>
  <si>
    <t>205308418</t>
  </si>
  <si>
    <t>НИКИФОРОВА ИРИНА</t>
  </si>
  <si>
    <t>НИКИФОРОВА ИРИНА с 15.05.2015 по 17.05.2015</t>
  </si>
  <si>
    <t>205310329</t>
  </si>
  <si>
    <t>НИКОЛАЕВ АЛЕКСЕЙ</t>
  </si>
  <si>
    <t>НИКОЛАЕВ АЛЕКСЕЙ ГЕННАДЬЕВИЧ с 15.05.2015 по 17.05.2015</t>
  </si>
  <si>
    <t>105305352</t>
  </si>
  <si>
    <t>НИКОЛАЕВ АЛЕКСЕЙ с 17.05.2015 по 18.05.2015</t>
  </si>
  <si>
    <t>205309379</t>
  </si>
  <si>
    <t>НИКОЛАЕВА НАДЕЖДА</t>
  </si>
  <si>
    <t>ГРИГОРЬЕВА ЕВГЕНИЯ с 01.05.2015 по 02.05.2015</t>
  </si>
  <si>
    <t>205315078</t>
  </si>
  <si>
    <t>НИКОЛАЕВА СВЕТЛАНА</t>
  </si>
  <si>
    <t>НИКОЛАЕВА СВЕТЛАНА с 26.05.2015 по 29.05.2015</t>
  </si>
  <si>
    <t>205307585</t>
  </si>
  <si>
    <t>НИКОЛАЕВА ЮЛИЯ</t>
  </si>
  <si>
    <t>НИКОЛАЕВА ЮЛИЯ с 01.05.2015 по 04.05.2015</t>
  </si>
  <si>
    <t>205315206</t>
  </si>
  <si>
    <t>НИКОЛЕНКО ЕКАТЕРИНА</t>
  </si>
  <si>
    <t>НИКОЛЕНКО ЕКАТЕРИНА с 30.05.2015 по 31.05.2015</t>
  </si>
  <si>
    <t>205300015</t>
  </si>
  <si>
    <t>НИКОНОВ СЕРГЕЙ</t>
  </si>
  <si>
    <t>НИКОНОВ СЕРГЕЙ с 01.05.2015 по 05.05.2015</t>
  </si>
  <si>
    <t>ПЕРЕВОДОВА НАТАЛЬЯ с 01.05.2015 по 05.05.2015</t>
  </si>
  <si>
    <t>205309452</t>
  </si>
  <si>
    <t>НИКОНОРОВА ОЛЬГА</t>
  </si>
  <si>
    <t>НИКОНОРОВА ОЛЬГА с 03.05.2015 по 06.05.2015</t>
  </si>
  <si>
    <t>205250714</t>
  </si>
  <si>
    <t>НИКУЛИН СЕРГЕЙ</t>
  </si>
  <si>
    <t>НИКУЛИН СЕРГЕЙ с 01.05.2015 по 03.05.2015</t>
  </si>
  <si>
    <t>НИКУЛИН СЕРГЕЙ с 01.05.2015 по 16.05.2015</t>
  </si>
  <si>
    <t>205308775</t>
  </si>
  <si>
    <t>НИСТРАТОВ ИВАН</t>
  </si>
  <si>
    <t>НИСТРАТОВ ИВАН ОЛЕГОВИЧ с 12.05.2015 по 21.05.2015</t>
  </si>
  <si>
    <t>205314949</t>
  </si>
  <si>
    <t>НОВАКОВСКАЯ МАРИНА</t>
  </si>
  <si>
    <t>НОВАКОВСКАЯ МАРИНА с 25.05.2015 по 28.05.2015</t>
  </si>
  <si>
    <t>205308998</t>
  </si>
  <si>
    <t>НОВИКОВА НЕЛЛИ</t>
  </si>
  <si>
    <t>НОВИКОВ МИХАИЛ с 22.05.2015 по 24.05.2015</t>
  </si>
  <si>
    <t>205309595</t>
  </si>
  <si>
    <t>НОВИКОВА ЛИЛИЯ</t>
  </si>
  <si>
    <t>НОВИКОВА ЛИЛИЯ с 01.05.2015 по 02.05.2015</t>
  </si>
  <si>
    <t>205312213</t>
  </si>
  <si>
    <t>НОВИКОВА ОКСАНА</t>
  </si>
  <si>
    <t>НОВИКОВА ОКСАНА с 22.05.2015 по 24.05.2015</t>
  </si>
  <si>
    <t>205311918</t>
  </si>
  <si>
    <t>НОВИКОВА ЭЛЛИНА</t>
  </si>
  <si>
    <t>НОВИКОВА ЭЛЛИНА с 17.05.2015 по 22.05.2015</t>
  </si>
  <si>
    <t>НОВИКОВ АЛЕКСАНДР с 17.05.2015 по 22.05.2015</t>
  </si>
  <si>
    <t>205314126</t>
  </si>
  <si>
    <t>НОВИКОВСКАЯ ОЛЬГА</t>
  </si>
  <si>
    <t>НОВИКОВСКАЯ ОЛЬГА с 24.05.2015 по 26.05.2015</t>
  </si>
  <si>
    <t>ФУГАРОВ АЛЕКСАНДР с 24.05.2015 по 26.05.2015</t>
  </si>
  <si>
    <t>205308643</t>
  </si>
  <si>
    <t>НОВОСАДОВА ОЛЬГА</t>
  </si>
  <si>
    <t>НОВОСАДОВА ОЛЬГА МИХАЙЛОВНА с 10.05.2015 по 13.05.2015</t>
  </si>
  <si>
    <t>205307531</t>
  </si>
  <si>
    <t>НОВОСЕЛОВ МИХАИЛ</t>
  </si>
  <si>
    <t>НОВОСЕЛОВ МИХАИЛ с 01.05.2015 по 04.05.2015</t>
  </si>
  <si>
    <t>105300231</t>
  </si>
  <si>
    <t>НОВОШИЦКИЙ НИКОЛАЙ</t>
  </si>
  <si>
    <t>НОВОШИЦКИЙ НИКОЛАЙ АНДРЕЕВИЧ с 15.05.2015 по 17.05.2015</t>
  </si>
  <si>
    <t>НОВОШИЦКИЙ АНДРЕЙ НИКОЛАЕВИЧ с 15.05.2015 по 17.05.2015</t>
  </si>
  <si>
    <t>205303378</t>
  </si>
  <si>
    <t>НОЗДРАЧЕВ ВАСИЛИЙ</t>
  </si>
  <si>
    <t>НОЗДРАЧЕВ ВАСИЛИЙ ПЕТРОВИЧ с 12.05.2015 по 16.05.2015</t>
  </si>
  <si>
    <t>205300886</t>
  </si>
  <si>
    <t>НОЧЕВСКИЙ АЛЕКСАНДР</t>
  </si>
  <si>
    <t>НОЧЕВСКИЙ АЛЕКСАНДР с 19.05.2015 по 23.05.2015</t>
  </si>
  <si>
    <t>НОЧЕВСКИЙ ДАНИИЛ с 19.05.2015 по 23.05.2015</t>
  </si>
  <si>
    <t>105300997</t>
  </si>
  <si>
    <t>НУССБАУМ ФЛОРИЯН</t>
  </si>
  <si>
    <t>КОРОЛЕВА СВЕТЛАНА с 03.05.2015 по 04.05.2015</t>
  </si>
  <si>
    <t>205311917</t>
  </si>
  <si>
    <t>ОБЛИВАНЦЕВА ЕЛЕНА</t>
  </si>
  <si>
    <t>ОБЛИВАНЦЕВА ЕЛЕНА с 20.05.2015 по 27.05.2015</t>
  </si>
  <si>
    <t>205307488</t>
  </si>
  <si>
    <t>ОБУХОВА ВИКТОРИЯ</t>
  </si>
  <si>
    <t>ОБУХОВА ВИКТОРИЯ с 24.05.2015 по 31.05.2015</t>
  </si>
  <si>
    <t>105300315</t>
  </si>
  <si>
    <t>ОБУХОВА ОЛЬГА</t>
  </si>
  <si>
    <t>ОБУХОВА ОЛЬГА с 23.05.2015 по 24.05.2015</t>
  </si>
  <si>
    <t>205312984</t>
  </si>
  <si>
    <t>ОВЕЧКИН ДМИТРИЙ</t>
  </si>
  <si>
    <t>ОВЕЧКИН ДМИТРИЙ с 29.05.2015 по 31.05.2015</t>
  </si>
  <si>
    <t>205308460</t>
  </si>
  <si>
    <t>ОВСЯННИКОВ ЕВГЕНИЙ</t>
  </si>
  <si>
    <t>ОВСЯННИКОВ ЕВГЕНИЙ с 06.05.2015 по 09.05.2015</t>
  </si>
  <si>
    <t>105304268</t>
  </si>
  <si>
    <t>ОВСЯННИКОВ ПАВЕЛ</t>
  </si>
  <si>
    <t>ОВСЯННИКОВ ПАВЕЛ с 21.05.2015 по 23.05.2015</t>
  </si>
  <si>
    <t>205315601</t>
  </si>
  <si>
    <t>ОВСЯННИКОВА ИРИНА</t>
  </si>
  <si>
    <t>ОВСЯННИКОВА ИРИНА с 28.05.2015 по 29.05.2015</t>
  </si>
  <si>
    <t>205314842</t>
  </si>
  <si>
    <t>ОВСЯННИКОВА ТАТЬЯНА</t>
  </si>
  <si>
    <t>ОВСЯННИКОВА ТАТЬЯНА с 25.05.2015 по 28.05.2015</t>
  </si>
  <si>
    <t>ОВСЯННИКОВА ИРИНА с 25.05.2015 по 28.05.2015</t>
  </si>
  <si>
    <t>105307277</t>
  </si>
  <si>
    <t>ОВЧАРЕНКО ЕВГЕНИЙ</t>
  </si>
  <si>
    <t>ОВЧАРЕНКО ТАТЬЯНА с 27.05.2015 по 29.05.2015</t>
  </si>
  <si>
    <t>205314303</t>
  </si>
  <si>
    <t>ОВЧИННИКОВ АЛЕКСЕЙ</t>
  </si>
  <si>
    <t>UCHIDA KAORI с 21.05.2015 по 22.05.2015</t>
  </si>
  <si>
    <t>205307633</t>
  </si>
  <si>
    <t>ОВЧИННИКОВ ЕВГЕНИЙ</t>
  </si>
  <si>
    <t>ОВЧИННИКОВ ЕВГЕНИЙ с 10.05.2015 по 15.05.2015</t>
  </si>
  <si>
    <t>205307109</t>
  </si>
  <si>
    <t>ОВЧИННИКОВА МАРИЯ</t>
  </si>
  <si>
    <t>ОВЧИННИКОВ МАРИЯ с 04.05.2015 по 10.05.2015</t>
  </si>
  <si>
    <t>105305677</t>
  </si>
  <si>
    <t>ОГАНЕСЯН АРТУР</t>
  </si>
  <si>
    <t>ОГАНЕСЯН АРТУР с 18.05.2015 по 20.05.2015</t>
  </si>
  <si>
    <t>205314920</t>
  </si>
  <si>
    <t>ОГНЕВА АЛЕКСАНДРА</t>
  </si>
  <si>
    <t>ТЕНЯЕВА АЛЛА с 25.05.2015 по 29.05.2015</t>
  </si>
  <si>
    <t>205307223</t>
  </si>
  <si>
    <t>ОГНЕВА ЕЛЕНА</t>
  </si>
  <si>
    <t>ОГНЕВА ЕЛЕНА с 11.05.2015 по 17.05.2015</t>
  </si>
  <si>
    <t>205309715</t>
  </si>
  <si>
    <t>ОГУРЦОВ АЛЕКСЕЙ</t>
  </si>
  <si>
    <t>ОГУРЦОВА ЕЛЕНА с 24.05.2015 по 31.05.2015</t>
  </si>
  <si>
    <t>105307271</t>
  </si>
  <si>
    <t>ОДИНЕЦ ВАДИМ</t>
  </si>
  <si>
    <t>ЕРИНА ОЛЬГА с 28.05.2015 по 29.05.2015</t>
  </si>
  <si>
    <t>105300218</t>
  </si>
  <si>
    <t>ОЗЕРОВА ЛАРИСА</t>
  </si>
  <si>
    <t>ОЗЕРОВА ЛАРИСА с 01.05.2015 по 02.05.2015</t>
  </si>
  <si>
    <t>205307940</t>
  </si>
  <si>
    <t>ОКУЛОВА ОЛЬГА</t>
  </si>
  <si>
    <t>ОКУЛОВА ОЛЬГА с 10.05.2015 по 16.05.2015</t>
  </si>
  <si>
    <t>205306790</t>
  </si>
  <si>
    <t>ОЛЕЙНИКОВА ГАЛИНА</t>
  </si>
  <si>
    <t>НАВОЗНОВА НАТАЛЬЯ с 15.05.2015 по 17.05.2015</t>
  </si>
  <si>
    <t>105305610</t>
  </si>
  <si>
    <t>ОЛЕЙНИКОВА ГАЛИНА с 18.05.2015 по 20.05.2015</t>
  </si>
  <si>
    <t>105306194</t>
  </si>
  <si>
    <t>ОЛЕЙНИКОВА ГАЛИНА с 20.05.2015 по 22.05.2015</t>
  </si>
  <si>
    <t>205301431</t>
  </si>
  <si>
    <t>ОЛЕСЕВИЧ ОЛЬГА</t>
  </si>
  <si>
    <t>ОЛЕСЕВИЧ ОЛЬГА с 03.05.2015 по 06.05.2015</t>
  </si>
  <si>
    <t>205310261</t>
  </si>
  <si>
    <t>ОЛИШЕВСКИЙ АЛЕКСЕЙ</t>
  </si>
  <si>
    <t>ОЛИШЕВСКИЙ АЛЕКСЕЙ с 11.05.2015 по 12.05.2015</t>
  </si>
  <si>
    <t>205314415</t>
  </si>
  <si>
    <t>ОЛЬДЕНБУРГ ЕГОР</t>
  </si>
  <si>
    <t>ОЛЬДЕБУРГ ЕГОР с 20.05.2015 по 22.05.2015</t>
  </si>
  <si>
    <t>205314362</t>
  </si>
  <si>
    <t>ОЛЬДЕНБУРГ ЯНА</t>
  </si>
  <si>
    <t>ОЛЬДЕНБУРГ ЕФИМ с 30.05.2015 по 31.05.2015</t>
  </si>
  <si>
    <t>205314945</t>
  </si>
  <si>
    <t>ОЛЬЗЕЕВА ЕЛЕНА</t>
  </si>
  <si>
    <t>ОЛЬЗЕЕВА ЕЛЕНА с 24.05.2015 по 26.05.2015</t>
  </si>
  <si>
    <t>105300953</t>
  </si>
  <si>
    <t>ОНУФРИЕНКО КИРИЛЛ</t>
  </si>
  <si>
    <t>ОНУФРИЕНКО КИРИЛЛ с 11.05.2015 по 17.05.2015</t>
  </si>
  <si>
    <t>105307573</t>
  </si>
  <si>
    <t>ОРЕШКО АЛЕКСАНДРА</t>
  </si>
  <si>
    <t>ИСМАИЛЯН ДАВИД с 25.05.2015 по 26.05.2015</t>
  </si>
  <si>
    <t>205306563</t>
  </si>
  <si>
    <t>ОРЛОВ ВИТАЛИЙ</t>
  </si>
  <si>
    <t>ОРЛОВ ВИТАЛИЙ с 03.05.2015 по 04.05.2015</t>
  </si>
  <si>
    <t>105301913</t>
  </si>
  <si>
    <t>ОРЛОВ СЕРГЕЙ</t>
  </si>
  <si>
    <t>ОРЛОВ СЕРГЕЙ с 03.05.2015 по 06.05.2015</t>
  </si>
  <si>
    <t>ОРЛОВ СЕРГЕЙ с 03.05.2015 по 04.05.2015</t>
  </si>
  <si>
    <t>205306153</t>
  </si>
  <si>
    <t>ОСИКИН ВЛАДИМИР</t>
  </si>
  <si>
    <t>ОСИКИНА НИНА с 09.05.2015 по 11.05.2015</t>
  </si>
  <si>
    <t>205300946</t>
  </si>
  <si>
    <t>ОСТАПЕНКО ВАЛЕРИЙ</t>
  </si>
  <si>
    <t>ОСТАПЕНКО ВАЛЕРИЙ с 01.05.2015 по 04.05.2015</t>
  </si>
  <si>
    <t>СОЛОВЬЕВ ЛЕОНИД с 01.05.2015 по 04.05.2015</t>
  </si>
  <si>
    <t>ЦУРЦУМИЯ ЭДУАРД с 01.05.2015 по 04.05.2015</t>
  </si>
  <si>
    <t>МЕЛЬНИКОВ ЕВГЕНИЙ с 01.05.2015 по 04.05.2015</t>
  </si>
  <si>
    <t>205306321</t>
  </si>
  <si>
    <t>ОСТАПОВИЧ МАРИНА</t>
  </si>
  <si>
    <t>ОСТАПОВИЧ МАРИНА ИГОРЕВНА с 09.05.2015 по 11.05.2015</t>
  </si>
  <si>
    <t>205300817</t>
  </si>
  <si>
    <t>ОТТ ОЛЬГА</t>
  </si>
  <si>
    <t>ОТТ ОЛЬГА с 21.05.2015 по 27.05.2015</t>
  </si>
  <si>
    <t>205300565</t>
  </si>
  <si>
    <t>ОЧЕРЕДЬКО НИКОЛАЙ</t>
  </si>
  <si>
    <t>ОЧЕРЕДЬКО ОКСАНА с 01.05.2015 по 05.05.2015</t>
  </si>
  <si>
    <t>205310133</t>
  </si>
  <si>
    <t>ОЧИРОВА ГАЛИНА</t>
  </si>
  <si>
    <t>ОЧИРОВА ГАЛИНА с 11.05.2015 по 16.05.2015</t>
  </si>
  <si>
    <t>205314261</t>
  </si>
  <si>
    <t>ОШУКОВ АЛЕКСАНДР</t>
  </si>
  <si>
    <t>ОШУКОВ АЛЕКСАНДР с 23.05.2015 по 25.05.2015</t>
  </si>
  <si>
    <t>105307267</t>
  </si>
  <si>
    <t>ПАВЛОВ ИВАН</t>
  </si>
  <si>
    <t>ПАВЛОВ ИВАН с 27.05.2015 по 29.05.2015</t>
  </si>
  <si>
    <t>205314443</t>
  </si>
  <si>
    <t>ПАВЛОВА НАТАЛЬЯ</t>
  </si>
  <si>
    <t>ПАВЛОВА НАТАЛЬЯ с 23.05.2015 по 29.05.2015</t>
  </si>
  <si>
    <t>205302180</t>
  </si>
  <si>
    <t>ПАВЛОВА СВЕТЛАНА</t>
  </si>
  <si>
    <t>ПАВЛОВА СВЕТЛАНА с 10.05.2015 по 16.05.2015</t>
  </si>
  <si>
    <t>205300338</t>
  </si>
  <si>
    <t>ПАВЛОВА ЮЛИЯ</t>
  </si>
  <si>
    <t>ПАВЛОВА ЕЛЕНА с 01.05.2015 по 07.05.2015</t>
  </si>
  <si>
    <t>105305146</t>
  </si>
  <si>
    <t>ПАВЛОВИЧ ВЛАДИМИР</t>
  </si>
  <si>
    <t>ПАВЛОВИЧ ВЛАДИМИР с 29.05.2015 по 31.05.2015</t>
  </si>
  <si>
    <t>205314444</t>
  </si>
  <si>
    <t>ПАВОН ЭРАСО ДАВИД</t>
  </si>
  <si>
    <t>ПАВОН ЭРАСО ДАВИД с 20.05.2015 по 22.05.2015</t>
  </si>
  <si>
    <t>ЩЕРБИНА ЛАРИСА с 20.05.2015 по 22.05.2015</t>
  </si>
  <si>
    <t>ЩЕРБИНИНА НИНА с 20.05.2015 по 22.05.2015</t>
  </si>
  <si>
    <t>105304808</t>
  </si>
  <si>
    <t>ПАК АННА</t>
  </si>
  <si>
    <t>ПАК АННА с 18.05.2015 по 21.05.2015</t>
  </si>
  <si>
    <t>105305059</t>
  </si>
  <si>
    <t>ПАК ВАДИМ</t>
  </si>
  <si>
    <t>ПАК ТАТЬЯНА с 17.05.2015 по 21.05.2015</t>
  </si>
  <si>
    <t>205306623</t>
  </si>
  <si>
    <t>ПАНАРИН ВЛАДИСЛАВ</t>
  </si>
  <si>
    <t>ПАНАРИН ВЛАДИСЛАВ с 09.05.2015 по 15.05.2015</t>
  </si>
  <si>
    <t>105300339</t>
  </si>
  <si>
    <t>ПАНАРИН СЕРГЕЙ</t>
  </si>
  <si>
    <t>ПАНАРИН СЕРГЕЙ с 01.05.2015 по 03.05.2015</t>
  </si>
  <si>
    <t>205300801</t>
  </si>
  <si>
    <t>ПАНИНА ОЛЬГА</t>
  </si>
  <si>
    <t>ПАНИНА ОЛЬГА с 05.05.2015 по 25.05.2015</t>
  </si>
  <si>
    <t>205308866</t>
  </si>
  <si>
    <t>ПАНТЕЛЕЕВА ЮЛИЯ</t>
  </si>
  <si>
    <t>ПАНТЕЛЕЕВА ЮЛИЯ с 10.05.2015 по 16.05.2015</t>
  </si>
  <si>
    <t>205315061</t>
  </si>
  <si>
    <t>ПАНТЕЛЕЙМОНОВА НАТАЛЬЯ</t>
  </si>
  <si>
    <t>ПАНТЕЛЕЙМОНОВА НАТАЛЬЯ с 24.05.2015 по 26.05.2015</t>
  </si>
  <si>
    <t>105301098</t>
  </si>
  <si>
    <t>ПАНТЮХИН ИГОРЬ</t>
  </si>
  <si>
    <t>ПАНТЮХИН ИГОРЬ с 01.05.2015 по 02.05.2015</t>
  </si>
  <si>
    <t>205308156</t>
  </si>
  <si>
    <t>ПАНЧЕНКО ЛЮДМИЛА</t>
  </si>
  <si>
    <t>ПАНЧЕНКО ЛЮДМИЛА с 10.05.2015 по 12.05.2015</t>
  </si>
  <si>
    <t>105300049</t>
  </si>
  <si>
    <t>ПАНЧЕНКО МИХАИЛ</t>
  </si>
  <si>
    <t>ПАНЧЕНКО МИХАИЛ с 01.05.2015 по 04.05.2015</t>
  </si>
  <si>
    <t>205308257</t>
  </si>
  <si>
    <t>ПАНЬ УХУН</t>
  </si>
  <si>
    <t>ПАНЬ УХУН с 03.05.2015 по 06.05.2015</t>
  </si>
  <si>
    <t>205308689</t>
  </si>
  <si>
    <t>ПАПУГАЕВА ЕЛЕНА</t>
  </si>
  <si>
    <t>ПАПУГАЕВА ЕЛЕНА с 05.05.2015 по 09.05.2015</t>
  </si>
  <si>
    <t>105303327</t>
  </si>
  <si>
    <t>ПАРАЗЯН АНЖЕЛИНА</t>
  </si>
  <si>
    <t>ЦАКАНЯН ГРАНУШ с 13.05.2015 по 15.05.2015</t>
  </si>
  <si>
    <t>105305170</t>
  </si>
  <si>
    <t>ПАРАМОНОВ КИРИЛЛ</t>
  </si>
  <si>
    <t>ПАРАМОНОВ КИРИЛЛ с 17.05.2015 по 18.05.2015</t>
  </si>
  <si>
    <t>205311641</t>
  </si>
  <si>
    <t>ПАРАХИНА ЕЛЕНА</t>
  </si>
  <si>
    <t>ПАРАХИН ЕГОР с 11.05.2015 по 12.05.2015</t>
  </si>
  <si>
    <t>205305679</t>
  </si>
  <si>
    <t>ПАСЫНКОВ ВИКТОР</t>
  </si>
  <si>
    <t>ПАСЫНКОВ ВИКТОР с 09.05.2015 по 13.05.2015</t>
  </si>
  <si>
    <t>105305869</t>
  </si>
  <si>
    <t>ПАСЬКО ДМИТРИЙ</t>
  </si>
  <si>
    <t>ПАСЬКО ДМИТРИЙ с 19.05.2015 по 20.05.2015</t>
  </si>
  <si>
    <t>205308743</t>
  </si>
  <si>
    <t>ПАТРУСОВ ДМИТРИЙ</t>
  </si>
  <si>
    <t>ПАТРУСОВ ДМИТРИЙ с 04.05.2015 по 09.05.2015</t>
  </si>
  <si>
    <t>105307086</t>
  </si>
  <si>
    <t>ПАУСТОВОЙТ ТАТЬЯНА</t>
  </si>
  <si>
    <t>ПАУСТОВОЙТ РОМАН с 26.05.2015 по 29.05.2015</t>
  </si>
  <si>
    <t>105305536</t>
  </si>
  <si>
    <t>ПАХАТУРИДИ МАРИНА</t>
  </si>
  <si>
    <t>ПАХАТУРИДИ АННА с 18.05.2015 по 20.05.2015</t>
  </si>
  <si>
    <t>205314603</t>
  </si>
  <si>
    <t>ПАШКЕВИЧ ГАЛИНА</t>
  </si>
  <si>
    <t>ПАШКЕВИЧ ГАЛИНА с 22.05.2015 по 24.05.2015</t>
  </si>
  <si>
    <t>105307927</t>
  </si>
  <si>
    <t>ПАШКОВ ВАЛЕНТИН</t>
  </si>
  <si>
    <t>ПАШКОВ ВАЛЕНТИН с 28.05.2015 по 29.05.2015</t>
  </si>
  <si>
    <t>205307272</t>
  </si>
  <si>
    <t>ПЕКАЧ МАРИЯ</t>
  </si>
  <si>
    <t>ПЕГАЧ ЕВГЕНИЙ АЛЕКСАНДРОВИ с 09.05.2015 по 11.05.2015</t>
  </si>
  <si>
    <t>205313131</t>
  </si>
  <si>
    <t>ПЕКАЧ ЕВГЕНИЙ с 29.05.2015 по 31.05.2015</t>
  </si>
  <si>
    <t>205301830</t>
  </si>
  <si>
    <t>ПЕЛИПЕНКО ЮЛИЯ</t>
  </si>
  <si>
    <t>ПЕЛИПЕНКО ЮЛИЯ с 29.05.2015 по 31.05.2015</t>
  </si>
  <si>
    <t>105300203</t>
  </si>
  <si>
    <t>ПЕНЧУК ОЛЬГА</t>
  </si>
  <si>
    <t>ПЕНЧУК ДАНИИЛ с 07.05.2015 по 08.05.2015</t>
  </si>
  <si>
    <t>105306111</t>
  </si>
  <si>
    <t>ПЕНЬЕВСКИЙ АЛЕКСЕЙ</t>
  </si>
  <si>
    <t>ПЕНЬЕВСКИЙ АЛЕКСЕЙ с 21.05.2015 по 24.05.2015</t>
  </si>
  <si>
    <t>205315311</t>
  </si>
  <si>
    <t>ПЕРВУХИНА ИРМА</t>
  </si>
  <si>
    <t>ПЕРВУХИНА ИРМА с 26.05.2015 по 28.05.2015</t>
  </si>
  <si>
    <t>105300972</t>
  </si>
  <si>
    <t>ПЕРВУХИНА ТАТЬЯНА</t>
  </si>
  <si>
    <t>ПОПОВА ЛИДИЯ с 03.05.2015 по 07.05.2015</t>
  </si>
  <si>
    <t>105301457</t>
  </si>
  <si>
    <t>ПЕРЕБЫЙНОСЮК АЛЕКСАНДР</t>
  </si>
  <si>
    <t>МОРУНОВ КОНСТАНТИН с 08.05.2015 по 09.05.2015</t>
  </si>
  <si>
    <t>105306870</t>
  </si>
  <si>
    <t>ПЕРЕВЕРЗЕВА АНАСТАСИЯ</t>
  </si>
  <si>
    <t>КОСТЮЧЕНКО ИРИНА с 25.05.2015 по 29.05.2015</t>
  </si>
  <si>
    <t>205312572</t>
  </si>
  <si>
    <t>ПЕРЕВЕРЗЕВА ТАТЬЯНА</t>
  </si>
  <si>
    <t>ЩУКОВ ИВАН с 20.05.2015 по 23.05.2015</t>
  </si>
  <si>
    <t>205308962</t>
  </si>
  <si>
    <t>ПЕРЕМЫШЛЕВ ИВАН</t>
  </si>
  <si>
    <t>ПЕРЕМЫШЛЕВ ИВАН с 17.05.2015 по 24.05.2015</t>
  </si>
  <si>
    <t>205310470</t>
  </si>
  <si>
    <t>ПЕРЧАТКИН ДМИТРИЙ</t>
  </si>
  <si>
    <t>ПЕРЧАТКИН ДМИТРИЙ с 06.05.2015 по 08.05.2015</t>
  </si>
  <si>
    <t>105303744</t>
  </si>
  <si>
    <t>ПЕСТОВСКАЯ ВАЛЕРИЯ</t>
  </si>
  <si>
    <t>ПЕСТОВСКАЯ ВАЛЕРИЯ с 12.05.2015 по 14.05.2015</t>
  </si>
  <si>
    <t>205308073</t>
  </si>
  <si>
    <t>ПЕСТРЯКОВ ДМИТРИЙ</t>
  </si>
  <si>
    <t>ПЕСТРЯКОВ ДМИТРИЙ с 03.05.2015 по 10.05.2015</t>
  </si>
  <si>
    <t>205313016</t>
  </si>
  <si>
    <t>ПЕТРАШЕВСКИЙ ВЛАДИСЛАВ</t>
  </si>
  <si>
    <t>ПЕТРАШЕВСКИЙ ВЛАДИСЛАВ ЮРЬЕВИЧ с 17.05.2015 по 21.05.2015</t>
  </si>
  <si>
    <t>205306243</t>
  </si>
  <si>
    <t>ПЕТРЕНКО ДМИТРИЙ</t>
  </si>
  <si>
    <t>ПЕТРЕНКО ДМИТРИЙ с 03.05.2015 по 10.05.2015</t>
  </si>
  <si>
    <t>205300976</t>
  </si>
  <si>
    <t>ПЕТРИЕНКО РОМАН</t>
  </si>
  <si>
    <t>ПАТРИЕНКО РОМАН с 08.05.2015 по 13.05.2015</t>
  </si>
  <si>
    <t>205312134</t>
  </si>
  <si>
    <t>ПЕТРИКИН МАКСИМ</t>
  </si>
  <si>
    <t>ПЕТРИКИН МАКСИМ с 17.05.2015 по 21.05.2015</t>
  </si>
  <si>
    <t>105305121</t>
  </si>
  <si>
    <t>ПЕТРОВ АНДРЕЙ</t>
  </si>
  <si>
    <t>ПЕТРОВ АНДРЕЙ с 17.05.2015 по 20.05.2015</t>
  </si>
  <si>
    <t>105305485</t>
  </si>
  <si>
    <t>ПЕТРОВ АНДРЕЙ с 20.05.2015 по 22.05.2015</t>
  </si>
  <si>
    <t>205313615</t>
  </si>
  <si>
    <t>ПЕТРОВ ВЛАДИМИР</t>
  </si>
  <si>
    <t>КАРАГЕВУРЯН КРИСТИНА с 17.05.2015 по 19.05.2015</t>
  </si>
  <si>
    <t>105307491</t>
  </si>
  <si>
    <t>КАРАГЕВУРЯН КРИСТИНА с 26.05.2015 по 28.05.2015</t>
  </si>
  <si>
    <t>205306511</t>
  </si>
  <si>
    <t>ПЕТРОВ МАКСИМ</t>
  </si>
  <si>
    <t>ПЕТРОВА НАТАЛЬЯ с 11.05.2015 по 13.05.2015</t>
  </si>
  <si>
    <t>205303354</t>
  </si>
  <si>
    <t>ПЕТРОВ СЕРГЕЙ</t>
  </si>
  <si>
    <t>ПЕТРОВ СЕРГЕЙ с 11.05.2015 по 18.05.2015</t>
  </si>
  <si>
    <t>205312764</t>
  </si>
  <si>
    <t>ПЕТРОВА АЛЕКСАНДРА</t>
  </si>
  <si>
    <t>ШЕВЧЕНКО АЛЕКСАНДР с 29.05.2015 по 31.05.2015</t>
  </si>
  <si>
    <t>205307625</t>
  </si>
  <si>
    <t>ПЕТРОВА АНФИСА</t>
  </si>
  <si>
    <t>ПЕТРОВА АНФИСА с 10.05.2015 по 11.05.2015</t>
  </si>
  <si>
    <t>205306185</t>
  </si>
  <si>
    <t>ПЕТРОВА ПОЛИНА</t>
  </si>
  <si>
    <t>КИСЛИЦА ЛИЛИЯ с 09.05.2015 по 11.05.2015</t>
  </si>
  <si>
    <t>205314968</t>
  </si>
  <si>
    <t>ПЕТРОВА РИТА</t>
  </si>
  <si>
    <t>ПЕТРОВА РИТА с 27.05.2015 по 28.05.2015</t>
  </si>
  <si>
    <t>205306356</t>
  </si>
  <si>
    <t>ПЕТРОВСКАЯ ОКСАНА</t>
  </si>
  <si>
    <t>ПЕТРОВСКАЯ ОКСАНА с 08.05.2015 по 11.05.2015</t>
  </si>
  <si>
    <t>ПЕТРОВСКАЯ ЕЛЕНА с 08.05.2015 по 11.05.2015</t>
  </si>
  <si>
    <t>205306559</t>
  </si>
  <si>
    <t>ПЕТРОВСКИЙ МИХАИЛ</t>
  </si>
  <si>
    <t>СИНЕГУБКИНА ОЛЬГА с 08.05.2015 по 11.05.2015</t>
  </si>
  <si>
    <t>205303793</t>
  </si>
  <si>
    <t>ПЕТРОСЯН СЕРГЕЙ</t>
  </si>
  <si>
    <t>ПЕТРОСЯН СЕРГЕЙ с 22.05.2015 по 24.05.2015</t>
  </si>
  <si>
    <t>205307671</t>
  </si>
  <si>
    <t>ПЕТРУХИНА АНАСТАСИЯ</t>
  </si>
  <si>
    <t>КИДАКОЕВ РУСЛАН с 16.05.2015 по 18.05.2015</t>
  </si>
  <si>
    <t>205307560</t>
  </si>
  <si>
    <t>ПЕТРУХИНА ЕЛЕНА</t>
  </si>
  <si>
    <t>ПЕТРУХИН СЕРГЕЙ с 10.05.2015 по 12.05.2015</t>
  </si>
  <si>
    <t>105304114</t>
  </si>
  <si>
    <t>ПЕТУХОВ ИГОРЬ</t>
  </si>
  <si>
    <t>ПЕТУХОВА ИРАИДА с 14.05.2015 по 15.05.2015</t>
  </si>
  <si>
    <t>205312452</t>
  </si>
  <si>
    <t>ПЕТУХОВА ЛЮБОВЬ</t>
  </si>
  <si>
    <t>ПЕТУХОВА ЛЮБОВЬ с 23.05.2015 по 26.05.2015</t>
  </si>
  <si>
    <t>205314663</t>
  </si>
  <si>
    <t>ПЕТЧЕНКО НАТАЛЬЯ</t>
  </si>
  <si>
    <t>ПЕТЧЕНКО НАТАЛЬЯ с 25.05.2015 по 29.05.2015</t>
  </si>
  <si>
    <t>205306488</t>
  </si>
  <si>
    <t>ПЕТЬКОВ ВЛАДИМИР</t>
  </si>
  <si>
    <t>ПЕТЬКОВ ВЛАДИМИР с 06.05.2015 по 19.05.2015</t>
  </si>
  <si>
    <t>105300930</t>
  </si>
  <si>
    <t>ПИВНЕВА ЮЛИЯ</t>
  </si>
  <si>
    <t>ПИВНЕВА ЮЛИЯ с 07.05.2015 по 10.05.2015</t>
  </si>
  <si>
    <t>205303009</t>
  </si>
  <si>
    <t>ПИЛЮГИН ВЛАДИМИР</t>
  </si>
  <si>
    <t>ПИЛЮГИН ВЛАДИМИР с 05.05.2015 по 07.05.2015</t>
  </si>
  <si>
    <t>105307088</t>
  </si>
  <si>
    <t>ПИЛЯСИНСКИЙ ВЛАДИМИР</t>
  </si>
  <si>
    <t>ПИЛЯСИНСКИЙ ВЛАДИМИР с 25.05.2015 по 27.05.2015</t>
  </si>
  <si>
    <t>105302708</t>
  </si>
  <si>
    <t>ПИНУС ОЛЕГ</t>
  </si>
  <si>
    <t>ПИНУС АДОЛЬФ с 06.05.2015 по 07.05.2015</t>
  </si>
  <si>
    <t>105302710</t>
  </si>
  <si>
    <t>ПИНУС СОФЬЯ</t>
  </si>
  <si>
    <t>ПИНУС ЯНА с 06.05.2015 по 07.05.2015</t>
  </si>
  <si>
    <t>105305401</t>
  </si>
  <si>
    <t>ПИУНОВ ДМИТРИЙ</t>
  </si>
  <si>
    <t>ПРОНЧАТОВА НАТАЛЬЯ с 18.05.2015 по 20.05.2015</t>
  </si>
  <si>
    <t>105305903</t>
  </si>
  <si>
    <t>ПИУНОВ ДМИТРИЙ с 20.05.2015 по 22.05.2015</t>
  </si>
  <si>
    <t>205310439</t>
  </si>
  <si>
    <t>ПИЧУЕВА ОЛЬГА</t>
  </si>
  <si>
    <t>ПИЧУЕВ МАКСИМ с 17.05.2015 по 19.05.2015</t>
  </si>
  <si>
    <t>105303426</t>
  </si>
  <si>
    <t>ПИЩАЛКИН ЛЕОНИД</t>
  </si>
  <si>
    <t>ПИЩАЛКИН ЛЕОНИД с 12.05.2015 по 15.05.2015</t>
  </si>
  <si>
    <t>ЧУРСИН АЛЕКСЕЙ с 12.05.2015 по 15.05.2015</t>
  </si>
  <si>
    <t>205309080</t>
  </si>
  <si>
    <t>ПЛАТОНОВА НАТАЛЬЯ</t>
  </si>
  <si>
    <t>ГРЯЗНОВ ЕВГЕНИЙ с 15.05.2015 по 17.05.2015</t>
  </si>
  <si>
    <t>205315343</t>
  </si>
  <si>
    <t>ПОБЕЖАЛОВ АНАТОЛИЙ</t>
  </si>
  <si>
    <t>ПОБЕЖАЛОВА НАТАЛИЯ с 28.05.2015 по 30.05.2015</t>
  </si>
  <si>
    <t>105300960</t>
  </si>
  <si>
    <t>ПОГНЕРЫБКО ВАДИМ</t>
  </si>
  <si>
    <t>ПОГНЕРЫБКО ВАДИМ с 07.05.2015 по 12.05.2015</t>
  </si>
  <si>
    <t>205314167</t>
  </si>
  <si>
    <t>ПОГОЖЕВ ДЕНИС</t>
  </si>
  <si>
    <t>ПОГОЖЕВ ДЕНИС с 19.05.2015 по 24.05.2015</t>
  </si>
  <si>
    <t>205309189</t>
  </si>
  <si>
    <t>ПОДГУРСКИЙ ВАДИМ</t>
  </si>
  <si>
    <t>ПОДГУРСКИЙ ВАДИМ с 05.05.2015 по 09.05.2015</t>
  </si>
  <si>
    <t>105306616</t>
  </si>
  <si>
    <t>ПОДЗИГУН МАКСИМ</t>
  </si>
  <si>
    <t>КРУГЛЯК СВЕТЛАНА с 22.05.2015 по 24.05.2015</t>
  </si>
  <si>
    <t>105304142</t>
  </si>
  <si>
    <t>ПОДКОРЫТОВА НАТАЛЬЯ</t>
  </si>
  <si>
    <t>ПОДКОРЫТОВА НАТАЛЬЯ с 24.05.2015 по 30.05.2015</t>
  </si>
  <si>
    <t>105301068</t>
  </si>
  <si>
    <t>ПОДЛЕСНАЯ ТАТЬЯНА</t>
  </si>
  <si>
    <t>ГРИГОРЕНКО НИНА с 03.05.2015 по 04.05.2015</t>
  </si>
  <si>
    <t>205313305</t>
  </si>
  <si>
    <t>ПОДОЛОВА ЛЮБОВЬ</t>
  </si>
  <si>
    <t>ПОДОЛОВА ЛЮБОВЬ с 18.05.2015 по 25.05.2015</t>
  </si>
  <si>
    <t>ПОЗДНЯКОВА ЕКАТЕРИНА с 20.05.2015 по 25.05.2015</t>
  </si>
  <si>
    <t>105303271</t>
  </si>
  <si>
    <t>ПОДОЛЬСКИЙ АНДРЕЙ</t>
  </si>
  <si>
    <t>ПОДОЛЬСКИЙ АНДРЕЙ с 21.05.2015 по 24.05.2015</t>
  </si>
  <si>
    <t>105300720</t>
  </si>
  <si>
    <t>ПОЗАЧЕНЮК ОЛЕГ</t>
  </si>
  <si>
    <t>ПОЗАЧЕНЮК ОЛЕГ ВИКТОРОВИЧ с 12.05.2015 по 19.05.2015</t>
  </si>
  <si>
    <t>205312982</t>
  </si>
  <si>
    <t>ПОЛЕТАЕВА АЛЕКСАНДРА</t>
  </si>
  <si>
    <t>ПЛУЖНОЙ ВИТАЛИЙ с 25.05.2015 по 27.05.2015</t>
  </si>
  <si>
    <t>205301054</t>
  </si>
  <si>
    <t>ПОЛИКАРПОВ АНДРЕЙ</t>
  </si>
  <si>
    <t>ПОЛИКАРПОВ АНДРЕЙ с 01.05.2015 по 05.05.2015</t>
  </si>
  <si>
    <t>205301615</t>
  </si>
  <si>
    <t>ПОЛТИНОВ ДМИТРИЙ</t>
  </si>
  <si>
    <t>ПОЛТИНОВ ДМИТРИЙ с 07.05.2015 по 10.05.2015</t>
  </si>
  <si>
    <t>205304335</t>
  </si>
  <si>
    <t>ПОЛУЖНИКОВ ДЕНИС</t>
  </si>
  <si>
    <t>ПОЛУЖНИКОВ ДЕНИС с 02.05.2015 по 10.05.2015</t>
  </si>
  <si>
    <t>205306876</t>
  </si>
  <si>
    <t>ПОЛЯКОВА АННА</t>
  </si>
  <si>
    <t>ПОЛЯКОВА АННА с 01.05.2015 по 04.05.2015</t>
  </si>
  <si>
    <t>105306725</t>
  </si>
  <si>
    <t>ПОЛЯКОВА ИННА</t>
  </si>
  <si>
    <t>ПОЛЯКОВ ОЛЕГ с 24.05.2015 по 26.05.2015</t>
  </si>
  <si>
    <t>105305526</t>
  </si>
  <si>
    <t>ПОЛЯНСКАЯ ВИКТОРИЯ</t>
  </si>
  <si>
    <t>ЛЕЗОВА ЕВГЕНИЯ с 18.05.2015 по 20.05.2015</t>
  </si>
  <si>
    <t>105300352</t>
  </si>
  <si>
    <t>ПОЛЯНЦЕВ СЕРГЕЙ</t>
  </si>
  <si>
    <t>ПОЛЯНЦЕВ СЕРГЕЙ с 04.05.2015 по 08.05.2015</t>
  </si>
  <si>
    <t>105300804</t>
  </si>
  <si>
    <t>ПОНОМАРЕВА ГАЛИНА</t>
  </si>
  <si>
    <t>ПОНОМАРЕВ РЕНАТ с 07.05.2015 по 09.05.2015</t>
  </si>
  <si>
    <t>205308415</t>
  </si>
  <si>
    <t>ПОНОМАРЕВА ЛЮДМИЛА</t>
  </si>
  <si>
    <t>ПОНОМАРЕВА ЛЮДМИЛА с 15.05.2015 по 17.05.2015</t>
  </si>
  <si>
    <t>205314221</t>
  </si>
  <si>
    <t>ПОПОВ АНДРЕЙ</t>
  </si>
  <si>
    <t>ПОПОВ АНДРЕЙ с 19.05.2015 по 22.05.2015</t>
  </si>
  <si>
    <t>105300293</t>
  </si>
  <si>
    <t>ПОПОВ ДЕНИС</t>
  </si>
  <si>
    <t>ПОПОВ МИХАИЛ с 01.05.2015 по 03.05.2015</t>
  </si>
  <si>
    <t>ЛАГУТИН ЕКАТЕРИНА с 01.05.2015 по 03.05.2015</t>
  </si>
  <si>
    <t>205309230</t>
  </si>
  <si>
    <t>ПОПОВ СТАНИСЛАВ</t>
  </si>
  <si>
    <t>ПОПОВ СТАНИСЛАВ АЛЕКСЕЕВИЧ с 04.05.2015 по 07.05.2015</t>
  </si>
  <si>
    <t>105307404</t>
  </si>
  <si>
    <t>ПОПОВА ВИКТОРИЯ</t>
  </si>
  <si>
    <t>БУШУЕВА ИРИНА с 26.05.2015 по 29.05.2015</t>
  </si>
  <si>
    <t>205314717</t>
  </si>
  <si>
    <t>ПОПОВА ЛЮДМИЛА</t>
  </si>
  <si>
    <t>ПОПОВА ЛЮДМИЛА с 27.05.2015 по 29.05.2015</t>
  </si>
  <si>
    <t>105300154</t>
  </si>
  <si>
    <t>ПОПОВА СВЕТЛАНА</t>
  </si>
  <si>
    <t>ПОПОВА СВЕТЛАНА с 01.05.2015 по 04.05.2015</t>
  </si>
  <si>
    <t>МАСЛИЙ ИРИНА с 01.05.2015 по 04.05.2015</t>
  </si>
  <si>
    <t>205306537</t>
  </si>
  <si>
    <t>ПОПОВА СВЕТЛАНА с 15.05.2015 по 17.05.2015</t>
  </si>
  <si>
    <t>205303065</t>
  </si>
  <si>
    <t>ПОПОВА ТАТЬЯНА</t>
  </si>
  <si>
    <t>МОРДОВИНА ЕЛИЗАВЕТА с 15.05.2015 по 22.05.2015</t>
  </si>
  <si>
    <t>105301899</t>
  </si>
  <si>
    <t>ПОРТНЯГИН СЕРГЕЙ</t>
  </si>
  <si>
    <t>ПОРТНЯГИН СЕРГЕЙ с 29.05.2015 по 31.05.2015</t>
  </si>
  <si>
    <t>105300722</t>
  </si>
  <si>
    <t>ПОРУЧИКОВА ТАТЬЯНА</t>
  </si>
  <si>
    <t>ПОРУЧИКОВА ТАТЬЯНА с 01.05.2015 по 04.05.2015</t>
  </si>
  <si>
    <t>205306284</t>
  </si>
  <si>
    <t>ПОСТРИЧЕВ ВЛАДИМИР</t>
  </si>
  <si>
    <t>ПОСТРИЧЕВ ВЛАДИМИР с 09.05.2015 по 11.05.2015</t>
  </si>
  <si>
    <t>205306268</t>
  </si>
  <si>
    <t>ПОСТРИЧЕВА ВИКТОРИЯ</t>
  </si>
  <si>
    <t>ПОСТРИЧЕВА ВИКТОРИЯ с 09.05.2015 по 11.05.2015</t>
  </si>
  <si>
    <t>205306316</t>
  </si>
  <si>
    <t>ПОСТРИЧЕВА НАТАЛЬЯ</t>
  </si>
  <si>
    <t>ПОСТРИЧЕВА НАТАЛЬЯ с 09.05.2015 по 11.05.2015</t>
  </si>
  <si>
    <t>205303731</t>
  </si>
  <si>
    <t>ПОТАПОВА ЛАРИСА</t>
  </si>
  <si>
    <t>ПОТАПОВА ЛАРИСА ИГОРЕВНА с 08.05.2015 по 11.05.2015</t>
  </si>
  <si>
    <t>205311544</t>
  </si>
  <si>
    <t>ПОТУРАЕВА ЕЛЕНА</t>
  </si>
  <si>
    <t>ПОТУРАЕВА ЕЛЕНА с 17.05.2015 по 21.05.2015</t>
  </si>
  <si>
    <t>105300337</t>
  </si>
  <si>
    <t>ПРЕОБРАЖЕНСКИЙ АЛЕКСЕЙ</t>
  </si>
  <si>
    <t>ПРЕОБРАЖЕНСКИЙ АЛЕКСЕЙ с 23.05.2015 по 24.05.2015</t>
  </si>
  <si>
    <t>205313272</t>
  </si>
  <si>
    <t>ПРИДВИРЬЕВ ПЕТР</t>
  </si>
  <si>
    <t>ПРИДВИРЬЕВ ПЕТР с 17.05.2015 по 19.05.2015</t>
  </si>
  <si>
    <t>105301078</t>
  </si>
  <si>
    <t>ПРИХОДЬКО ВИТАЛИЙ</t>
  </si>
  <si>
    <t>ПРИХОДЬКО ВИТАЛИЙ с 07.05.2015 по 09.05.2015</t>
  </si>
  <si>
    <t>205308670</t>
  </si>
  <si>
    <t>ПРОКОПЕНКО ТАТЬЯНА</t>
  </si>
  <si>
    <t>БАРАШКОВ ВИТАЛИЙ с 07.05.2015 по 10.05.2015</t>
  </si>
  <si>
    <t>105302685</t>
  </si>
  <si>
    <t>ПРОКОПЕНКО ЮЛИЯ</t>
  </si>
  <si>
    <t>ПРОКОПЕНКО ЮЛИЯ ЮРЬЕВНА с 12.05.2015 по 15.05.2015</t>
  </si>
  <si>
    <t>205302736</t>
  </si>
  <si>
    <t>ПРОКОФЬЕВ АНДРЕЙ</t>
  </si>
  <si>
    <t>ПРОКОФЬЕВ АНДРЕЙ с 20.05.2015 по 27.05.2015</t>
  </si>
  <si>
    <t>205301763</t>
  </si>
  <si>
    <t>ПРОКУРАТОВ АНДРЕЙ</t>
  </si>
  <si>
    <t>ОКОРОЧКОВА ОЛЬГА с 20.05.2015 по 30.05.2015</t>
  </si>
  <si>
    <t>205308037</t>
  </si>
  <si>
    <t>ПРОНКИНА ТАТЬЯНА</t>
  </si>
  <si>
    <t>ПРОНКИНА ТАТЬЯНА с 04.05.2015 по 09.05.2015</t>
  </si>
  <si>
    <t>ГУСЕВА ГАЛИНА с 04.05.2015 по 09.05.2015</t>
  </si>
  <si>
    <t>205315084</t>
  </si>
  <si>
    <t>ПРОСИЧЕНКО ДМИТРИЙ</t>
  </si>
  <si>
    <t>ПРОСИЧЕНКО ДМИТРИЙ с 24.05.2015 по 28.05.2015</t>
  </si>
  <si>
    <t>205306856</t>
  </si>
  <si>
    <t>ПРОСТОВ СЕРГЕЙ</t>
  </si>
  <si>
    <t>ПРОСТОВ СЕРГЕЙ с 10.05.2015 по 17.05.2015</t>
  </si>
  <si>
    <t>205307379</t>
  </si>
  <si>
    <t>ПРОЦЕНКО ГАЛИНА</t>
  </si>
  <si>
    <t>ПРОЦЕНКО ГАЛИНА с 01.05.2015 по 08.05.2015</t>
  </si>
  <si>
    <t>105300239</t>
  </si>
  <si>
    <t>ПРОШАКОВА ЕЛЕНА</t>
  </si>
  <si>
    <t>ПЕРФИШИН МАКСИМ с 01.05.2015 по 05.05.2015</t>
  </si>
  <si>
    <t>ПРОШАКОВА ЕЛЕНА с 01.05.2015 по 02.05.2015</t>
  </si>
  <si>
    <t>205313996</t>
  </si>
  <si>
    <t>ПРУДНИКОВА НАТАЛЬЯ</t>
  </si>
  <si>
    <t>ПРУДНИКОВА НАТАЛЬЯ с 28.05.2015 по 30.05.2015</t>
  </si>
  <si>
    <t>205302768</t>
  </si>
  <si>
    <t>ПРУДНИКОВА СВЕТЛАНА</t>
  </si>
  <si>
    <t>ПРУДНИКОВА СВЕТЛАНА с 09.05.2015 по 16.05.2015</t>
  </si>
  <si>
    <t>205315002</t>
  </si>
  <si>
    <t>ПРЯДКА АННА</t>
  </si>
  <si>
    <t>ПРЯДКА РОМАН с 24.05.2015 по 30.05.2015</t>
  </si>
  <si>
    <t>105306260</t>
  </si>
  <si>
    <t>ПТАШКО ГРИГОРИЙ</t>
  </si>
  <si>
    <t>ПТАШКО ГРИГОРИЙ с 21.05.2015 по 22.05.2015</t>
  </si>
  <si>
    <t>205302845</t>
  </si>
  <si>
    <t>ПТУХИН ВАЛЕРИЙ</t>
  </si>
  <si>
    <t>ПТУХИН ВАЛЕРИЙ ВЯЧЕСЛАВОВИЧ с 02.05.2015 по 07.05.2015</t>
  </si>
  <si>
    <t>ПТУХИН ВАЛЕРИЙ ВЯЧЕСЛАВОВИЧ с 07.05.2015 по 08.05.2015</t>
  </si>
  <si>
    <t>205307684</t>
  </si>
  <si>
    <t>ПУГАЧЕВ СЕРГЕЙ</t>
  </si>
  <si>
    <t>ПУГАЧЕВ СЕРГЕЙ с 04.05.2015 по 10.05.2015</t>
  </si>
  <si>
    <t>105301226</t>
  </si>
  <si>
    <t>ПУДОВ АЛЕКСЕЙ</t>
  </si>
  <si>
    <t>ПУДОВА ЕЛЕНА АЛЕКСАНДРОВНА с 04.05.2015 по 06.05.2015</t>
  </si>
  <si>
    <t>105301012</t>
  </si>
  <si>
    <t>ПУСЕВ ВЛАДИМИР</t>
  </si>
  <si>
    <t>ПУСЕВ ВЛАДИМИР с 01.05.2015 по 02.05.2015</t>
  </si>
  <si>
    <t>105301090</t>
  </si>
  <si>
    <t>ПУСЕВА НАТАЛЬЯ</t>
  </si>
  <si>
    <t>ПУСЕВА НАТАЛЬЯ с 01.05.2015 по 02.05.2015</t>
  </si>
  <si>
    <t>205312587</t>
  </si>
  <si>
    <t>ПУСТОВОЙ АНДРЕЙ</t>
  </si>
  <si>
    <t>ПУСТОВОЙ АНДРЕЙ с 29.05.2015 по 31.05.2015</t>
  </si>
  <si>
    <t>205306242</t>
  </si>
  <si>
    <t>ПУТИНЦЕВА КСЕНИЯ</t>
  </si>
  <si>
    <t>ПУТИНЦЕВА КСЕНИЯ ПАВЛОВНА с 10.05.2015 по 14.05.2015</t>
  </si>
  <si>
    <t>205314958</t>
  </si>
  <si>
    <t>ПУЧНИН ИВАН</t>
  </si>
  <si>
    <t>ПУЧНИН ИВАН с 29.05.2015 по 31.05.2015</t>
  </si>
  <si>
    <t>205306920</t>
  </si>
  <si>
    <t>ПШЕНИЧНИКОВА ЕКАТЕРИНА</t>
  </si>
  <si>
    <t>ПШЕНИЧНИКОВА ЕКАТЕРИНА с 15.05.2015 по 19.05.2015</t>
  </si>
  <si>
    <t>105308490</t>
  </si>
  <si>
    <t>ПШЕНИЧНЫЙ АЛЕКСЕЙ</t>
  </si>
  <si>
    <t>ПШЕНИЧНЫЙ АЛЕКСЕЙ с 28.05.2015 по 29.05.2015</t>
  </si>
  <si>
    <t>205308065</t>
  </si>
  <si>
    <t>ПЫЛЬСКАЯ ОЛЬГА</t>
  </si>
  <si>
    <t>ПЫЛЬСКАЯ ОЛЬГА АЛЕКСАНДРОВНА с 12.05.2015 по 18.05.2015</t>
  </si>
  <si>
    <t>205306527</t>
  </si>
  <si>
    <t>ПЫШНОЙ АЛЕКСАНДР</t>
  </si>
  <si>
    <t>ПЫШНОЙ АЛЕКСАНДР с 09.05.2015 по 11.05.2015</t>
  </si>
  <si>
    <t>205300393</t>
  </si>
  <si>
    <t>ПЯТОВА ЕКАТЕРИНА</t>
  </si>
  <si>
    <t>ПЯТОВ АНДРЕЙ с 01.05.2015 по 05.05.2015</t>
  </si>
  <si>
    <t>105300823</t>
  </si>
  <si>
    <t>РАБАДАНОВ ТИМУР</t>
  </si>
  <si>
    <t>РАБАДАНОВ ТИМУР РАДЖАБОВИЧ с 02.05.2015 по 09.05.2015</t>
  </si>
  <si>
    <t>105300843</t>
  </si>
  <si>
    <t>РАБАДАНОВ ТИМУР с 09.05.2015 по 10.05.2015</t>
  </si>
  <si>
    <t>205308200</t>
  </si>
  <si>
    <t>РАДЗИХОВСКИЙ МАКСИМ</t>
  </si>
  <si>
    <t>РАДЗИХОВСКИЙ МАКСИМ ЮРЬЕВИЧ с 10.05.2015 по 16.05.2015</t>
  </si>
  <si>
    <t>105300680</t>
  </si>
  <si>
    <t>РАЕВСКИЙ ВИКТОР</t>
  </si>
  <si>
    <t>РАЕВСКИЙ ВИКТОР с 03.05.2015 по 08.05.2015</t>
  </si>
  <si>
    <t>105305705</t>
  </si>
  <si>
    <t>РАССАДИН ВЛАДИМИР</t>
  </si>
  <si>
    <t>РАССАДИН ВЛАДИМИР с 23.05.2015 по 25.05.2015</t>
  </si>
  <si>
    <t>105307569</t>
  </si>
  <si>
    <t>РАССАДИН ВЛАДИМИР с 25.05.2015 по 26.05.2015</t>
  </si>
  <si>
    <t>205301662</t>
  </si>
  <si>
    <t>РАСТЕРЯЕВА ИРИНА</t>
  </si>
  <si>
    <t>РАСТЕРЯЕВА ИРИНА с 16.05.2015 по 23.05.2015</t>
  </si>
  <si>
    <t>БЕКИНЕВА НАДЕЖДА с 16.05.2015 по 23.05.2015</t>
  </si>
  <si>
    <t>105301009</t>
  </si>
  <si>
    <t>РЕДИСКИН АЛЕКСАНДР</t>
  </si>
  <si>
    <t>РЕДИСКИНА ГАЛИНА с 04.05.2015 по 07.05.2015</t>
  </si>
  <si>
    <t>205306100</t>
  </si>
  <si>
    <t>РЕЗАНОВА НАТАЛЬЯ</t>
  </si>
  <si>
    <t>РЕЗАНОВ ВЯЧЕСЛАВ с 06.05.2015 по 08.05.2015</t>
  </si>
  <si>
    <t>205312419</t>
  </si>
  <si>
    <t>РЕПОВИЧ СВЕТЛАНА</t>
  </si>
  <si>
    <t>РЕПОВИЧ БОГДАН с 29.05.2015 по 31.05.2015</t>
  </si>
  <si>
    <t>105300876</t>
  </si>
  <si>
    <t>РЕСНЯНСКИЙ КОНСТАНТИН</t>
  </si>
  <si>
    <t>РЕСНЯНСКИЙ КОНСТАНТИН с 01.05.2015 по 02.05.2015</t>
  </si>
  <si>
    <t>105300789</t>
  </si>
  <si>
    <t>РИБЛИНГЕР ВЯЧЕСЛАВ</t>
  </si>
  <si>
    <t>РИБЛИНГЕР ОЛЕСЯ с 07.05.2015 по 11.05.2015</t>
  </si>
  <si>
    <t>205311440</t>
  </si>
  <si>
    <t>РИМАШЕВСКАЯ ЕЛЕНА</t>
  </si>
  <si>
    <t>РИМАШЕВСКАЯ ЛЮДМИЛА с 28.05.2015 по 30.05.2015</t>
  </si>
  <si>
    <t>205307257</t>
  </si>
  <si>
    <t>РОВЕЦКАЯ ИРИНА</t>
  </si>
  <si>
    <t>РОВЕЦКИЙ ПАВЕЛ с 01.05.2015 по 04.05.2015</t>
  </si>
  <si>
    <t>205301265</t>
  </si>
  <si>
    <t>РОВИНА ЗИНАИДА</t>
  </si>
  <si>
    <t>РОВИНА ЗИНАИДА с 17.05.2015 по 20.05.2015</t>
  </si>
  <si>
    <t>105306433</t>
  </si>
  <si>
    <t>РОГАЦКИЙ БОГДАН</t>
  </si>
  <si>
    <t>РОГАЦКИЙ БОГДАН с 22.05.2015 по 23.05.2015</t>
  </si>
  <si>
    <t>РОГАЦКИЙ БОГДАН с 18.05.2015 по 22.05.2015</t>
  </si>
  <si>
    <t>205308751</t>
  </si>
  <si>
    <t>РОГОВИЦКАЯ ЕЛЕНА</t>
  </si>
  <si>
    <t>РОГОВИЦКАЯ ЕЛЕНА с 05.05.2015 по 09.05.2015</t>
  </si>
  <si>
    <t>205312843</t>
  </si>
  <si>
    <t>РОДИОНОВ ДМИТРИЙ</t>
  </si>
  <si>
    <t>РОДИОНОВ ДМИТРИЙ с 20.05.2015 по 23.05.2015</t>
  </si>
  <si>
    <t>БОРИСОВ ИГОРЬ с 20.05.2015 по 23.05.2015</t>
  </si>
  <si>
    <t>205314720</t>
  </si>
  <si>
    <t>РОДИОНОВА ЕВГЕНИЯ</t>
  </si>
  <si>
    <t>РОДИОНОВА ЕВГЕНИЯ с 22.05.2015 по 24.05.2015</t>
  </si>
  <si>
    <t>205313275</t>
  </si>
  <si>
    <t>РОДИОНОВА СВЕТЛАНА</t>
  </si>
  <si>
    <t>РОДИОНОВА СВЕТЛАНА с 19.05.2015 по 22.05.2015</t>
  </si>
  <si>
    <t>205306209</t>
  </si>
  <si>
    <t>РОЛЕТНЯЯ НАТАЛЬЯ</t>
  </si>
  <si>
    <t>РОЛЕТНИЙ АНТОН с 09.05.2015 по 11.05.2015</t>
  </si>
  <si>
    <t>205314697</t>
  </si>
  <si>
    <t>РОМАНЕНКО ДМИТРИЙ</t>
  </si>
  <si>
    <t>РОМАНЕНКО ДМИТРИЙ с 28.05.2015 по 31.05.2015</t>
  </si>
  <si>
    <t>105300286</t>
  </si>
  <si>
    <t>РОМАНЕНКО СЕРГЕЙ</t>
  </si>
  <si>
    <t>РОМАНЕНКО СЕРГЕЙ с 29.05.2015 по 31.05.2015</t>
  </si>
  <si>
    <t>205308343</t>
  </si>
  <si>
    <t>РОМАНИН ВИКТОР</t>
  </si>
  <si>
    <t>РОМАНИН ВИКТОР АЛЕКСАНДРОВИЧ с 15.05.2015 по 20.05.2015</t>
  </si>
  <si>
    <t>105304117</t>
  </si>
  <si>
    <t>РОМАНОВА ЛЮДМИЛА</t>
  </si>
  <si>
    <t>РОМАНОВА ЛЮДМИЛА с 17.05.2015 по 19.05.2015</t>
  </si>
  <si>
    <t>205309773</t>
  </si>
  <si>
    <t>РОМАНОВСКАЯ ЕКАТЕРИНА</t>
  </si>
  <si>
    <t>РОМАНОВСКАЯ ЕКАТЕРИНА с 06.05.2015 по 08.05.2015</t>
  </si>
  <si>
    <t>105307374</t>
  </si>
  <si>
    <t>РОМАНЬКОВА ЛЮДМИЛА</t>
  </si>
  <si>
    <t>РОМАНЬКОВА ЛЮДМИЛА с 27.05.2015 по 31.05.2015</t>
  </si>
  <si>
    <t>205308310</t>
  </si>
  <si>
    <t>РОМАНЮК НАДЕЖДА</t>
  </si>
  <si>
    <t>РОМАНЮК НАДЕЖДА с 04.05.2015 по 09.05.2015</t>
  </si>
  <si>
    <t>205314233</t>
  </si>
  <si>
    <t>РОММ АНДРЕЙ</t>
  </si>
  <si>
    <t>РОММ АНДРЕЙ с 29.05.2015 по 31.05.2015</t>
  </si>
  <si>
    <t>205308239</t>
  </si>
  <si>
    <t>РОСЛОВА ИРИНА</t>
  </si>
  <si>
    <t>РОСЛОВА ИРИНА СЕРГЕЕВНА с 16.05.2015 по 19.05.2015</t>
  </si>
  <si>
    <t>105301285</t>
  </si>
  <si>
    <t>РОСЛЯКОВА ИРИНА</t>
  </si>
  <si>
    <t>РОСЛЯКОВА ИРИНА с 05.05.2015 по 07.05.2015</t>
  </si>
  <si>
    <t>205300793</t>
  </si>
  <si>
    <t>РОТЦ ИРИНА</t>
  </si>
  <si>
    <t>РОТЦ ИРИНА с 11.05.2015 по 24.05.2015</t>
  </si>
  <si>
    <t>205314658</t>
  </si>
  <si>
    <t>РОТЬКИНА ИННА</t>
  </si>
  <si>
    <t>РОТЬКИН ИГОРЬ с 23.05.2015 по 25.05.2015</t>
  </si>
  <si>
    <t>205313972</t>
  </si>
  <si>
    <t>РУДЕНКО АЛЕКСАНДР</t>
  </si>
  <si>
    <t>РУДЕНКО АЛЕКСАНДР с 21.05.2015 по 27.05.2015</t>
  </si>
  <si>
    <t>105301280</t>
  </si>
  <si>
    <t>РУДЕНКО МАКСИМ</t>
  </si>
  <si>
    <t>РУДЕНКО МАКСИМ с 11.05.2015 по 14.05.2015</t>
  </si>
  <si>
    <t>105300477</t>
  </si>
  <si>
    <t>РУДИК ИРИНА</t>
  </si>
  <si>
    <t>ЯНКЕВИЧ ТАМАРА с 28.05.2015 по 31.05.2015</t>
  </si>
  <si>
    <t>205313290</t>
  </si>
  <si>
    <t>РУДНЕВА ЛЮДМИЛА</t>
  </si>
  <si>
    <t>РУДНЕВА ЛЮДМИЛА с 20.05.2015 по 25.05.2015</t>
  </si>
  <si>
    <t>ШАБАЛИНА ЕВГЕНИЯ с 20.05.2015 по 24.05.2015</t>
  </si>
  <si>
    <t>ШАБАЛИНА ТАТЬЯНА с 20.05.2015 по 25.05.2015</t>
  </si>
  <si>
    <t>205314318</t>
  </si>
  <si>
    <t>РУДЫЧ СЕРГЕЙ</t>
  </si>
  <si>
    <t>РУДЫЧ СЕРГЕЙ с 22.05.2015 по 26.05.2015</t>
  </si>
  <si>
    <t>205314702</t>
  </si>
  <si>
    <t>РУЗАНОВА ГАЛИНА</t>
  </si>
  <si>
    <t>РУЗАНОВА ГАЛИНА с 26.05.2015 по 29.05.2015</t>
  </si>
  <si>
    <t>205303315</t>
  </si>
  <si>
    <t>РУСАКЕВИЧ ТАТЬЯНА</t>
  </si>
  <si>
    <t>ВЕДРОВ ВАЛЕРИЙ с 12.05.2015 по 17.05.2015</t>
  </si>
  <si>
    <t>БОРОДАВСКАЯ ИННА с 12.05.2015 по 17.05.2015</t>
  </si>
  <si>
    <t>РУСКАЕВИЧ ТАТЬЯНА с 12.05.2015 по 17.05.2015</t>
  </si>
  <si>
    <t>105305083</t>
  </si>
  <si>
    <t>РУСАКОВ АЛЕКСАНДР</t>
  </si>
  <si>
    <t>РУСАКОВ АЛЕКСАНДР с 20.05.2015 по 25.05.2015</t>
  </si>
  <si>
    <t>205306541</t>
  </si>
  <si>
    <t>РЫБАЧУК ЕКАТЕРИНА</t>
  </si>
  <si>
    <t>РЫБАЧУК ЕКАТЕРИНА с 10.05.2015 по 15.05.2015</t>
  </si>
  <si>
    <t>105302690</t>
  </si>
  <si>
    <t>РЫБЕЦ СЕРГЕЙ</t>
  </si>
  <si>
    <t>ГЕРАСИМОВА ВИКТОРИЯ с 07.05.2015 по 09.05.2015</t>
  </si>
  <si>
    <t>105305831</t>
  </si>
  <si>
    <t>РЫБИН ЮРИЙ</t>
  </si>
  <si>
    <t>РЫБИН ЮРИЙ с 20.05.2015 по 22.05.2015</t>
  </si>
  <si>
    <t>205314411</t>
  </si>
  <si>
    <t>РЫБИЧЕНОК АРТЕМ</t>
  </si>
  <si>
    <t>ШАДРИНА ЭЛИНА с 29.05.2015 по 31.05.2015</t>
  </si>
  <si>
    <t>105306261</t>
  </si>
  <si>
    <t>РЫБКИН ДМИТРИЙ</t>
  </si>
  <si>
    <t>ЖУКОВА ВЛНТИНА с 21.05.2015 по 22.05.2015</t>
  </si>
  <si>
    <t>205312227</t>
  </si>
  <si>
    <t>РЫЖОВ АЛЕКСАНДР</t>
  </si>
  <si>
    <t>РЫЖОВ АЛЕКСАНДР с 17.05.2015 по 24.05.2015</t>
  </si>
  <si>
    <t>205306227</t>
  </si>
  <si>
    <t>РЫКАЛОВА ЕЛЕНА</t>
  </si>
  <si>
    <t>БАРСУКОВ СЕРГЕЙ с 01.05.2015 по 03.05.2015</t>
  </si>
  <si>
    <t>205308401</t>
  </si>
  <si>
    <t>РЫКОВА МИРА</t>
  </si>
  <si>
    <t>РЫКОВА МИРА с 07.05.2015 по 09.05.2015</t>
  </si>
  <si>
    <t>105307904</t>
  </si>
  <si>
    <t>РЫНДИН РОМАН</t>
  </si>
  <si>
    <t>РЫНДИН РОМАН с 25.05.2015 по 28.05.2015</t>
  </si>
  <si>
    <t>205307521</t>
  </si>
  <si>
    <t>РЮКОВА АННА</t>
  </si>
  <si>
    <t>РЮКОВА АННА с 06.05.2015 по 11.05.2015</t>
  </si>
  <si>
    <t>205306973</t>
  </si>
  <si>
    <t>РЯБЕНЬКОВ ПАВЕЛ</t>
  </si>
  <si>
    <t>РЯБЕНЬКОВ ПАВЕЛ с 18.05.2015 по 27.05.2015</t>
  </si>
  <si>
    <t>105306149</t>
  </si>
  <si>
    <t>РЯБОВА ИРИНА</t>
  </si>
  <si>
    <t>РЯБОВА ИРИНА с 20.05.2015 по 22.05.2015</t>
  </si>
  <si>
    <t>205308298</t>
  </si>
  <si>
    <t>СААКЯН АРМАН</t>
  </si>
  <si>
    <t>СААКЯН АРМАН с 10.05.2015 по 15.05.2015</t>
  </si>
  <si>
    <t>205300752</t>
  </si>
  <si>
    <t>САБИРОВА ЛЮДМИЛА</t>
  </si>
  <si>
    <t>САБИРОВА ЛЮДМИЛА с 15.05.2015 по 18.05.2015</t>
  </si>
  <si>
    <t>205312503</t>
  </si>
  <si>
    <t>САВВ КИМ</t>
  </si>
  <si>
    <t>САВВ КИМ с 21.05.2015 по 25.05.2015</t>
  </si>
  <si>
    <t>205313949</t>
  </si>
  <si>
    <t>САВЕЛЬЕВ ДМИТРИЙ</t>
  </si>
  <si>
    <t>САВЕЛЬЕВ ДМИТРИЙ с 19.05.2015 по 22.05.2015</t>
  </si>
  <si>
    <t>105307367</t>
  </si>
  <si>
    <t>САВЕНКОВ ВЛАДИСЛАВ</t>
  </si>
  <si>
    <t>САВЕНКОВ ВЛАДИСЛАВ с 27.05.2015 по 29.05.2015</t>
  </si>
  <si>
    <t>205306558</t>
  </si>
  <si>
    <t>САВИНА АЛИНА</t>
  </si>
  <si>
    <t>САВИН ДМИТРИЙ с 03.05.2015 по 04.05.2015</t>
  </si>
  <si>
    <t>205307755</t>
  </si>
  <si>
    <t>САВИНА ТАТЬЯНА</t>
  </si>
  <si>
    <t>САВИН ВЛАДИМИР с 03.05.2015 по 06.05.2015</t>
  </si>
  <si>
    <t>105307112</t>
  </si>
  <si>
    <t>САВИНСКАЯ АННА</t>
  </si>
  <si>
    <t>СЕРГЕЕВ ДМИТРИЙ с 25.05.2015 по 27.05.2015</t>
  </si>
  <si>
    <t>205313165</t>
  </si>
  <si>
    <t>САВКИНА ДАРЬЯ</t>
  </si>
  <si>
    <t>САВКИНА ДАРЬЯ с 18.05.2015 по 20.05.2015</t>
  </si>
  <si>
    <t>205308159</t>
  </si>
  <si>
    <t>САВОСТЬЯНОВ ЕВГЕНИЙ</t>
  </si>
  <si>
    <t>САВОСТЬЯНОВ ЕВГЕНИЙ с 10.05.2015 по 12.05.2015</t>
  </si>
  <si>
    <t>205314838</t>
  </si>
  <si>
    <t>САВРАНСКАЯ МАРИНА</t>
  </si>
  <si>
    <t>МЕЩЕРЯКОВ КОНСТАНТИН с 24.05.2015 по 26.05.2015</t>
  </si>
  <si>
    <t>205313778</t>
  </si>
  <si>
    <t>САВЧЕНКО АЛЕКСЕЙ</t>
  </si>
  <si>
    <t>СВЯТОХА ЮЛИЯ с 29.05.2015 по 31.05.2015</t>
  </si>
  <si>
    <t>205309153</t>
  </si>
  <si>
    <t>САВЧУК ОЛЬГА</t>
  </si>
  <si>
    <t>САВЧУК ОЛЬГА с 04.05.2015 по 06.05.2015</t>
  </si>
  <si>
    <t>105307190</t>
  </si>
  <si>
    <t>САГИЛЯН РУСЛАН</t>
  </si>
  <si>
    <t>САГИЛЯН РУСЛАН с 26.05.2015 по 28.05.2015</t>
  </si>
  <si>
    <t>205310717</t>
  </si>
  <si>
    <t>САДАТИЕРОВ АРСЕН</t>
  </si>
  <si>
    <t>БОЕНКО ОЛЬГА с 16.05.2015 по 18.05.2015</t>
  </si>
  <si>
    <t>205313763</t>
  </si>
  <si>
    <t>БОЕНКО ОЛЬГА с 18.05.2015 по 19.05.2015</t>
  </si>
  <si>
    <t>205303273</t>
  </si>
  <si>
    <t>САДРТДИНОВА АЛЬБИНА</t>
  </si>
  <si>
    <t>САДРТДИНОВА АЛЬБИНА с 10.05.2015 по 20.05.2015</t>
  </si>
  <si>
    <t>205309401</t>
  </si>
  <si>
    <t>САЗОНОВА ТАТЬЯНА</t>
  </si>
  <si>
    <t>САЗОНОВ АЛЕКСАНДР с 04.05.2015 по 06.05.2015</t>
  </si>
  <si>
    <t>205300792</t>
  </si>
  <si>
    <t>САЙДАШЕВА МИЛЯУША</t>
  </si>
  <si>
    <t>САЙДАШЕВА МИЛЯУША с 01.05.2015 по 04.05.2015</t>
  </si>
  <si>
    <t>205309137</t>
  </si>
  <si>
    <t>САЙФУТДИНОВ ИЛЬДУС</t>
  </si>
  <si>
    <t>САЙФУТДИНОВ ИЛЬДУС с 03.05.2015 по 09.05.2015</t>
  </si>
  <si>
    <t>205306909</t>
  </si>
  <si>
    <t>САКАНЯН ЭРИК</t>
  </si>
  <si>
    <t>САКАНЯН ЭРИК НИКОЛАЕВИЧ с 09.05.2015 по 11.05.2015</t>
  </si>
  <si>
    <t>205314856</t>
  </si>
  <si>
    <t>САКОВ АНДРЕЙ</t>
  </si>
  <si>
    <t>САКОВ АНДРЕЙ с 23.05.2015 по 25.05.2015</t>
  </si>
  <si>
    <t>205311629</t>
  </si>
  <si>
    <t>САЛАМАТОВА АНАСТАСИЯ</t>
  </si>
  <si>
    <t>САЛАМАТОВА АНАСТАСИЯ с 12.05.2015 по 15.05.2015</t>
  </si>
  <si>
    <t>205250584</t>
  </si>
  <si>
    <t>САМАРИНА ЖАННА</t>
  </si>
  <si>
    <t>САМАРИНА ЖАННА с 01.05.2015 по 04.05.2015</t>
  </si>
  <si>
    <t>САМАРИНА ЖАННА с 30.04.2015 по 01.05.2015</t>
  </si>
  <si>
    <t>205314569</t>
  </si>
  <si>
    <t>САМАРИНА ОКСАНА</t>
  </si>
  <si>
    <t>САМАРИНА ОКСАНА с 25.05.2015 по 28.05.2015</t>
  </si>
  <si>
    <t>105301817</t>
  </si>
  <si>
    <t>САМАРСКИЙ АНДРЕЙ</t>
  </si>
  <si>
    <t>САМАРСКИЙ АНДРЕЙ с 05.05.2015 по 09.05.2015</t>
  </si>
  <si>
    <t>205307153</t>
  </si>
  <si>
    <t>САМАРЧЕНКО ИЛЬЯ</t>
  </si>
  <si>
    <t>САМАРЧЕНКО ИЛЬЯ с 09.05.2015 по 11.05.2015</t>
  </si>
  <si>
    <t>105301051</t>
  </si>
  <si>
    <t>САМБОРСКИЙ ДМИТРИЙ</t>
  </si>
  <si>
    <t>САМБОРСКИЙ ДМИТРИЙ с 13.05.2015 по 19.05.2015</t>
  </si>
  <si>
    <t>205300292</t>
  </si>
  <si>
    <t>САМОЙЛЕНКО ВАЛЕНТИНА</t>
  </si>
  <si>
    <t>САМОЙЛЕНКО ВАЛЕНТИНА с 01.05.2015 по 04.05.2015</t>
  </si>
  <si>
    <t>205314710</t>
  </si>
  <si>
    <t>САМОЙЛОВ АЛЕКСЕЙ</t>
  </si>
  <si>
    <t>САМОЙЛОВ АЛЕКСЕЙ с 23.05.2015 по 26.05.2015</t>
  </si>
  <si>
    <t>105306680</t>
  </si>
  <si>
    <t>САМОЙЛОВ ЮРИЙ</t>
  </si>
  <si>
    <t>САМОЙЛОВ ЮРИЙ с 29.05.2015 по 31.05.2015</t>
  </si>
  <si>
    <t>105306403</t>
  </si>
  <si>
    <t>САМОХИНА ОЛЬГА</t>
  </si>
  <si>
    <t>ЕФРЕМОВА ЛИДИЯ с 26.05.2015 по 29.05.2015</t>
  </si>
  <si>
    <t>205314800</t>
  </si>
  <si>
    <t>САМСОНОВ НИКИТА</t>
  </si>
  <si>
    <t>САМСОНОВ НИКИТА с 23.05.2015 по 29.05.2015</t>
  </si>
  <si>
    <t>205303785</t>
  </si>
  <si>
    <t>САРКИСЯН ЮРИЙ</t>
  </si>
  <si>
    <t>САРКИСЯН ЮРИЙ с 22.05.2015 по 24.05.2015</t>
  </si>
  <si>
    <t>105307090</t>
  </si>
  <si>
    <t>САРУХАНЯН КАРИНА</t>
  </si>
  <si>
    <t>БЕРНГАРТТ МАРИНА с 26.05.2015 по 29.05.2015</t>
  </si>
  <si>
    <t>105306199</t>
  </si>
  <si>
    <t>САХАРОВА ВИКТОРИЯ</t>
  </si>
  <si>
    <t>САХАРОВА ВИКТОРИЯ с 19.05.2015 по 20.05.2015</t>
  </si>
  <si>
    <t>205313571</t>
  </si>
  <si>
    <t>САЯДОВ ПАВЕЛ</t>
  </si>
  <si>
    <t>САЯДОВ ПАВЕЛ с 17.05.2015 по 19.05.2015</t>
  </si>
  <si>
    <t>205308423</t>
  </si>
  <si>
    <t>СВАНИДЗЕ ТАМАРА</t>
  </si>
  <si>
    <t>СВАНИДЗЕ ТАМАРА с 15.05.2015 по 17.05.2015</t>
  </si>
  <si>
    <t>205311716</t>
  </si>
  <si>
    <t>СВИСТУНОВ ВИКТОР</t>
  </si>
  <si>
    <t>СВИСТУНОВА ГАЛИНА МИХАЙЛОВНА с 12.05.2015 по 15.05.2015</t>
  </si>
  <si>
    <t>205307016</t>
  </si>
  <si>
    <t>СЕВЕРЮХИН КОНСТАНТИН</t>
  </si>
  <si>
    <t>СЕВЕРЮХИН КОНСТАНТИН ВАЛЕРЬЕВИ с 15.05.2015 по 17.05.2015</t>
  </si>
  <si>
    <t>205306502</t>
  </si>
  <si>
    <t>СЕВИДОВА АЛИСА</t>
  </si>
  <si>
    <t>СЕВИДОВА АЛИСА ВИТАЛЬЕВНА с 09.05.2015 по 11.05.2015</t>
  </si>
  <si>
    <t>205312381</t>
  </si>
  <si>
    <t>СЕВОСТЬЯНОВ КИРИЛЛ</t>
  </si>
  <si>
    <t>СЕВОСТЬЯНОВ КИРИЛЛ с 22.05.2015 по 24.05.2015</t>
  </si>
  <si>
    <t>205311439</t>
  </si>
  <si>
    <t>СЕВРЮКОВА НАТАЛЬЯ</t>
  </si>
  <si>
    <t>СЛЮСАРЕВ АНДРЕЙ с 11.05.2015 по 14.05.2015</t>
  </si>
  <si>
    <t>205314406</t>
  </si>
  <si>
    <t>СЕДОВИЧ СТАНИСЛАВ</t>
  </si>
  <si>
    <t>СЕДОВИЧ СТАНИСЛАВ с 24.05.2015 по 29.05.2015</t>
  </si>
  <si>
    <t>205313500</t>
  </si>
  <si>
    <t>СЕДЫХ СЕРГЕЙ</t>
  </si>
  <si>
    <t>БАБИЕВА ТАТЬЯНА с 26.05.2015 по 29.05.2015</t>
  </si>
  <si>
    <t>205301814</t>
  </si>
  <si>
    <t>СЕЙРАНЯН ЭЛЬМИРА</t>
  </si>
  <si>
    <t>ПЕТРОСЯН ОФЕЛИЯ с 29.05.2015 по 31.05.2015</t>
  </si>
  <si>
    <t>205311595</t>
  </si>
  <si>
    <t>СЕЛЕЗНЕВ АРТЕМ</t>
  </si>
  <si>
    <t>СЕЛЕЗНЕВ АРТЕМ с 12.05.2015 по 13.05.2015</t>
  </si>
  <si>
    <t>105306060</t>
  </si>
  <si>
    <t>СЕЛИНА ЕЛЕНА</t>
  </si>
  <si>
    <t>СЕЛИНА ЕЛЕНА с 21.05.2015 по 22.05.2015</t>
  </si>
  <si>
    <t>205301157</t>
  </si>
  <si>
    <t>СЕЛИНА ИРИНА</t>
  </si>
  <si>
    <t>СЕЛИНА ИРИНА с 01.05.2015 по 04.05.2015</t>
  </si>
  <si>
    <t>205301073</t>
  </si>
  <si>
    <t>СЕЛИНА ОЛЬГА</t>
  </si>
  <si>
    <t>ИЛЬИН НИКОЛАЙ с 01.05.2015 по 04.05.2015</t>
  </si>
  <si>
    <t>105302326</t>
  </si>
  <si>
    <t>СЕЛИФАНОВ ВЛАДИМИР</t>
  </si>
  <si>
    <t>СЕЛИФАНОВ ВЛАДИМИР с 05.05.2015 по 06.05.2015</t>
  </si>
  <si>
    <t>105302266</t>
  </si>
  <si>
    <t>СЕЛИФАНОВ ВЛАДИМИР с 06.05.2015 по 08.05.2015</t>
  </si>
  <si>
    <t>205300290</t>
  </si>
  <si>
    <t>СЕЛЮТИН СЕРГЕЙ</t>
  </si>
  <si>
    <t>СЕЛЮТИН СЕРГЕЙ с 01.05.2015 по 04.05.2015</t>
  </si>
  <si>
    <t>205250637</t>
  </si>
  <si>
    <t>СЕЛЯМИЕВА АНАСТАСИЯ</t>
  </si>
  <si>
    <t>СЕЛЯМИЕВА АНАСТАСИЯ с 01.05.2015 по 03.05.2015</t>
  </si>
  <si>
    <t>СЕЛЯМИЕВА АНАСТАСИЯ с 30.04.2015 по 01.05.2015</t>
  </si>
  <si>
    <t>105305380</t>
  </si>
  <si>
    <t>СЕМЕНОВ АЛЕКСЕЙ</t>
  </si>
  <si>
    <t>СЕМЕНОВ АЛЕКСЕЙ с 17.05.2015 по 19.05.2015</t>
  </si>
  <si>
    <t>105303106</t>
  </si>
  <si>
    <t>СЕМЕНОВ ПАВЕЛ</t>
  </si>
  <si>
    <t>СЕМЕНОВ ПАВЕЛ с 23.05.2015 по 24.05.2015</t>
  </si>
  <si>
    <t>205314256</t>
  </si>
  <si>
    <t>СЕМЕНОВА ИННА</t>
  </si>
  <si>
    <t>СЕМЕНОВА ИННА с 20.05.2015 по 22.05.2015</t>
  </si>
  <si>
    <t>205313088</t>
  </si>
  <si>
    <t>СЕМЕНЦОВ ДЕНИС</t>
  </si>
  <si>
    <t>СЕМЕНЦОВ ДЕНИС с 19.05.2015 по 25.05.2015</t>
  </si>
  <si>
    <t>205313363</t>
  </si>
  <si>
    <t>СЕМЕНЧЕНКО ЛАРИСА</t>
  </si>
  <si>
    <t>СЕМЕНЧЕНКО ЛАРИСА с 29.05.2015 по 31.05.2015</t>
  </si>
  <si>
    <t>205310653</t>
  </si>
  <si>
    <t>СЕМУШКИНА МАРТА</t>
  </si>
  <si>
    <t>СЕМУШКИНА МАРТА с 11.05.2015 по 20.05.2015</t>
  </si>
  <si>
    <t>205310691</t>
  </si>
  <si>
    <t>СЕННИКОВА НАТАЛЬЯ</t>
  </si>
  <si>
    <t>СЕННИКОВА НАТАЛЬЯ с 07.05.2015 по 09.05.2015</t>
  </si>
  <si>
    <t>205309026</t>
  </si>
  <si>
    <t>СЕНЬКЕВИЧ СЕМЕН</t>
  </si>
  <si>
    <t>СЕНЬКЕВИЧ СЕМЕН АЛЕКСАНДРОВИЧ с 10.05.2015 по 15.05.2015</t>
  </si>
  <si>
    <t>105303306</t>
  </si>
  <si>
    <t>СЕРБИНА АНАСТАСИЯ</t>
  </si>
  <si>
    <t>СЕРБИН ДЕНИС с 17.05.2015 по 18.05.2015</t>
  </si>
  <si>
    <t>205314572</t>
  </si>
  <si>
    <t>СЕРБИНОВСКИЙ АЛЕКСАНДР</t>
  </si>
  <si>
    <t>СЕРБИНОВСКИЙ АЛЕКСАНДР с 21.05.2015 по 28.05.2015</t>
  </si>
  <si>
    <t>205300774</t>
  </si>
  <si>
    <t>СЕРБСКИЙ ВЛАДИМИР</t>
  </si>
  <si>
    <t>СЕРБСКИЙ ВЛАДИСЛАВ с 24.05.2015 по 31.05.2015</t>
  </si>
  <si>
    <t>ХРЕНОВА ЕЛЕНА с 24.05.2015 по 31.05.2015</t>
  </si>
  <si>
    <t>205307900</t>
  </si>
  <si>
    <t>СЕРГЕЕВ ДМИТРИЙ</t>
  </si>
  <si>
    <t>СЕРГЕЕВ ДМИТРИЙ с 13.05.2015 по 20.05.2015</t>
  </si>
  <si>
    <t>205300777</t>
  </si>
  <si>
    <t>СЕРГЕЕВА АЛИНА</t>
  </si>
  <si>
    <t>СЕРГЕЕВА АЛИНА с 22.05.2015 по 29.05.2015</t>
  </si>
  <si>
    <t>205308435</t>
  </si>
  <si>
    <t>СЕРГЕЕВА НАТАЛЬЯ</t>
  </si>
  <si>
    <t>СЕРГЕЕВА НАТАЛЬЯ с 15.05.2015 по 17.05.2015</t>
  </si>
  <si>
    <t>БОБКОВА ИРИНА с 15.05.2015 по 17.05.2015</t>
  </si>
  <si>
    <t>205314413</t>
  </si>
  <si>
    <t>СЕРГИЕНКО ЭЛИНА</t>
  </si>
  <si>
    <t>СЕРГИЕНКО ЭЛИНА с 24.05.2015 по 25.05.2015</t>
  </si>
  <si>
    <t>105300311</t>
  </si>
  <si>
    <t>СЕРДЮК ВЕРА</t>
  </si>
  <si>
    <t>СЕРДЮК ВАСИЛИЙ с 16.05.2015 по 21.05.2015</t>
  </si>
  <si>
    <t>105305767</t>
  </si>
  <si>
    <t>СЕРДЮК НИКОЛАЙ</t>
  </si>
  <si>
    <t>СЕРДЮК НИКОЛАЙ с 19.05.2015 по 21.05.2015</t>
  </si>
  <si>
    <t>105306070</t>
  </si>
  <si>
    <t>СЕРДЮК НИКОЛАЙ с 21.05.2015 по 24.05.2015</t>
  </si>
  <si>
    <t>105300195</t>
  </si>
  <si>
    <t>СЕРДЮКОВ РУСЛАН</t>
  </si>
  <si>
    <t>СЕРДЮКОВ РУСЛАН с 04.05.2015 по 11.05.2015</t>
  </si>
  <si>
    <t>105305884</t>
  </si>
  <si>
    <t>СЕРЕБРЕННИКОВА ЕКАТЕРИНА</t>
  </si>
  <si>
    <t>КОНОПЛИНА ЕЛИЗАВЕТА с 19.05.2015 по 20.05.2015</t>
  </si>
  <si>
    <t>205300715</t>
  </si>
  <si>
    <t>СЕРЕБРЯКОВА АННА</t>
  </si>
  <si>
    <t>СЕРЕБРЯКОВА НАТАЛЬЯ с 01.05.2015 по 03.05.2015</t>
  </si>
  <si>
    <t>СЕРЕБРЯКОВА НАТАЛЬЯ с 30.04.2015 по 01.05.2015</t>
  </si>
  <si>
    <t>205313803</t>
  </si>
  <si>
    <t>СЕРИЩЕВА СВЕТЛАНА</t>
  </si>
  <si>
    <t>СЕРИЩЕВА СВЕТЛАНА с 19.05.2015 по 20.05.2015</t>
  </si>
  <si>
    <t>105308076</t>
  </si>
  <si>
    <t>СЕРИЩЕВА СВЕТЛАНА с 27.05.2015 по 28.05.2015</t>
  </si>
  <si>
    <t>205308501</t>
  </si>
  <si>
    <t>СЕРОВ ДМИТРИЙ</t>
  </si>
  <si>
    <t>СЕРОВ ДМИТРИЙ с 10.05.2015 по 13.05.2015</t>
  </si>
  <si>
    <t>205313618</t>
  </si>
  <si>
    <t>СЕРОВА ОЛЬГА</t>
  </si>
  <si>
    <t>СЕРОВА ОЛЬГА с 23.05.2015 по 27.05.2015</t>
  </si>
  <si>
    <t>205300539</t>
  </si>
  <si>
    <t>СИВОЖЕЛЕЗОВ АЛЕКСАНДР</t>
  </si>
  <si>
    <t>СИВОЖЕЛЕЗОВ АЛЕКСАНДР АЛЕКАНДР с 01.05.2015 по 05.05.2015</t>
  </si>
  <si>
    <t>105302030</t>
  </si>
  <si>
    <t>СИГАРЕВА ОЛЬГА</t>
  </si>
  <si>
    <t>СИГАРЕВА ОЛЬГА с 11.05.2015 по 14.05.2015</t>
  </si>
  <si>
    <t>105306841</t>
  </si>
  <si>
    <t>СИДОРЕНКО МАРИНА</t>
  </si>
  <si>
    <t>СИДОРЕНКО МАРИНА с 22.05.2015 по 23.05.2015</t>
  </si>
  <si>
    <t>105305992</t>
  </si>
  <si>
    <t>СИДОРЕНКО МАРИЯ</t>
  </si>
  <si>
    <t>СИДОРЕНКО МАРИЯ с 19.05.2015 по 20.05.2015</t>
  </si>
  <si>
    <t>105305961</t>
  </si>
  <si>
    <t>СИДОРЕНКО МАРИЯ с 20.05.2015 по 22.05.2015</t>
  </si>
  <si>
    <t>205303352</t>
  </si>
  <si>
    <t>СИДОРЕНКОВ ИВАН</t>
  </si>
  <si>
    <t>СИДОРЕНКОВ ИВАН с 13.05.2015 по 22.05.2015</t>
  </si>
  <si>
    <t>205308386</t>
  </si>
  <si>
    <t>СИЛИН АНТОН</t>
  </si>
  <si>
    <t>СИЛИН АНТОН с 04.05.2015 по 07.05.2015</t>
  </si>
  <si>
    <t>ГИЛЬМАНОВА АННА с 04.05.2015 по 07.05.2015</t>
  </si>
  <si>
    <t>205314335</t>
  </si>
  <si>
    <t>СИМАВОНЯН АРМЕН</t>
  </si>
  <si>
    <t>СИМАВОНЯН ЯНА с 20.05.2015 по 22.05.2015</t>
  </si>
  <si>
    <t>205308886</t>
  </si>
  <si>
    <t>СИМОНЕНКОВА АНГЕЛИНА</t>
  </si>
  <si>
    <t>СИМОНЕНКОВА АНГЕЛИНА с 17.05.2015 по 20.05.2015</t>
  </si>
  <si>
    <t>205301486</t>
  </si>
  <si>
    <t>СИМОНОВ ДМИТРИЙ</t>
  </si>
  <si>
    <t>СИМОНОВ ДМИТРИЙ с 01.05.2015 по 10.05.2015</t>
  </si>
  <si>
    <t>205308251</t>
  </si>
  <si>
    <t>СИМОХИНА ЕВГЕНИЯ</t>
  </si>
  <si>
    <t>ПАВЛЫЧЕВА НИНА с 03.05.2015 по 07.05.2015</t>
  </si>
  <si>
    <t>205311526</t>
  </si>
  <si>
    <t>СИНИЦИНА АННА</t>
  </si>
  <si>
    <t>СИНИЦИНА АННА с 23.05.2015 по 24.05.2015</t>
  </si>
  <si>
    <t>205313024</t>
  </si>
  <si>
    <t>СИНОНЯН ТАРАС</t>
  </si>
  <si>
    <t>СИНОНЯН АННА с 18.05.2015 по 22.05.2015</t>
  </si>
  <si>
    <t>205250429</t>
  </si>
  <si>
    <t>СИНЯКОВ АЛЕКСАНДР</t>
  </si>
  <si>
    <t>СИНЯКОВ ДАНИИЛ с 01.05.2015 по 04.05.2015</t>
  </si>
  <si>
    <t>СИНЯКОВ АЛЕКСАНДР с 01.05.2015 по 04.05.2015</t>
  </si>
  <si>
    <t>СИНЯКОВ АЛЕКСАНДР с 01.05.2015 по 16.05.2015</t>
  </si>
  <si>
    <t>105302385</t>
  </si>
  <si>
    <t>СИНЯКОВА АЛЕКСАНДРА</t>
  </si>
  <si>
    <t>СИНЯКОВ СЕРГЕЙ АЛЕКСАНДРОВИЧ с 04.05.2015 по 05.05.2015</t>
  </si>
  <si>
    <t>205250401</t>
  </si>
  <si>
    <t>СИНЯКОВА ЛЮБОВЬ</t>
  </si>
  <si>
    <t>РАЕЦКАЯ ЛЮБОВЬ с 28.04.2015 по 01.05.2015</t>
  </si>
  <si>
    <t>105306569</t>
  </si>
  <si>
    <t>СИТНИКОВ МАКСИМ</t>
  </si>
  <si>
    <t>СИТНИКОВ МАКСИМ с 22.05.2015 по 24.05.2015</t>
  </si>
  <si>
    <t>205313882</t>
  </si>
  <si>
    <t>СИТНИКОВА ОЛЕСЯ</t>
  </si>
  <si>
    <t>СИТНИКОВА ОЛЕСЯ с 23.05.2015 по 24.05.2015</t>
  </si>
  <si>
    <t>КУЛЬБЯКИНА НАТАЛЬЯ с 23.05.2015 по 24.05.2015</t>
  </si>
  <si>
    <t>205301822</t>
  </si>
  <si>
    <t>СКАЧКОВА ОКСАНА</t>
  </si>
  <si>
    <t>СКАЧКОВ СЕРГЕЙ с 07.05.2015 по 11.05.2015</t>
  </si>
  <si>
    <t>105308667</t>
  </si>
  <si>
    <t>СКИТЕР ЕЛЕНА</t>
  </si>
  <si>
    <t>СКИТЕР ЕЛЕНА с 28.05.2015 по 29.05.2015</t>
  </si>
  <si>
    <t>205307407</t>
  </si>
  <si>
    <t>СКЛИЗКОВА ОЛЬГА</t>
  </si>
  <si>
    <t>СКЛИЗКОВА ОЛЬГА с 14.05.2015 по 21.05.2015</t>
  </si>
  <si>
    <t>105305538</t>
  </si>
  <si>
    <t>СКЛЯР ПАВЕЛ</t>
  </si>
  <si>
    <t>СКЛЯР ПАВЕЛ с 20.05.2015 по 22.05.2015</t>
  </si>
  <si>
    <t>205307213</t>
  </si>
  <si>
    <t>СКОРИКОВА ОКСАНА</t>
  </si>
  <si>
    <t>СКОРИКОВА ОКСАНА НИКОЛАЕВНА с 10.05.2015 по 11.05.2015</t>
  </si>
  <si>
    <t>БОГУС ЕЛИЗАВЕТА ЗАУРОВНА с 10.05.2015 по 11.05.2015</t>
  </si>
  <si>
    <t>ЗИНЧЕНКО ОЛЬГА ВИКТОРОВНА с 10.05.2015 по 11.05.2015</t>
  </si>
  <si>
    <t>105305730</t>
  </si>
  <si>
    <t>СКОРНЯКОВА МАРИНА</t>
  </si>
  <si>
    <t>ПОНОМАРЕНКО АРТЕМ с 21.05.2015 по 22.05.2015</t>
  </si>
  <si>
    <t>205306727</t>
  </si>
  <si>
    <t>СКОРОБОГАТОВ РОМАН</t>
  </si>
  <si>
    <t>СКОРОБОГАТОВ РОМАН с 09.05.2015 по 11.05.2015</t>
  </si>
  <si>
    <t>105301222</t>
  </si>
  <si>
    <t>СКОРОХОД ЕЛЕНА</t>
  </si>
  <si>
    <t>СКОРОХОД ЕЛЕНА с 03.05.2015 по 04.05.2015</t>
  </si>
  <si>
    <t>205302520</t>
  </si>
  <si>
    <t>СКРЯБИНА МАРИЯ</t>
  </si>
  <si>
    <t>СКРЯБИНА МАРИЯ с 01.05.2015 по 10.05.2015</t>
  </si>
  <si>
    <t>МИНИКАЕВ ВЛАДИМИР с 01.05.2015 по 10.05.2015</t>
  </si>
  <si>
    <t>105305054</t>
  </si>
  <si>
    <t>СЛЕПУХИНА ЯНИНА</t>
  </si>
  <si>
    <t>СЛЕПУХИНА ЯНИНА с 17.05.2015 по 18.05.2015</t>
  </si>
  <si>
    <t>205308395</t>
  </si>
  <si>
    <t>СЛИПЧЕНКО ТАТЬЯНА</t>
  </si>
  <si>
    <t>СЛИПЧЕНКО СЕРГЕЙ с 10.05.2015 по 13.05.2015</t>
  </si>
  <si>
    <t>105305273</t>
  </si>
  <si>
    <t>СЛУЦКАЯ МАРГАРИТА</t>
  </si>
  <si>
    <t>СЛУЦКАЯ МАРГАРИТА с 17.05.2015 по 20.05.2015</t>
  </si>
  <si>
    <t>НАЗАРОВА АНГЕЛИНА с 19.05.2015 по 20.05.2015</t>
  </si>
  <si>
    <t>205309325</t>
  </si>
  <si>
    <t>СЛЮСАРЕВ ВИТАЛИЙ</t>
  </si>
  <si>
    <t>СЛЮСАРЕВ ВИТАЛИЙ ВИКТОРОВИЧ с 10.05.2015 по 12.05.2015</t>
  </si>
  <si>
    <t>105304862</t>
  </si>
  <si>
    <t>СМИРНОВ АЛЕКСАНДР</t>
  </si>
  <si>
    <t>СМИРНОВ АЛЕКСАНДР с 17.05.2015 по 19.05.2015</t>
  </si>
  <si>
    <t>АРХАНГЕЛЬСКАЯ ИРИНА с 17.05.2015 по 19.05.2015</t>
  </si>
  <si>
    <t>205308048</t>
  </si>
  <si>
    <t>СМИРНОВ ВЛАДИМИР</t>
  </si>
  <si>
    <t>СМИРНОВ ВЛАДИМИР с 04.05.2015 по 08.05.2015</t>
  </si>
  <si>
    <t>105300237</t>
  </si>
  <si>
    <t>СМИРНОВ КОНСТАНТИН</t>
  </si>
  <si>
    <t>СМИРНОВ КОНСТАНТИН с 02.05.2015 по 03.05.2015</t>
  </si>
  <si>
    <t>105300190</t>
  </si>
  <si>
    <t>СМИРНОВ СЕРГЕЙ</t>
  </si>
  <si>
    <t>СМИРНОВ СЕРГЕЙ с 08.05.2015 по 15.05.2015</t>
  </si>
  <si>
    <t>205306813</t>
  </si>
  <si>
    <t>СМИРНОВА АНАСТАСИЯ</t>
  </si>
  <si>
    <t>СМИРНОВА АНАСТАСИЯ с 09.05.2015 по 11.05.2015</t>
  </si>
  <si>
    <t>105305395</t>
  </si>
  <si>
    <t>БЕЛОУСОВА МАРИЯ с 19.05.2015 по 20.05.2015</t>
  </si>
  <si>
    <t>105306743</t>
  </si>
  <si>
    <t>СМИРНОВА АНАСТАСИЯ с 24.05.2015 по 25.05.2015</t>
  </si>
  <si>
    <t>205300733</t>
  </si>
  <si>
    <t>СМИРНОВА АННА</t>
  </si>
  <si>
    <t>СМИРНОВ ВЛАДИМИР с 03.05.2015 по 06.05.2015</t>
  </si>
  <si>
    <t>205309395</t>
  </si>
  <si>
    <t>СМИРНОВА КЛАВДИЯ</t>
  </si>
  <si>
    <t>СМИРНОВ НИКОЛАЙ с 04.05.2015 по 06.05.2015</t>
  </si>
  <si>
    <t>205308341</t>
  </si>
  <si>
    <t>СМИРНОВА СВЕТЛАНА</t>
  </si>
  <si>
    <t>СМИРНОВА СВЕТЛАНА АЛЕКСАНДРОВ с 10.05.2015 по 15.05.2015</t>
  </si>
  <si>
    <t>СМИРНОВ ЕВГЕНИЙ ВАЛЕРЬЕВИЧ с 10.05.2015 по 15.05.2015</t>
  </si>
  <si>
    <t>СМИРНОВА ДАРЬЯ с 10.05.2015 по 15.05.2015</t>
  </si>
  <si>
    <t>205312318</t>
  </si>
  <si>
    <t>СМИРНОВА ЭВЕЛИНА</t>
  </si>
  <si>
    <t>СМИРНОВА ЭВЕЛИНА с 17.05.2015 по 21.05.2015</t>
  </si>
  <si>
    <t>205300773</t>
  </si>
  <si>
    <t>СМИРНОВА ЮРИЙ</t>
  </si>
  <si>
    <t>СМИРНОВА ГАЛИНА с 03.05.2015 по 06.05.2015</t>
  </si>
  <si>
    <t>205314819</t>
  </si>
  <si>
    <t>СОБОЛЕВА АНЖЕЛИКА</t>
  </si>
  <si>
    <t>СОБОЛЕВА АНЖЕЛИКА с 22.05.2015 по 24.05.2015</t>
  </si>
  <si>
    <t>205304921</t>
  </si>
  <si>
    <t>СОБОЛЬ НАТАЛЬЯ</t>
  </si>
  <si>
    <t>СОБОЛЬ НАТАЛЬЯ с 06.05.2015 по 07.05.2015</t>
  </si>
  <si>
    <t>105306453</t>
  </si>
  <si>
    <t>СОВМЕН ЗАРЕМА</t>
  </si>
  <si>
    <t>СОВМЕН ЗАРЕМА с 30.05.2015 по 31.05.2015</t>
  </si>
  <si>
    <t>205306506</t>
  </si>
  <si>
    <t>СОГОЛОВСКАЯ ДАРЬЯ</t>
  </si>
  <si>
    <t>ОРАЗМЕДОВ ГЕОРИГИЙ с 16.05.2015 по 17.05.2015</t>
  </si>
  <si>
    <t>105300441</t>
  </si>
  <si>
    <t>СОКОЛОВ АЛЕКСЕЙ</t>
  </si>
  <si>
    <t>СОКОЛОВ АЛЕКСЕЙ с 12.05.2015 по 24.05.2015</t>
  </si>
  <si>
    <t>205311620</t>
  </si>
  <si>
    <t>СОКОЛОВ АЛЕКСЕЙ с 24.05.2015 по 31.05.2015</t>
  </si>
  <si>
    <t>105308226</t>
  </si>
  <si>
    <t>СОКОЛОВ НИКОЛАЙ</t>
  </si>
  <si>
    <t>СОКОЛОВ НИКОЛАЙ с 28.05.2015 по 29.05.2015</t>
  </si>
  <si>
    <t>205306476</t>
  </si>
  <si>
    <t>СОКОЛОВ СЕРГЕЙ</t>
  </si>
  <si>
    <t>СОКОЛОВ СЕРГЕЙ с 08.05.2015 по 14.05.2015</t>
  </si>
  <si>
    <t>205308660</t>
  </si>
  <si>
    <t>СОКОЛОВ ЮРИЙ</t>
  </si>
  <si>
    <t>СОКОЛОВ ЮРИЙ с 16.05.2015 по 20.05.2015</t>
  </si>
  <si>
    <t>205312435</t>
  </si>
  <si>
    <t>СОКОЛОВА ЮЛИЯ</t>
  </si>
  <si>
    <t>СОКОЛОВА ЮЛИЯ с 20.05.2015 по 27.05.2015</t>
  </si>
  <si>
    <t>205314497</t>
  </si>
  <si>
    <t>СОКОЛОВСКАЯ ЕЛЕНА</t>
  </si>
  <si>
    <t>СОКОЛОВСКАЯ ЕЛЕНА с 27.05.2015 по 29.05.2015</t>
  </si>
  <si>
    <t>205313188</t>
  </si>
  <si>
    <t>СОКОЛОВСКИЙ ВАЛЕРИЙ</t>
  </si>
  <si>
    <t>СОКОЛОВСКИЙ ВАЛЕРИЙ с 22.05.2015 по 24.05.2015</t>
  </si>
  <si>
    <t>205306557</t>
  </si>
  <si>
    <t>СОЛОВЬЕВ ВЛАДИСЛАВ</t>
  </si>
  <si>
    <t>СОЛОВЬЕВ ВЛАДИСЛАВ с 01.05.2015 по 04.05.2015</t>
  </si>
  <si>
    <t>СОЛОВЬЕВА ОЛЬГА с 01.05.2015 по 04.05.2015</t>
  </si>
  <si>
    <t>205312309</t>
  </si>
  <si>
    <t>СОЛОВЬЕВА ГАЛИНА</t>
  </si>
  <si>
    <t>АБИЯН-СОЛОВЬЕВА ГАЛИНА с 29.05.2015 по 31.05.2015</t>
  </si>
  <si>
    <t>205308628</t>
  </si>
  <si>
    <t>СОЛОВЬЕВА МАРИНА</t>
  </si>
  <si>
    <t>СОЛОВЬЕВА МАРИНА с 04.05.2015 по 09.05.2015</t>
  </si>
  <si>
    <t>105305396</t>
  </si>
  <si>
    <t>СОЛОВЬЕВА ЮЛИЯ</t>
  </si>
  <si>
    <t>СОЛОВЬЕВА СВЕТЛАНА с 18.05.2015 по 20.05.2015</t>
  </si>
  <si>
    <t>105306036</t>
  </si>
  <si>
    <t>СОЛОВЬЕВА ЮЛИЯ с 20.05.2015 по 22.05.2015</t>
  </si>
  <si>
    <t>205311343</t>
  </si>
  <si>
    <t>СОЛОГУБОВА ОЛЕСЯ</t>
  </si>
  <si>
    <t>СОЛОГУБОВА ОЛЕСЯ с 12.05.2015 по 14.05.2015</t>
  </si>
  <si>
    <t>205307228</t>
  </si>
  <si>
    <t>СОЛОДУХА ГАЛИНА</t>
  </si>
  <si>
    <t>СОЛОДУХА ОЛЕГ с 03.05.2015 по 05.05.2015</t>
  </si>
  <si>
    <t>205308161</t>
  </si>
  <si>
    <t>СОЛОДУХИН ЮРИЙ</t>
  </si>
  <si>
    <t>СОЛОДУХИН ЮРИЙ с 03.05.2015 по 10.05.2015</t>
  </si>
  <si>
    <t>205300057</t>
  </si>
  <si>
    <t>СОЛОМАХИНА ТАТЬЯНА</t>
  </si>
  <si>
    <t>СОЛОМАХИНА ТАТЬЯНА с 01.05.2015 по 07.05.2015</t>
  </si>
  <si>
    <t>205315691</t>
  </si>
  <si>
    <t>СОЛОПЕНКОВА ЛЮДМИЛА</t>
  </si>
  <si>
    <t>СОЛОПЕНКОВА ЛЮДМИЛА с 28.05.2015 по 29.05.2015</t>
  </si>
  <si>
    <t>СОЛОПЕНКОВА ЕЛЕНА с 28.05.2015 по 29.05.2015</t>
  </si>
  <si>
    <t>205308081</t>
  </si>
  <si>
    <t>СОЛОПОВА СВЕТЛАНА</t>
  </si>
  <si>
    <t>СОЛОПОВА СВЕТЛАНА ВИТАЛЬЕВНА с 04.05.2015 по 06.05.2015</t>
  </si>
  <si>
    <t>ШЕВЧЕНКО АННА с 04.05.2015 по 06.05.2015</t>
  </si>
  <si>
    <t>205301552</t>
  </si>
  <si>
    <t>СОЛОШЕНКО АНАСТАСИЯ</t>
  </si>
  <si>
    <t>СОЛОШЕНКО АНАСТАСИЯ с 07.05.2015 по 10.05.2015</t>
  </si>
  <si>
    <t>105307571</t>
  </si>
  <si>
    <t>СОРОКИН АЛЕКСЕЙ</t>
  </si>
  <si>
    <t>СОРОКИН АЛЕКСЕЙ с 27.05.2015 по 29.05.2015</t>
  </si>
  <si>
    <t>205310462</t>
  </si>
  <si>
    <t>СОРОКИНА МАРИЯ</t>
  </si>
  <si>
    <t>БЕЛЯЕВА ЕЛЕНА с 06.05.2015 по 08.05.2015</t>
  </si>
  <si>
    <t>205306261</t>
  </si>
  <si>
    <t>СОРОКИНА НАТАЛЬЯ</t>
  </si>
  <si>
    <t>СОРОКИНА НАТАЛЬЯ с 09.05.2015 по 11.05.2015</t>
  </si>
  <si>
    <t>205302307</t>
  </si>
  <si>
    <t>СОРОКОПУД ЛЮБОВЬ</t>
  </si>
  <si>
    <t>СОРОКОПУД ЛЮБОВЬ с 17.05.2015 по 25.05.2015</t>
  </si>
  <si>
    <t>205311176</t>
  </si>
  <si>
    <t>СОРСМАН КОНСТАНТИН</t>
  </si>
  <si>
    <t>СОРСМАН КОНСТАНТИН с 14.05.2015 по 19.05.2015</t>
  </si>
  <si>
    <t>105303429</t>
  </si>
  <si>
    <t>СОСНОВСКАЯ СВЕТЛАНА</t>
  </si>
  <si>
    <t>СОСНОВСКАЯ СВЕТЛАНА с 14.05.2015 по 25.05.2015</t>
  </si>
  <si>
    <t>205315144</t>
  </si>
  <si>
    <t>СОХАНЬ ПАВЕЛ</t>
  </si>
  <si>
    <t>СОХАНЬ ПАВЕЛ с 24.05.2015 по 25.05.2015</t>
  </si>
  <si>
    <t>205307731</t>
  </si>
  <si>
    <t>СОХИН АРТЕМ</t>
  </si>
  <si>
    <t>СОХИН АРТЕМ с 12.05.2015 по 21.05.2015</t>
  </si>
  <si>
    <t>205307598</t>
  </si>
  <si>
    <t>СОХИНА СЕРГЕЙ</t>
  </si>
  <si>
    <t>СОХИН СЕРГЕЙ с 12.05.2015 по 21.05.2015</t>
  </si>
  <si>
    <t>205308433</t>
  </si>
  <si>
    <t>СПИРИН ЮРИЙ</t>
  </si>
  <si>
    <t>СПИРИН ЮРИЙ ГЕОРГИЕВИЧ с 15.05.2015 по 17.05.2015</t>
  </si>
  <si>
    <t>СПИРИНА ЕЛИЗАВЕТА с 15.05.2015 по 17.05.2015</t>
  </si>
  <si>
    <t>205251377</t>
  </si>
  <si>
    <t>СРАБИОНЯН ГАЛИНА</t>
  </si>
  <si>
    <t>САРБИОНЯН ГАЛИНА с 01.05.2015 по 04.05.2015</t>
  </si>
  <si>
    <t>САРБИОНЯН ГАЛИНА с 30.04.2015 по 01.05.2015</t>
  </si>
  <si>
    <t>205307772</t>
  </si>
  <si>
    <t>СРМИКЯН АРТУР</t>
  </si>
  <si>
    <t>СРМИКЯН АРТУР с 01.05.2015 по 04.05.2015</t>
  </si>
  <si>
    <t>105300977</t>
  </si>
  <si>
    <t>СТАЖКОВОЙ ОЛЕГ</t>
  </si>
  <si>
    <t>СТАЖКОВОЙ ОЛЕГ с 07.05.2015 по 09.05.2015</t>
  </si>
  <si>
    <t>205300398</t>
  </si>
  <si>
    <t>СТАЛЬНОЙ ЕВГЕНИЙ</t>
  </si>
  <si>
    <t>СТАЛЬНАЯ ЯНА с 01.05.2015 по 05.05.2015</t>
  </si>
  <si>
    <t>105300432</t>
  </si>
  <si>
    <t>СТАРОДУБРОВСКИЙ ГЛЕБ</t>
  </si>
  <si>
    <t>СТАРОДУБРВСКАЯ МАРИАННА с 09.05.2015 по 11.05.2015</t>
  </si>
  <si>
    <t>105307702</t>
  </si>
  <si>
    <t>СТАРОДУБЦЕВА ЕВГЕНИЯ</t>
  </si>
  <si>
    <t>СТАРОДУБЦЕВА ЕВГЕНИЯ с 25.05.2015 по 28.05.2015</t>
  </si>
  <si>
    <t>205304600</t>
  </si>
  <si>
    <t>СТАРОСТИН СЕРГЕЙ</t>
  </si>
  <si>
    <t>СТАРОСТИН СЕРГЕЙ с 11.05.2015 по 17.05.2015</t>
  </si>
  <si>
    <t>205304849</t>
  </si>
  <si>
    <t>СТАХЕЕВА О</t>
  </si>
  <si>
    <t>СТАХЕЕВА О. с 01.05.2015 по 04.05.2015</t>
  </si>
  <si>
    <t>205306430</t>
  </si>
  <si>
    <t>СТАЦЕНКО ГЕННАДИЙ</t>
  </si>
  <si>
    <t>СТАЦЕНКО ГЕННАДИЙ с 01.05.2015 по 05.05.2015</t>
  </si>
  <si>
    <t>205301781</t>
  </si>
  <si>
    <t>СТАШКЕВИЧ МАРИНА</t>
  </si>
  <si>
    <t>СТАШКЕВИЧ МАРИНА с 29.05.2015 по 31.05.2015</t>
  </si>
  <si>
    <t>205314866</t>
  </si>
  <si>
    <t>СТЕКЛЕНЕВА ЛЮДМИЛА</t>
  </si>
  <si>
    <t>СТЕКЛЕНЕВ ВЛАДИМИР с 22.05.2015 по 25.05.2015</t>
  </si>
  <si>
    <t>205307021</t>
  </si>
  <si>
    <t>СТЕНИН ЕВГЕНИЙ</t>
  </si>
  <si>
    <t>СТЕНИН ЕВГЕНИЙ с 16.05.2015 по 17.05.2015</t>
  </si>
  <si>
    <t>105305542</t>
  </si>
  <si>
    <t>СТЕПАНОВА ТАТЬЯНА</t>
  </si>
  <si>
    <t>ЦАРЕНКОВА ЕКАТЕРИНА с 18.05.2015 по 20.05.2015</t>
  </si>
  <si>
    <t>205310086</t>
  </si>
  <si>
    <t>СТЕПИН АЛЕКСАНДР</t>
  </si>
  <si>
    <t>СТЕПИН АЛЕКСАНДР с 18.05.2015 по 31.05.2015</t>
  </si>
  <si>
    <t>205250155</t>
  </si>
  <si>
    <t>СТЕФАШИНА КСЕНИЯ</t>
  </si>
  <si>
    <t>МАРКШТЕТТЕР ЕКАТЕРИНА с 01.05.2015 по 05.05.2015</t>
  </si>
  <si>
    <t>МАРКШТЕТТЕР ЕКАТЕРИНА с 30.04.2015 по 01.05.2015</t>
  </si>
  <si>
    <t>205303370</t>
  </si>
  <si>
    <t>СТЕЦЮК ЛЮБОВЬ</t>
  </si>
  <si>
    <t>СТЕЦЮК ЛЮБОВЬ ПЕТРОВНА с 15.05.2015 по 20.05.2015</t>
  </si>
  <si>
    <t>205308451</t>
  </si>
  <si>
    <t>СТОЛЯРОВА НАТАЛЬЯ</t>
  </si>
  <si>
    <t>КОЛОСОВ АНТОН с 07.05.2015 по 09.05.2015</t>
  </si>
  <si>
    <t>205313322</t>
  </si>
  <si>
    <t>СТОЛЯРЧУК ЕКАТЕРИНА</t>
  </si>
  <si>
    <t>СТОЛЯРЧУК ЕКАТЕРИНА с 29.05.2015 по 31.05.2015</t>
  </si>
  <si>
    <t>205313733</t>
  </si>
  <si>
    <t>СТОРОЖЕВ ДЕНИС</t>
  </si>
  <si>
    <t>САБИРОВА ЛЮДМИЛА с 18.05.2015 по 19.05.2015</t>
  </si>
  <si>
    <t>105300832</t>
  </si>
  <si>
    <t>СТОРОЖЕНКО АНДРЕЙ</t>
  </si>
  <si>
    <t>СТОРОЖЕНКО ТАТЬЯНА с 01.05.2015 по 03.05.2015</t>
  </si>
  <si>
    <t>205307050</t>
  </si>
  <si>
    <t>СТОРОЖКОВА ОЛЬГА</t>
  </si>
  <si>
    <t>СТОРОЖКОВА ОЛЬГА с 01.05.2015 по 05.05.2015</t>
  </si>
  <si>
    <t>105300939</t>
  </si>
  <si>
    <t>СТОРОНКИН АНДРЕЙ</t>
  </si>
  <si>
    <t>СТОРОНКИН АНДРЕЙ с 05.05.2015 по 09.05.2015</t>
  </si>
  <si>
    <t>205311559</t>
  </si>
  <si>
    <t>СТРЕЛЬНИКОВА СВЕТЛАНА</t>
  </si>
  <si>
    <t>СТРЕЛЬНИКОВА СВЕТЛАНА с 16.05.2015 по 20.05.2015</t>
  </si>
  <si>
    <t>205315309</t>
  </si>
  <si>
    <t>СТРИЖИЦКАЯ ЕЛЕНА</t>
  </si>
  <si>
    <t>ИСАГУЛОВА ИРИНА с 26.05.2015 по 29.05.2015</t>
  </si>
  <si>
    <t>205308124</t>
  </si>
  <si>
    <t>СТРОГАНОВА НАТАЛИЯ</t>
  </si>
  <si>
    <t>СТРОГАНОВА НАТАЛИЯ с 07.05.2015 по 13.05.2015</t>
  </si>
  <si>
    <t>205313987</t>
  </si>
  <si>
    <t>СТРОЕВА НАТАЛЬЯ</t>
  </si>
  <si>
    <t>СТРОЕВА НАТАЛЬЯ с 25.05.2015 по 29.05.2015</t>
  </si>
  <si>
    <t>205301667</t>
  </si>
  <si>
    <t>СТРУКАЧЕВА НАТАЛИЯ</t>
  </si>
  <si>
    <t>СТРУКАЧЕВ ОЛЕГ с 08.05.2015 по 11.05.2015</t>
  </si>
  <si>
    <t>205306477</t>
  </si>
  <si>
    <t>СТУРОВА МАРИНА</t>
  </si>
  <si>
    <t>СОБОЛЕВ ЕВГЕНИЙ с 09.05.2015 по 11.05.2015</t>
  </si>
  <si>
    <t>205314673</t>
  </si>
  <si>
    <t>СУББОТИНА ЮЛИЯ</t>
  </si>
  <si>
    <t>СУББОТИНА ЮЛИЯ с 24.05.2015 по 26.05.2015</t>
  </si>
  <si>
    <t>205315388</t>
  </si>
  <si>
    <t>СУВОРОВСКИЙ КОНСТАНТИН</t>
  </si>
  <si>
    <t>СУВОРОВСКИЙ КОНСТАНТИН с 28.05.2015 по 29.05.2015</t>
  </si>
  <si>
    <t>105303181</t>
  </si>
  <si>
    <t>СУКИАСЯН АРЕН</t>
  </si>
  <si>
    <t>СУКИАСЯН АРЕН с 18.05.2015 по 19.05.2015</t>
  </si>
  <si>
    <t>205314874</t>
  </si>
  <si>
    <t>СУЛЕЙМАНОВ МАГОМЕД</t>
  </si>
  <si>
    <t>СУЛЕЙМАНОВ МАГОМЕД с 24.05.2015 по 26.05.2015</t>
  </si>
  <si>
    <t>205314183</t>
  </si>
  <si>
    <t>СУЛЕЙМАНОВ РУСТАМ</t>
  </si>
  <si>
    <t>СУЛЕЙМАНОВ РУСТАМ с 20.05.2015 по 26.05.2015</t>
  </si>
  <si>
    <t>105305902</t>
  </si>
  <si>
    <t>СУПЛЫКО АННА</t>
  </si>
  <si>
    <t>СУПЛЫКО АННА с 21.05.2015 по 27.05.2015</t>
  </si>
  <si>
    <t>105307045</t>
  </si>
  <si>
    <t>СУППЕС ТАТЬЯНА</t>
  </si>
  <si>
    <t>СУППЕС АНДРЕЙ с 26.05.2015 по 28.05.2015</t>
  </si>
  <si>
    <t>205303312</t>
  </si>
  <si>
    <t>СУРКОВ АЛЕКСАНДР</t>
  </si>
  <si>
    <t>СУРКОВ АЛЕКСАНДР с 17.05.2015 по 21.05.2015</t>
  </si>
  <si>
    <t>205309648</t>
  </si>
  <si>
    <t>СУХАНОВ ВИКТОР</t>
  </si>
  <si>
    <t>МАВРОМАТИС ЮЛИЯ с 04.05.2015 по 06.05.2015</t>
  </si>
  <si>
    <t>105305757</t>
  </si>
  <si>
    <t>СУХАРИНОВА АЛЕНА</t>
  </si>
  <si>
    <t>СУХАРИНОВА АЛЕНА с 19.05.2015 по 21.05.2015</t>
  </si>
  <si>
    <t>105303831</t>
  </si>
  <si>
    <t>СУЧКОВ ВЯЧЕСЛАВ</t>
  </si>
  <si>
    <t>СУЧКОВ ВЯЧЕСЛАВ с 29.05.2015 по 31.05.2015</t>
  </si>
  <si>
    <t>205309099</t>
  </si>
  <si>
    <t>СУЩЕВА ИРИНА</t>
  </si>
  <si>
    <t>СУЩЕВА ТАТЬЯНА с 01.05.2015 по 02.05.2015</t>
  </si>
  <si>
    <t>105305310</t>
  </si>
  <si>
    <t>СУЩЕВА ТАТЬЯНА с 17.05.2015 по 18.05.2015</t>
  </si>
  <si>
    <t>205314140</t>
  </si>
  <si>
    <t>ЧУПИНА ШАРИПАТ с 19.05.2015 по 20.05.2015</t>
  </si>
  <si>
    <t>205308307</t>
  </si>
  <si>
    <t>СУЯЗОВА ОКСАНА</t>
  </si>
  <si>
    <t>СУЯЗОВА ОКСАНА с 04.05.2015 по 09.05.2015</t>
  </si>
  <si>
    <t>105300678</t>
  </si>
  <si>
    <t>СЫТНИК АЛЕКСАНДР</t>
  </si>
  <si>
    <t>СЫТНИК АЛЕКСАНДР с 02.05.2015 по 06.05.2015</t>
  </si>
  <si>
    <t>105306502</t>
  </si>
  <si>
    <t>СЫЧЕВА МАРИЯ</t>
  </si>
  <si>
    <t>СЫЧЕВА МАРИЯ с 23.05.2015 по 24.05.2015</t>
  </si>
  <si>
    <t>205303203</t>
  </si>
  <si>
    <t>СЫЧУГОВА ВЕРА</t>
  </si>
  <si>
    <t>СЫЧУГОВА ВЕРА с 15.05.2015 по 27.05.2015</t>
  </si>
  <si>
    <t>105300427</t>
  </si>
  <si>
    <t>ТАБАЦКАЯ ГАЛИНА</t>
  </si>
  <si>
    <t>ТАБАЦКАЯ ГАЛИНА с 11.05.2015 по 17.05.2015</t>
  </si>
  <si>
    <t>205300987</t>
  </si>
  <si>
    <t>ТАГИБОВ МАГОМЕД</t>
  </si>
  <si>
    <t>МАГОМЕДОВА ЗАРИМА с 03.05.2015 по 09.05.2015</t>
  </si>
  <si>
    <t>205311594</t>
  </si>
  <si>
    <t>ТАЛЕНКО ДМИТРИЙ</t>
  </si>
  <si>
    <t>ТАЛЕНКО ДМИТРИЙ с 13.05.2015 по 14.05.2015</t>
  </si>
  <si>
    <t>205315046</t>
  </si>
  <si>
    <t>ТАМАРОВСКИЙ ПЛАТОН</t>
  </si>
  <si>
    <t>ТАМАРОВСКИЙ ПЛАТОН с 24.05.2015 по 26.05.2015</t>
  </si>
  <si>
    <t>ТАМАРОВСКИЙ РОМАН с 24.05.2015 по 26.05.2015</t>
  </si>
  <si>
    <t>205303340</t>
  </si>
  <si>
    <t>ТАМУРЕНКО АЛЕКСЕЙ</t>
  </si>
  <si>
    <t>ТАМУРЕНКО АЛЕКСЕЙ с 10.05.2015 по 16.05.2015</t>
  </si>
  <si>
    <t>205315171</t>
  </si>
  <si>
    <t>ТАРАБРИНА ЕКАТЕРИНА</t>
  </si>
  <si>
    <t>ТАРАБРИНА ВАЛЕНТИНА с 27.05.2015 по 28.05.2015</t>
  </si>
  <si>
    <t>105300314</t>
  </si>
  <si>
    <t>ТАРАВКОВА ТАИСИЯ</t>
  </si>
  <si>
    <t>ГРИГОРОВА ЛЮБОВЬ с 07.05.2015 по 11.05.2015</t>
  </si>
  <si>
    <t>205310600</t>
  </si>
  <si>
    <t>ТАРАНЕНКО ВИКТОРИЯ</t>
  </si>
  <si>
    <t>МАКЕЕВ АЛЕКСАНДР СЕРГЕЕВИЧ с 10.05.2015 по 12.05.2015</t>
  </si>
  <si>
    <t>205300014</t>
  </si>
  <si>
    <t>ТАРАСОВ АЛЕКСАНДР</t>
  </si>
  <si>
    <t>ТАРАСОВ АЛЕКСАНДР с 01.05.2015 по 05.05.2015</t>
  </si>
  <si>
    <t>105305678</t>
  </si>
  <si>
    <t>ТАРАСОВ АЛЕКСАНДР с 18.05.2015 по 19.05.2015</t>
  </si>
  <si>
    <t>105305836</t>
  </si>
  <si>
    <t>ТАРАСОВ АЛЕКСАНДР с 19.05.2015 по 20.05.2015</t>
  </si>
  <si>
    <t>205313752</t>
  </si>
  <si>
    <t>ТАРАСОВ АРТЕМ</t>
  </si>
  <si>
    <t>ТАРАСОВ АРТЕМ с 19.05.2015 по 21.05.2015</t>
  </si>
  <si>
    <t>205305614</t>
  </si>
  <si>
    <t>ТАРАСОВ ЯКОВ</t>
  </si>
  <si>
    <t>ТАРАСОВ ЯКОВ с 09.05.2015 по 13.05.2015</t>
  </si>
  <si>
    <t>205307062</t>
  </si>
  <si>
    <t>ТАРАСОВА ДИНА</t>
  </si>
  <si>
    <t>ТАРАСОВА ДИНА с 09.05.2015 по 11.05.2015</t>
  </si>
  <si>
    <t>205300021</t>
  </si>
  <si>
    <t>ТАРАСОВА НАТАЛЬЯ</t>
  </si>
  <si>
    <t>ТАРАСОВА НАТАЛЬЯ с 01.05.2015 по 05.05.2015</t>
  </si>
  <si>
    <t>205312238</t>
  </si>
  <si>
    <t>ТАТАРИН МИРОСЛАВА</t>
  </si>
  <si>
    <t>ТАТАРИН МИРОСЛАВА с 21.05.2015 по 28.05.2015</t>
  </si>
  <si>
    <t>105306663</t>
  </si>
  <si>
    <t>ТАТАРНИКОВА АНТОНИНА</t>
  </si>
  <si>
    <t>ТАТАРНИКОВА АНТОНИНА с 24.05.2015 по 26.05.2015</t>
  </si>
  <si>
    <t>105306033</t>
  </si>
  <si>
    <t>ТАТАРНИКОВА ЕЛЕНА</t>
  </si>
  <si>
    <t>ЧЕРКАШИНА АЛЕНА с 20.05.2015 по 22.05.2015</t>
  </si>
  <si>
    <t>105306999</t>
  </si>
  <si>
    <t>ЧЕРКАШИНА АЛЕНА с 24.05.2015 по 26.05.2015</t>
  </si>
  <si>
    <t>205300624</t>
  </si>
  <si>
    <t>ТАЮКИНА ОЛЬГА</t>
  </si>
  <si>
    <t>ТАЮКИНА ОЛЬГА с 02.05.2015 по 09.05.2015</t>
  </si>
  <si>
    <t>205312351</t>
  </si>
  <si>
    <t>ТЕМОЩЕНКО ВИТАЛИЙ</t>
  </si>
  <si>
    <t>ТЕМОЩЕНКО ВИТАЛИЙ с 21.05.2015 по 23.05.2015</t>
  </si>
  <si>
    <t>205312356</t>
  </si>
  <si>
    <t>ТЕМОЩЕНКО ОКСАНА</t>
  </si>
  <si>
    <t>ТЕМОЩЕНКО ОКСАНА с 21.05.2015 по 23.05.2015</t>
  </si>
  <si>
    <t>205309085</t>
  </si>
  <si>
    <t>ТЕПИКИН СЕРГЕЙ</t>
  </si>
  <si>
    <t>ТЕПИКИН СЕРГЕЙ с 03.05.2015 по 09.05.2015</t>
  </si>
  <si>
    <t>205308230</t>
  </si>
  <si>
    <t>ТЕПИН АЛЕКСЕЙ</t>
  </si>
  <si>
    <t>ТЕПИН АЛЕКСЕЙ с 04.05.2015 по 07.05.2015</t>
  </si>
  <si>
    <t>105307252</t>
  </si>
  <si>
    <t>ТЕПЛИНСКАЯ АННА</t>
  </si>
  <si>
    <t>НОЗДРИН ЕВГЕНИЙ с 28.05.2015 по 29.05.2015</t>
  </si>
  <si>
    <t>205313682</t>
  </si>
  <si>
    <t>ТЕРЕНТЬЕВА НАТАЛЬЯ</t>
  </si>
  <si>
    <t>ТЕРЕНТЬЕВА НАТАЛЬЯ с 20.05.2015 по 23.05.2015</t>
  </si>
  <si>
    <t>205308272</t>
  </si>
  <si>
    <t>ТЕРЕХОВ ДМИТРИЙ</t>
  </si>
  <si>
    <t>ТЕРЕХОВ ДМИТРИЙ с 18.05.2015 по 25.05.2015</t>
  </si>
  <si>
    <t>105301441</t>
  </si>
  <si>
    <t>ТЕРЕЩЕНКО ОЛЬГА</t>
  </si>
  <si>
    <t>ТЕРЕЩЕНКО ОЛЬГА с 12.05.2015 по 15.05.2015</t>
  </si>
  <si>
    <t>205313639</t>
  </si>
  <si>
    <t>ТЕРНЕР ИГОРЬ</t>
  </si>
  <si>
    <t>ТЕРНЕР ИГОРЬ с 21.05.2015 по 25.05.2015</t>
  </si>
  <si>
    <t>205313176</t>
  </si>
  <si>
    <t>ТЕРПЕЛЕЦ НАТАЛЬЯ</t>
  </si>
  <si>
    <t>ТЕРПЕЛЕЦ ЕВГЕНИЙ с 22.05.2015 по 24.05.2015</t>
  </si>
  <si>
    <t>205314241</t>
  </si>
  <si>
    <t>ТЕРПИЦКИЙ НИКОЛАЙ</t>
  </si>
  <si>
    <t>ТЕРПИЦКИЙ НИКОЛАЙ с 20.05.2015 по 22.05.2015</t>
  </si>
  <si>
    <t>105300877</t>
  </si>
  <si>
    <t>ТЕСЛЯ СЕРГЕЙ</t>
  </si>
  <si>
    <t>ТЕСЛЯ ЕКАТЕРИНА с 01.05.2015 по 03.05.2015</t>
  </si>
  <si>
    <t>105302999</t>
  </si>
  <si>
    <t>ТЕТЕРИНА ЛЮДМИЛА</t>
  </si>
  <si>
    <t>ТЕТЕРИНА ЛЮДМИЛА с 13.05.2015 по 14.05.2015</t>
  </si>
  <si>
    <t>205314618</t>
  </si>
  <si>
    <t>ТЕШЕВА АСИЕТ</t>
  </si>
  <si>
    <t>ТЕШЕВА АСИЕТ с 22.05.2015 по 23.05.2015</t>
  </si>
  <si>
    <t>205314831</t>
  </si>
  <si>
    <t>ТЕШЕВА АСИЕТ с 23.05.2015 по 24.05.2015</t>
  </si>
  <si>
    <t>205253153</t>
  </si>
  <si>
    <t>ТЕШЕВА ОКСАНА</t>
  </si>
  <si>
    <t>ТЕШЕВА ОКСАНА с 16.05.2015 по 17.05.2015</t>
  </si>
  <si>
    <t>205309063</t>
  </si>
  <si>
    <t>ТИМАКИНА ЕКАТЕРИНА</t>
  </si>
  <si>
    <t>ЗАГОРУЙ АЛЕКСАНДР с 11.05.2015 по 20.05.2015</t>
  </si>
  <si>
    <t>105305900</t>
  </si>
  <si>
    <t>ЗАГОРУЙ АЛЕКСАНДР с 20.05.2015 по 22.05.2015</t>
  </si>
  <si>
    <t>105306750</t>
  </si>
  <si>
    <t>ТИМОФЕЕВ ИГОРЬ</t>
  </si>
  <si>
    <t>ТИМОФЕЕВ ИГОРЬ с 24.05.2015 по 26.05.2015</t>
  </si>
  <si>
    <t>105300970</t>
  </si>
  <si>
    <t>ТИМОФЕЕВА НАДЕЖДА</t>
  </si>
  <si>
    <t>ТИМОФЕЕВА НАДЕЖДА с 13.05.2015 по 15.05.2015</t>
  </si>
  <si>
    <t>205301800</t>
  </si>
  <si>
    <t>ТИМОХИН А</t>
  </si>
  <si>
    <t>ТИМОХИН АНДРЕЙ с 09.05.2015 по 16.05.2015</t>
  </si>
  <si>
    <t>205310720</t>
  </si>
  <si>
    <t>ТИРСКИХ ЕКАТЕРИНА</t>
  </si>
  <si>
    <t>ТИРСКИХ ИГНАТИЙ ГЕРОЛЬДОВИЧ с 12.05.2015 по 14.05.2015</t>
  </si>
  <si>
    <t>205308683</t>
  </si>
  <si>
    <t>ТИТОВА СВЕТЛАНА</t>
  </si>
  <si>
    <t>ТИТОВА СВЕТЛАНА с 17.05.2015 по 24.05.2015</t>
  </si>
  <si>
    <t>105306132</t>
  </si>
  <si>
    <t>ТИТОВА ТАТЬЯНА</t>
  </si>
  <si>
    <t>МИХАЙЛОВА ДАРЬЯ с 21.05.2015 по 22.05.2015</t>
  </si>
  <si>
    <t>205315120</t>
  </si>
  <si>
    <t>ТИФАНЮК ИРИНА</t>
  </si>
  <si>
    <t>ТИФАНЮК ИРИНА с 24.05.2015 по 29.05.2015</t>
  </si>
  <si>
    <t>ПЛОТНИКОВ ИВАН с 24.05.2015 по 29.05.2015</t>
  </si>
  <si>
    <t>ЯКИМОВИЧ ВАСИЛИЙ с 25.05.2015 по 28.05.2015</t>
  </si>
  <si>
    <t>205251441</t>
  </si>
  <si>
    <t>ТИХОМИРОВ СЕРГЕЙ</t>
  </si>
  <si>
    <t>ТИХОМИРОВ СЕРГЕЙ с 01.05.2015 по 02.05.2015</t>
  </si>
  <si>
    <t>ТИХОМИРОВ СЕРГЕЙ с 27.04.2015 по 01.05.2015</t>
  </si>
  <si>
    <t>205305943</t>
  </si>
  <si>
    <t>ТИХОНОВА АНАСТАСИЯ</t>
  </si>
  <si>
    <t>ТИХОНОВА АНАСТАСИЯ с 13.05.2015 по 19.05.2015</t>
  </si>
  <si>
    <t>105306789</t>
  </si>
  <si>
    <t>ТИХОНОВА ЯНА</t>
  </si>
  <si>
    <t>ТИХОНОВА ЯНА с 24.05.2015 по 25.05.2015</t>
  </si>
  <si>
    <t>205309175</t>
  </si>
  <si>
    <t>ТИШКИНА ЕКАТЕРИНА</t>
  </si>
  <si>
    <t>ТИШКИНА ЕКАТЕРИНА АНДРЕЕВНА с 04.05.2015 по 06.05.2015</t>
  </si>
  <si>
    <t>205309587</t>
  </si>
  <si>
    <t>ТИШКИН МИХАИЛ</t>
  </si>
  <si>
    <t>ТИШКИНА ЕКАТЕРИНА с 11.05.2015 по 12.05.2015</t>
  </si>
  <si>
    <t>205313375</t>
  </si>
  <si>
    <t>ТИШКИНА ЕКАТЕРИНА с 17.05.2015 по 19.05.2015</t>
  </si>
  <si>
    <t>205313566</t>
  </si>
  <si>
    <t>ТИШКИНА ЮЛИЯ</t>
  </si>
  <si>
    <t>ДАНИН АНДРЕЙ с 25.05.2015 по 29.05.2015</t>
  </si>
  <si>
    <t>105300460</t>
  </si>
  <si>
    <t>ТКАЧ ВИТАЛИЙ</t>
  </si>
  <si>
    <t>ТКАЧ ВИТАЛИЙ АЛЕКСАНДРОВИ с 02.05.2015 по 05.05.2015</t>
  </si>
  <si>
    <t>205309461</t>
  </si>
  <si>
    <t>ТКАЧЕВА АННА</t>
  </si>
  <si>
    <t>ТКАЧЕВА АННА с 12.05.2015 по 15.05.2015</t>
  </si>
  <si>
    <t>205312698</t>
  </si>
  <si>
    <t>ТКАЧЕНКО АНТОН</t>
  </si>
  <si>
    <t>ТКАЧЕНКО АНТОН с 29.05.2015 по 31.05.2015</t>
  </si>
  <si>
    <t>205307810</t>
  </si>
  <si>
    <t>ТКАЧЕНКО ЕЛЕНА</t>
  </si>
  <si>
    <t>ТКАЧЕНКО ЕЛЕНА с 01.05.2015 по 06.05.2015</t>
  </si>
  <si>
    <t>МИХАЛИНА НАТАЛЬЯ с 01.05.2015 по 06.05.2015</t>
  </si>
  <si>
    <t>205312757</t>
  </si>
  <si>
    <t>ТКАЧЕНКО МАРИНА</t>
  </si>
  <si>
    <t>КАРАСТОЯНОВА ЗОЯ с 27.05.2015 по 31.05.2015</t>
  </si>
  <si>
    <t>205307282</t>
  </si>
  <si>
    <t>ТКАЧЕНКО НАТАЛЬЯ</t>
  </si>
  <si>
    <t>ТКАЧЕНКО НАТАЛЬЯ ГРИГОРЬЕВНА с 08.05.2015 по 11.05.2015</t>
  </si>
  <si>
    <t>205307051</t>
  </si>
  <si>
    <t>ТКАЧЕНКО РОМАН</t>
  </si>
  <si>
    <t>ТКАЧЕНКО ОКСАНА с 15.05.2015 по 17.05.2015</t>
  </si>
  <si>
    <t>205307611</t>
  </si>
  <si>
    <t>ТКАЧЕНКО ЮЛИЯ</t>
  </si>
  <si>
    <t>ТКАЧЕНКО ЮЛИЯ с 16.05.2015 по 17.05.2015</t>
  </si>
  <si>
    <t>205310761</t>
  </si>
  <si>
    <t>ТОЗЛИЯН КЕВОРК</t>
  </si>
  <si>
    <t>ТОЗЛИЯН КЕВОРК с 20.05.2015 по 23.05.2015</t>
  </si>
  <si>
    <t>205313482</t>
  </si>
  <si>
    <t>ТОКАРЕВ ИГОРЬ</t>
  </si>
  <si>
    <t>ТОКАРЕВ ИГОРЬ с 19.05.2015 по 23.05.2015</t>
  </si>
  <si>
    <t>205309170</t>
  </si>
  <si>
    <t>ТОКАРЕВА ОЛЬГА</t>
  </si>
  <si>
    <t>ГОЛОШУБОВ ЯРОСЛАВ с 04.05.2015 по 06.05.2015</t>
  </si>
  <si>
    <t>205314045</t>
  </si>
  <si>
    <t>ГОЛОШУБОВ ЯРОСЛАВ с 19.05.2015 по 21.05.2015</t>
  </si>
  <si>
    <t>205301406</t>
  </si>
  <si>
    <t>ТОКМЯНИН АЛЕКСАНДР</t>
  </si>
  <si>
    <t>ТОКМЯНИН АЛЕКСАНДР с 07.05.2015 по 10.05.2015</t>
  </si>
  <si>
    <t>205309112</t>
  </si>
  <si>
    <t>ТОМОВА ЕВГЕНИЯ</t>
  </si>
  <si>
    <t>КИЙКО ЕЛЕНА с 19.05.2015 по 21.05.2015</t>
  </si>
  <si>
    <t>205306518</t>
  </si>
  <si>
    <t>ТОРБИН ДМИТРИЙ</t>
  </si>
  <si>
    <t>ТОРБИН ДМИТРИЙ с 16.05.2015 по 18.05.2015</t>
  </si>
  <si>
    <t>205306512</t>
  </si>
  <si>
    <t>ТОРБИНА ОКСАНА</t>
  </si>
  <si>
    <t>105301192</t>
  </si>
  <si>
    <t>ТОРЖКОВ ВЛАДИМИР</t>
  </si>
  <si>
    <t>ТОРЖКОВ ВЛАДИМИР с 11.05.2015 по 14.05.2015</t>
  </si>
  <si>
    <t>205309286</t>
  </si>
  <si>
    <t>ТОРОПЦОВА ИРИНА</t>
  </si>
  <si>
    <t>ТОРОПЦОВА ИРИНА с 04.05.2015 по 06.05.2015</t>
  </si>
  <si>
    <t>205315173</t>
  </si>
  <si>
    <t>ТОРОПЦОВА НАТАЛЬЯ</t>
  </si>
  <si>
    <t>ТОРОПЦОВА НАТАЛЬЯ с 25.05.2015 по 27.05.2015</t>
  </si>
  <si>
    <t>105306032</t>
  </si>
  <si>
    <t>ТОРОПЫГИНА АНЖЕЛИКА</t>
  </si>
  <si>
    <t>СУХАРИЯН ДИАНА с 20.05.2015 по 22.05.2015</t>
  </si>
  <si>
    <t>205313956</t>
  </si>
  <si>
    <t>ТОХТАГУЛОВА АСИЯТ</t>
  </si>
  <si>
    <t>ТОХТАГУЛОВ РАСУЛ с 25.05.2015 по 30.05.2015</t>
  </si>
  <si>
    <t>105307282</t>
  </si>
  <si>
    <t>ТОХТИЕВ ЗАУР</t>
  </si>
  <si>
    <t>ТОХТИЕВ ЗАУР с 27.05.2015 по 29.05.2015</t>
  </si>
  <si>
    <t>205309146</t>
  </si>
  <si>
    <t>ТРЕГУБОВ ДМИТРИЙ</t>
  </si>
  <si>
    <t>ТРЕГУБОВ ДМИТРИЙ АЛЕКСАНДРОВИ с 04.05.2015 по 06.05.2015</t>
  </si>
  <si>
    <t>205308262</t>
  </si>
  <si>
    <t>ТРЕФИЛОВ ВЛАДИМИР</t>
  </si>
  <si>
    <t>ТРЕФИЛОВ ВЛАДИМИР с 17.05.2015 по 18.05.2015</t>
  </si>
  <si>
    <t>205314450</t>
  </si>
  <si>
    <t>ТРЕФИЛОВ ВЛАДИМИР с 23.05.2015 по 24.05.2015</t>
  </si>
  <si>
    <t>АБДУЛЛИН ЭМИЛЬ с 23.05.2015 по 24.05.2015</t>
  </si>
  <si>
    <t>205314699</t>
  </si>
  <si>
    <t>ТРИКИЛО АЛЕКСАНДР</t>
  </si>
  <si>
    <t>ТРИКИЛО АЛЕКСАНДР с 23.05.2015 по 25.05.2015</t>
  </si>
  <si>
    <t>205313287</t>
  </si>
  <si>
    <t>ТРИФОНОВА АННА</t>
  </si>
  <si>
    <t>ТРИФОНОВА АННА с 18.05.2015 по 22.05.2015</t>
  </si>
  <si>
    <t>205301433</t>
  </si>
  <si>
    <t>ТРОФИМОВА ИРИНА</t>
  </si>
  <si>
    <t>ТРОФИМОВА ИРИНА с 21.05.2015 по 27.05.2015</t>
  </si>
  <si>
    <t>205312125</t>
  </si>
  <si>
    <t>ТРОФИМОВИЧ ИГОРЬ</t>
  </si>
  <si>
    <t>ТРОФИМОВИЧ ИГОРЬ с 17.05.2015 по 23.05.2015</t>
  </si>
  <si>
    <t>105306135</t>
  </si>
  <si>
    <t>ТРОФИМОВИЧ ИГОРЬ с 23.05.2015 по 24.05.2015</t>
  </si>
  <si>
    <t>205306653</t>
  </si>
  <si>
    <t>ТРУНДАЕВА НАТАЛЬЯ</t>
  </si>
  <si>
    <t>ТРУНДАЕВА НАТАЛЬЯ с 04.05.2015 по 10.05.2015</t>
  </si>
  <si>
    <t>105305521</t>
  </si>
  <si>
    <t>ТРУНОВА ОЛЬГА</t>
  </si>
  <si>
    <t>ТРУНОВА ОЛЬГА с 19.05.2015 по 21.05.2015</t>
  </si>
  <si>
    <t>205315420</t>
  </si>
  <si>
    <t>ТРУСОВА РЕГИНА</t>
  </si>
  <si>
    <t>ТРУСОВА РЕГИНА с 28.05.2015 по 30.05.2015</t>
  </si>
  <si>
    <t>205300647</t>
  </si>
  <si>
    <t>ТРУХАН ОЛЕГ</t>
  </si>
  <si>
    <t>ТРУХАН ОЛЬГА с 01.05.2015 по 05.05.2015</t>
  </si>
  <si>
    <t>205314620</t>
  </si>
  <si>
    <t>ТРУХАНОВА ВИКТОРИЯ</t>
  </si>
  <si>
    <t>ТРУХАНОВА ВИКТОРИЯ с 25.05.2015 по 29.05.2015</t>
  </si>
  <si>
    <t>205314750</t>
  </si>
  <si>
    <t>ТУЛЯН ДАВИД</t>
  </si>
  <si>
    <t>ТУЛЯН ДАВИД с 24.05.2015 по 26.05.2015</t>
  </si>
  <si>
    <t>205310459</t>
  </si>
  <si>
    <t>ТУМАНОВ АНАТОЛИЙ</t>
  </si>
  <si>
    <t>ТУМАНОВ АНАТОЛИЙ с 14.05.2015 по 24.05.2015</t>
  </si>
  <si>
    <t>205311546</t>
  </si>
  <si>
    <t>ТУМАНОВ АНАТОЛИЙ с 24.05.2015 по 28.05.2015</t>
  </si>
  <si>
    <t>105307948</t>
  </si>
  <si>
    <t>ТУМАНОВ АНАТОЛИЙ с 28.05.2015 по 29.05.2015</t>
  </si>
  <si>
    <t>205311305</t>
  </si>
  <si>
    <t>ТУМАСОВА ИНГА</t>
  </si>
  <si>
    <t>ТУМАСОВА ДЖУЛИАННА с 13.05.2015 по 15.05.2015</t>
  </si>
  <si>
    <t>105306510</t>
  </si>
  <si>
    <t>ТУПИЛИН АНДРЕЙ</t>
  </si>
  <si>
    <t>ТУПИЛИН АНДРЕЙ с 30.05.2015 по 31.05.2015</t>
  </si>
  <si>
    <t>205300588</t>
  </si>
  <si>
    <t>ТУПИЦЫНА АНАСТАСИЯ</t>
  </si>
  <si>
    <t>ТУПИЦЫН АЛЕКСАНДР с 06.05.2015 по 10.05.2015</t>
  </si>
  <si>
    <t>205315050</t>
  </si>
  <si>
    <t>ТУРКИВСКАЯ ЛЮБОВЬ</t>
  </si>
  <si>
    <t>ТУРКИВСКАЯ ЛЮБОВЬ с 24.05.2015 по 30.05.2015</t>
  </si>
  <si>
    <t>205314088</t>
  </si>
  <si>
    <t>ТУРКИНА АЛИНА</t>
  </si>
  <si>
    <t>НИКИТИНА АННА с 19.05.2015 по 21.05.2015</t>
  </si>
  <si>
    <t>105305806</t>
  </si>
  <si>
    <t>ТУРКИНА ЕЛЕНА</t>
  </si>
  <si>
    <t>ТУРКИНА ЕЛЕНА с 19.05.2015 по 21.05.2015</t>
  </si>
  <si>
    <t>105307015</t>
  </si>
  <si>
    <t>ТУРОВА АРИНА</t>
  </si>
  <si>
    <t>ТУРОВ ИОСИФ с 27.05.2015 по 31.05.2015</t>
  </si>
  <si>
    <t>205313009</t>
  </si>
  <si>
    <t>ТУСНИН ЮРИЙ</t>
  </si>
  <si>
    <t>ТУСНИН ЮРИЙ с 29.05.2015 по 31.05.2015</t>
  </si>
  <si>
    <t>105305787</t>
  </si>
  <si>
    <t>ТУТОВА НАТАЛЬЯ</t>
  </si>
  <si>
    <t>ЛУЧИНИН ДМИТРИЙ с 20.05.2015 по 21.05.2015</t>
  </si>
  <si>
    <t>205313871</t>
  </si>
  <si>
    <t>ТУХКИНА ТАТЬЯНА</t>
  </si>
  <si>
    <t>ТУХКИНА ТАТЬЯНА с 19.05.2015 по 26.05.2015</t>
  </si>
  <si>
    <t>105303779</t>
  </si>
  <si>
    <t>ТУЧИНСКАЯ ЮЛИЯ</t>
  </si>
  <si>
    <t>СОЛОВЬЕВ АЛЕКСАНДР с 11.05.2015 по 13.05.2015</t>
  </si>
  <si>
    <t>205304142</t>
  </si>
  <si>
    <t>ТЫРТЫШНЫЙ ИГОРЬ</t>
  </si>
  <si>
    <t>ТЫРТЫШНЫЙ ИГОРЬ с 01.05.2015 по 04.05.2015</t>
  </si>
  <si>
    <t>205304024</t>
  </si>
  <si>
    <t>ТЫРТЫШНЫЙ НИКОЛАЙ</t>
  </si>
  <si>
    <t>ТЫРТЫШНЫЙ НИКОЛАЙ с 01.05.2015 по 04.05.2015</t>
  </si>
  <si>
    <t>205313223</t>
  </si>
  <si>
    <t>ТЮРИН АНДРЕЙ</t>
  </si>
  <si>
    <t>ТЮРИНА ЕЛЕНА с 29.05.2015 по 31.05.2015</t>
  </si>
  <si>
    <t>205303386</t>
  </si>
  <si>
    <t>ТЮФТИНА ЕЛЕНА</t>
  </si>
  <si>
    <t>ПЕСТОВА АЛЕНА с 20.05.2015 по 23.05.2015</t>
  </si>
  <si>
    <t>205308480</t>
  </si>
  <si>
    <t>УВАРОВ СЕРГЕЙ</t>
  </si>
  <si>
    <t>УВАРОВ СЕРГЕЙ с 11.05.2015 по 18.05.2015</t>
  </si>
  <si>
    <t>205312252</t>
  </si>
  <si>
    <t>УКОЛОВ ЭДУАРД</t>
  </si>
  <si>
    <t>УКОЛОВ ЭДУАРД с 25.05.2015 по 30.05.2015</t>
  </si>
  <si>
    <t>205309250</t>
  </si>
  <si>
    <t>УЛИТИН ИЛЬЯ</t>
  </si>
  <si>
    <t>УЛИТИН ИЛЬЯ с 06.05.2015 по 09.05.2015</t>
  </si>
  <si>
    <t>205301706</t>
  </si>
  <si>
    <t>УЛОВИСТОВА НАТАЛЬЯ</t>
  </si>
  <si>
    <t>УЛОВИСТОВА НАТАЛЬЯ с 07.05.2015 по 09.05.2015</t>
  </si>
  <si>
    <t>205314825</t>
  </si>
  <si>
    <t>УЛЬЯНОВСКИЙ ВАДИМ</t>
  </si>
  <si>
    <t>УЛЬЯНОВСКИЙ ВАДИМ с 27.05.2015 по 29.05.2015</t>
  </si>
  <si>
    <t>205311255</t>
  </si>
  <si>
    <t>УМРИХИНА ИРИНА</t>
  </si>
  <si>
    <t>УМРИХИНА ИРИНА с 18.05.2015 по 24.05.2015</t>
  </si>
  <si>
    <t>205307743</t>
  </si>
  <si>
    <t>УНАНЯН АРМИК</t>
  </si>
  <si>
    <t>СЕРОБЯН АРТАШЕС с 16.05.2015 по 22.05.2015</t>
  </si>
  <si>
    <t>205315042</t>
  </si>
  <si>
    <t>УРБАНОВИЧ ПОЛИНА</t>
  </si>
  <si>
    <t>УРБАНОВИЧ ПОЛИНА с 24.05.2015 по 26.05.2015</t>
  </si>
  <si>
    <t>205306927</t>
  </si>
  <si>
    <t>УСМИНСКИЙ ИГОРЬ</t>
  </si>
  <si>
    <t>УСМИНСКАЯ ОЛЬГА с 09.05.2015 по 11.05.2015</t>
  </si>
  <si>
    <t>205306291</t>
  </si>
  <si>
    <t>УСОВА НАТАЛЬЯ</t>
  </si>
  <si>
    <t>УСОВА НАТАЛЬЯ с 09.05.2015 по 11.05.2015</t>
  </si>
  <si>
    <t>105303011</t>
  </si>
  <si>
    <t>УСПЕНСКАЯ ЛЮДМИЛА</t>
  </si>
  <si>
    <t>УСПЕНСКАЯ ЛЮДМИЛА с 07.05.2015 по 08.05.2015</t>
  </si>
  <si>
    <t>205315022</t>
  </si>
  <si>
    <t>УСТИМЕНКО ЗИНАИДА</t>
  </si>
  <si>
    <t>УСТИМЕНКО ЗИНАИДА с 24.05.2015 по 26.05.2015</t>
  </si>
  <si>
    <t>205313992</t>
  </si>
  <si>
    <t>УСТИНОВ БОРИС</t>
  </si>
  <si>
    <t>УСТИНОВ БОРИС с 22.05.2015 по 24.05.2015</t>
  </si>
  <si>
    <t>205302431</t>
  </si>
  <si>
    <t>УХТОМСКИЙ АНТОН</t>
  </si>
  <si>
    <t>УХТОМСКИЙ АНТОН с 10.05.2015 по 14.05.2015</t>
  </si>
  <si>
    <t>БЫКОВ АЛЕКСЕЙ с 10.05.2015 по 14.05.2015</t>
  </si>
  <si>
    <t>205314857</t>
  </si>
  <si>
    <t>УЧАДЗЕ НИНО</t>
  </si>
  <si>
    <t>УЧАДЗЕ НИНО с 24.05.2015 по 26.05.2015</t>
  </si>
  <si>
    <t>205313586</t>
  </si>
  <si>
    <t>ФАДЕЕВА ОКСАНА</t>
  </si>
  <si>
    <t>ФАДЕЕВ АНДРЕЙ с 17.05.2015 по 19.05.2015</t>
  </si>
  <si>
    <t>205309232</t>
  </si>
  <si>
    <t>ФАДИНА МАРИНА</t>
  </si>
  <si>
    <t>ФАДИНА МАРИНА с 04.05.2015 по 06.05.2015</t>
  </si>
  <si>
    <t>105301239</t>
  </si>
  <si>
    <t>ФАЛАЛЕЕВ ДМИТРИЙ</t>
  </si>
  <si>
    <t>ФАЛАЛЕЕВА НУРЬЕ с 11.05.2015 по 14.05.2015</t>
  </si>
  <si>
    <t>205304035</t>
  </si>
  <si>
    <t>ФАЛИН ВАЛЕРИЙ</t>
  </si>
  <si>
    <t>ФАЛИН ВАЛЕРИЙ с 01.05.2015 по 05.05.2015</t>
  </si>
  <si>
    <t>205301475</t>
  </si>
  <si>
    <t>ФАЛИН ВАЛЕРИЙ с 05.05.2015 по 10.05.2015</t>
  </si>
  <si>
    <t>205301567</t>
  </si>
  <si>
    <t>ФАЛИН ВАСИЛИЙ</t>
  </si>
  <si>
    <t>ФАЛИН ВАСИЛИЙ с 01.05.2015 по 10.05.2015</t>
  </si>
  <si>
    <t>205306368</t>
  </si>
  <si>
    <t>ФАТУЛАЕВ БАГРАМ</t>
  </si>
  <si>
    <t>ФАТУЛАЕВ БАГРАМ с 01.05.2015 по 04.05.2015</t>
  </si>
  <si>
    <t>105305430</t>
  </si>
  <si>
    <t>ФАХИРИДИ ДИАНА</t>
  </si>
  <si>
    <t>ФАХИРИДИ НЕЯ с 17.05.2015 по 18.05.2015</t>
  </si>
  <si>
    <t>105305449</t>
  </si>
  <si>
    <t>ФАХИРИДИ МЕРАБ</t>
  </si>
  <si>
    <t>ФАХИРИДИ МЕРАБ с 17.05.2015 по 18.05.2015</t>
  </si>
  <si>
    <t>205252983</t>
  </si>
  <si>
    <t>ФЕДЕНЕВ СЕРГЕЙ</t>
  </si>
  <si>
    <t>ФЕДЕНЕВ СЕРГЕЙ с 01.05.2015 по 04.05.2015</t>
  </si>
  <si>
    <t>ФЕДЕНЕВ СЕРГЕЙ с 28.04.2015 по 01.05.2015</t>
  </si>
  <si>
    <t>205306195</t>
  </si>
  <si>
    <t>ФЕДОРЕНКО ПОЛИНА</t>
  </si>
  <si>
    <t>ТОРОПОВА СВЕТЛАНА с 29.05.2015 по 31.05.2015</t>
  </si>
  <si>
    <t>205314770</t>
  </si>
  <si>
    <t>ФЕДОРЕНКО СВЕТЛАНА</t>
  </si>
  <si>
    <t>ФЕДОРЕНКО СВЕТЛАНА с 24.05.2015 по 26.05.2015</t>
  </si>
  <si>
    <t>205300668</t>
  </si>
  <si>
    <t>ФЕДОРОВ ЮРИЙ</t>
  </si>
  <si>
    <t>ФЕДОРОВ ЮРИЙ с 21.05.2015 по 25.05.2015</t>
  </si>
  <si>
    <t>105301310</t>
  </si>
  <si>
    <t>ФЕДОРОВА ГАЛИНА</t>
  </si>
  <si>
    <t>ФЕДОРОВА ГАЛИНА с 03.05.2015 по 09.05.2015</t>
  </si>
  <si>
    <t>205302912</t>
  </si>
  <si>
    <t>ФЕДОРОВА ЕЛЕНА</t>
  </si>
  <si>
    <t>ФЕДОРОВА ЕЛЕНА с 15.05.2015 по 22.05.2015</t>
  </si>
  <si>
    <t>105301043</t>
  </si>
  <si>
    <t>ФЕДОРОВА НАТАЛЬЯ</t>
  </si>
  <si>
    <t>ФЕДОРОВА ЛЮБОВЬ с 06.05.2015 по 08.05.2015</t>
  </si>
  <si>
    <t>205307970</t>
  </si>
  <si>
    <t>ФЕДОРОВА ЮЛИЯ</t>
  </si>
  <si>
    <t>ФЕДОРОВА ЮЛИЯ с 04.05.2015 по 10.05.2015</t>
  </si>
  <si>
    <t>БЕЛКИН АРТЕМ с 04.05.2015 по 10.05.2015</t>
  </si>
  <si>
    <t>205315036</t>
  </si>
  <si>
    <t>ФЕДОРОВСКАЯ АННА</t>
  </si>
  <si>
    <t>ФЕДОРОВСКАЯ АННА с 24.05.2015 по 26.05.2015</t>
  </si>
  <si>
    <t>ИВАЩЕНКО ОКСАНА с 24.05.2015 по 26.05.2015</t>
  </si>
  <si>
    <t>205302336</t>
  </si>
  <si>
    <t>ФЕДОРЧЕНКО ЕЛЕНА</t>
  </si>
  <si>
    <t>ФЕДОРЧЕНКО ЕЛЕНА с 10.05.2015 по 15.05.2015</t>
  </si>
  <si>
    <t>205302530</t>
  </si>
  <si>
    <t>ФЕДОРЧЕНКО НАДЕЖДА</t>
  </si>
  <si>
    <t>ФЕДОРЧЕНКО НАДЕЖДА с 10.05.2015 по 15.05.2015</t>
  </si>
  <si>
    <t>105303205</t>
  </si>
  <si>
    <t>ФЕДОТОВ АЛЕКСАНДР</t>
  </si>
  <si>
    <t>ФЕДОТОВ АЛЕКСАНДР с 12.05.2015 по 15.05.2015</t>
  </si>
  <si>
    <t>205308898</t>
  </si>
  <si>
    <t>ФЕДОТОВА ДИНА</t>
  </si>
  <si>
    <t>ФЕДОТОВА ДИНА с 16.05.2015 по 18.05.2015</t>
  </si>
  <si>
    <t>ЛАРИОНОВ ПЕТР с 16.05.2015 по 18.05.2015</t>
  </si>
  <si>
    <t>205312232</t>
  </si>
  <si>
    <t>ФЕДЧЕНКО ЕКАТЕРИНА</t>
  </si>
  <si>
    <t>ФЕДЧЕНКО ЕКАТЕРИНА с 17.05.2015 по 24.05.2015</t>
  </si>
  <si>
    <t>205312863</t>
  </si>
  <si>
    <t>ФЕЛЬД КИРИЛЛ</t>
  </si>
  <si>
    <t>ФЕЛЬД КИРИЛЛ с 18.05.2015 по 24.05.2015</t>
  </si>
  <si>
    <t>205313687</t>
  </si>
  <si>
    <t>ФЕРТИКОВА ОЛЬГА</t>
  </si>
  <si>
    <t>ФЕРТИКОВА ОЛЬГА с 22.05.2015 по 27.05.2015</t>
  </si>
  <si>
    <t>205303242</t>
  </si>
  <si>
    <t>ФИЛАТОВ ЕВГЕНИЙ</t>
  </si>
  <si>
    <t>ФИЛАТОВ ЕВГЕНИЙ с 01.05.2015 по 04.05.2015</t>
  </si>
  <si>
    <t>205252047</t>
  </si>
  <si>
    <t>ФИЛАТОВА АЛЛА</t>
  </si>
  <si>
    <t>ФИЛАТОВА АЛЛА с 01.05.2015 по 04.05.2015</t>
  </si>
  <si>
    <t>ФИЛАТОВА АЛЛА с 30.04.2015 по 01.05.2015</t>
  </si>
  <si>
    <t>205314529</t>
  </si>
  <si>
    <t>ФИЛАТОВА ЕКАТЕРИНА</t>
  </si>
  <si>
    <t>ФИЛАТОВА ЕКАТЕРИНА с 22.05.2015 по 30.05.2015</t>
  </si>
  <si>
    <t>205313732</t>
  </si>
  <si>
    <t>ФИЛАТОВА ОЛЬГА</t>
  </si>
  <si>
    <t>ФИЛАТОВА ОЛЬГА с 24.05.2015 по 27.05.2015</t>
  </si>
  <si>
    <t>205313081</t>
  </si>
  <si>
    <t>ФИЛИМОНОВА ЕВГЕНИЯ</t>
  </si>
  <si>
    <t>ФИЛИМОНОВА ЕВГЕНИЯ с 22.05.2015 по 25.05.2015</t>
  </si>
  <si>
    <t>205312953</t>
  </si>
  <si>
    <t>ФИЛОНОВ ДМИТРИЙ</t>
  </si>
  <si>
    <t>ФИЛОНОВ ДМИТРИЙ с 27.05.2015 по 31.05.2015</t>
  </si>
  <si>
    <t>205306543</t>
  </si>
  <si>
    <t>ФИЛОНОВА ВИОЛЕТТА</t>
  </si>
  <si>
    <t>ТРЕФИЛОВА ВИОЛЕТТА с 11.05.2015 по 13.05.2015</t>
  </si>
  <si>
    <t>205306589</t>
  </si>
  <si>
    <t>ФИЛОНОВА ТАТЬЯНА</t>
  </si>
  <si>
    <t>ФИЛОНОВ ИГОРЬ с 11.05.2015 по 13.05.2015</t>
  </si>
  <si>
    <t>205308059</t>
  </si>
  <si>
    <t>ФИЛЬЦЕВ МИХАИЛ</t>
  </si>
  <si>
    <t>ФИЛЬЦЕВ МИХАИЛ с 08.05.2015 по 12.05.2015</t>
  </si>
  <si>
    <t>205313005</t>
  </si>
  <si>
    <t>ФИНАГЕЕВА МАРИЯ</t>
  </si>
  <si>
    <t>ГРЕБЕНИКОВ ИВАН с 29.05.2015 по 31.05.2015</t>
  </si>
  <si>
    <t>105303850</t>
  </si>
  <si>
    <t>ФИРСТКОВА ЕЛЕНА</t>
  </si>
  <si>
    <t>ДМИТРИЕВА ЮЛИЯ с 12.05.2015 по 13.05.2015</t>
  </si>
  <si>
    <t>105306335</t>
  </si>
  <si>
    <t>ФИРСТКОВА ЕЛЕНА с 21.05.2015 по 22.05.2015</t>
  </si>
  <si>
    <t>ШАЛИМОВА ИРИНА с 21.05.2015 по 22.05.2015</t>
  </si>
  <si>
    <t>205312552</t>
  </si>
  <si>
    <t>ФИСИКОВА ТАТЬЯНА</t>
  </si>
  <si>
    <t>ФИСИКОВА ТАТЬЯНА с 22.05.2015 по 24.05.2015</t>
  </si>
  <si>
    <t>205307152</t>
  </si>
  <si>
    <t>ФИШЕР НАТАЛЬЯ</t>
  </si>
  <si>
    <t>ФИШЕР НАТАЛЬЯ с 06.05.2015 по 10.05.2015</t>
  </si>
  <si>
    <t>ТИТОВА с 06.05.2015 по 10.05.2015</t>
  </si>
  <si>
    <t>ФАДЕЕВА ЕЛЕНА с 06.05.2015 по 10.05.2015</t>
  </si>
  <si>
    <t>205307284</t>
  </si>
  <si>
    <t>ФОКИН СЕРГЕЙ</t>
  </si>
  <si>
    <t>ФОКИНА АЛЛА с 15.05.2015 по 17.05.2015</t>
  </si>
  <si>
    <t>205309548</t>
  </si>
  <si>
    <t>ФОМЕНКО АЛЕКСАНДР</t>
  </si>
  <si>
    <t>ФОМЕНКО ТАТЬЯНА с 24.05.2015 по 26.05.2015</t>
  </si>
  <si>
    <t>205307601</t>
  </si>
  <si>
    <t>ФОМИНА ЕЛЕНА</t>
  </si>
  <si>
    <t>ФОМИНА ЕЛЕНА НИКОЛАЕВНА с 09.05.2015 по 13.05.2015</t>
  </si>
  <si>
    <t>205309449</t>
  </si>
  <si>
    <t>ФОМИНЫХ РОМАН</t>
  </si>
  <si>
    <t>ФОМИНЫХ РОМАН с 01.05.2015 по 02.05.2015</t>
  </si>
  <si>
    <t>205314319</t>
  </si>
  <si>
    <t>ФОМИЧЕВ АНТОН</t>
  </si>
  <si>
    <t>ФОМИЧЕВ АНТОН с 24.05.2015 по 29.05.2015</t>
  </si>
  <si>
    <t>205314030</t>
  </si>
  <si>
    <t>ФОМИЧЕВА ЕЛЕНА</t>
  </si>
  <si>
    <t>ФОМИЧЕВА ЕЛЕНА с 21.05.2015 по 26.05.2015</t>
  </si>
  <si>
    <t>205308332</t>
  </si>
  <si>
    <t>ФОРТУНА ТАТЬЯНА</t>
  </si>
  <si>
    <t>ФОРТУНА ТАТЬЯНА ЭДУАРДОВНА с 15.05.2015 по 17.05.2015</t>
  </si>
  <si>
    <t>105301374</t>
  </si>
  <si>
    <t>ФРИНАС ИГОРЬ</t>
  </si>
  <si>
    <t>ФРИНАС ИГОРЬ с 10.05.2015 по 13.05.2015</t>
  </si>
  <si>
    <t>205313101</t>
  </si>
  <si>
    <t>ФРОЛОВ АНАТОЛИЙ</t>
  </si>
  <si>
    <t>ФРОЛОВ АНАТОЛИЙ с 18.05.2015 по 24.05.2015</t>
  </si>
  <si>
    <t>105302210</t>
  </si>
  <si>
    <t>ФРОЛОВ АНДРЕЙ</t>
  </si>
  <si>
    <t>ФРОЛОВ АНДРЕЙ с 10.05.2015 по 17.05.2015</t>
  </si>
  <si>
    <t>205314826</t>
  </si>
  <si>
    <t>ФРОЛОВ ПАВЕЛ</t>
  </si>
  <si>
    <t>ФРОЛОВА ТАТЬЯНА с 23.05.2015 по 24.05.2015</t>
  </si>
  <si>
    <t>205307686</t>
  </si>
  <si>
    <t>ФРОЛОВА ЕЛЕНА</t>
  </si>
  <si>
    <t>ФРОЛОВА ЕЛЕНА с 04.05.2015 по 07.05.2015</t>
  </si>
  <si>
    <t>105300546</t>
  </si>
  <si>
    <t>ФУРЗИКОВА ИРИНА</t>
  </si>
  <si>
    <t>ПЛЕШАНОВ АЛЕКСАНДР с 02.05.2015 по 05.05.2015</t>
  </si>
  <si>
    <t>205302495</t>
  </si>
  <si>
    <t>ФУРСОВА НАТАЛЬЯ</t>
  </si>
  <si>
    <t>ФУРСОВА НАТАЛЬЯ с 01.05.2015 по 04.05.2015</t>
  </si>
  <si>
    <t>КУГУК ДМИТРИЙ с 01.05.2015 по 04.05.2015</t>
  </si>
  <si>
    <t>205312234</t>
  </si>
  <si>
    <t>ХАВЛЮК ДМИТРИЙ</t>
  </si>
  <si>
    <t>ЧИСТЮХИНА ИРИНА с 25.05.2015 по 30.05.2015</t>
  </si>
  <si>
    <t>105250162</t>
  </si>
  <si>
    <t>ХАЙРЕТДИНОВА ИРИНА</t>
  </si>
  <si>
    <t>ХАЙРЕТДИНОВА ИРИНА с 01.05.2015 по 04.05.2015</t>
  </si>
  <si>
    <t>ХАЙРЕТДИНОВА ИРИНА с 30.04.2015 по 01.05.2015</t>
  </si>
  <si>
    <t>205310656</t>
  </si>
  <si>
    <t>ХАЙРИТДИНОВ РОМАН</t>
  </si>
  <si>
    <t>ХАЙРИТДИНОВ РОМАН с 17.05.2015 по 24.05.2015</t>
  </si>
  <si>
    <t>105301871</t>
  </si>
  <si>
    <t>ХАЛАЙДЖАН ВИОЛЕТТА</t>
  </si>
  <si>
    <t>КЮЛЯН ХАЧИК с 04.05.2015 по 05.05.2015</t>
  </si>
  <si>
    <t>205310223</t>
  </si>
  <si>
    <t>ХАЛАФЯН АКОП</t>
  </si>
  <si>
    <t>ХАЛАФЯН АКОП АЛЬБЕРТОВИЧ с 15.05.2015 по 17.05.2015</t>
  </si>
  <si>
    <t>СМОЛЬНИКОВА ЕЛЕНА с 15.05.2015 по 17.05.2015</t>
  </si>
  <si>
    <t>ФРОЛОВ АЛЕКСАНДР ВИКТОРОВИЧ с 15.05.2015 по 17.05.2015</t>
  </si>
  <si>
    <t>205312018</t>
  </si>
  <si>
    <t>ХАМИНА ЕЛЕНА</t>
  </si>
  <si>
    <t>ПОЛЯКОВ ВИТАЛИЙ с 14.05.2015 по 15.05.2015</t>
  </si>
  <si>
    <t>205311200</t>
  </si>
  <si>
    <t>ХАНИН АНТОН</t>
  </si>
  <si>
    <t>ХАНИН АНТОН с 16.05.2015 по 20.05.2015</t>
  </si>
  <si>
    <t>105301236</t>
  </si>
  <si>
    <t>ХАНТЕЕВ РОМАН</t>
  </si>
  <si>
    <t>ХАНТЕЕВ РОМАН с 07.05.2015 по 09.05.2015</t>
  </si>
  <si>
    <t>205313018</t>
  </si>
  <si>
    <t>ХАПЕРСКИЙ АЛЕКСАНДР</t>
  </si>
  <si>
    <t>ХАПЕРСКИЙ АЛЕКСАНДР с 19.05.2015 по 26.05.2015</t>
  </si>
  <si>
    <t>205301858</t>
  </si>
  <si>
    <t>ХАРАЗЯН АРТУР</t>
  </si>
  <si>
    <t>ХАРАЗЯН АРТУР с 01.05.2015 по 04.05.2015</t>
  </si>
  <si>
    <t>205312078</t>
  </si>
  <si>
    <t>ХАРИТОНОВ СЕРГЕЙ</t>
  </si>
  <si>
    <t>ХАРИТОНОВ СЕРГЕЙ с 22.05.2015 по 24.05.2015</t>
  </si>
  <si>
    <t>СОРОКИНА ГАЛИНА с 22.05.2015 по 24.05.2015</t>
  </si>
  <si>
    <t>МЕДВЕДЕВ АНДРЕЙ с 22.05.2015 по 24.05.2015</t>
  </si>
  <si>
    <t>205301790</t>
  </si>
  <si>
    <t>ХАРИТОНОВА ЕЛЕНА</t>
  </si>
  <si>
    <t>ХАРИТОНОВА ЕЛЕНА с 06.05.2015 по 09.05.2015</t>
  </si>
  <si>
    <t>205310336</t>
  </si>
  <si>
    <t>ХАРЧЕНКО ТАТЬЯНА</t>
  </si>
  <si>
    <t>ХАРЧЕНКО ТАТЬЯНА ЮРЬЕВНА с 10.05.2015 по 15.05.2015</t>
  </si>
  <si>
    <t>205315325</t>
  </si>
  <si>
    <t>ХАТОВ АЛЕКСЕЙ</t>
  </si>
  <si>
    <t>ХАТОВА НАТАЛЬЯ с 27.05.2015 по 29.05.2015</t>
  </si>
  <si>
    <t>205301563</t>
  </si>
  <si>
    <t>ХАТУНЦЕВА ОЛЬГА</t>
  </si>
  <si>
    <t>ХАТУНЦЕВ ЕВГЕНИЙ с 02.05.2015 по 04.05.2015</t>
  </si>
  <si>
    <t>105307473</t>
  </si>
  <si>
    <t>ХАУСТОВА ЖАННА</t>
  </si>
  <si>
    <t>ХАУСТОВА Ж с 25.05.2015 по 26.05.2015</t>
  </si>
  <si>
    <t>205307129</t>
  </si>
  <si>
    <t>ХАФИЗОВА ИРИНА</t>
  </si>
  <si>
    <t>ХАФИЗОВА ИРИНА БОРИСОВНА с 02.05.2015 по 08.05.2015</t>
  </si>
  <si>
    <t>205252540</t>
  </si>
  <si>
    <t>ХАЧИКЬЯН ДМИТРИЙ</t>
  </si>
  <si>
    <t>ХАЧИКЬЯН ДМИТРИЙ с 01.05.2015 по 02.05.2015</t>
  </si>
  <si>
    <t>ХАЧИКЬЯН ДМИТРИЙ с 30.04.2015 по 01.05.2015</t>
  </si>
  <si>
    <t>ХАЧИКЬЯН КРИСТИНА с 01.05.2015 по 02.05.2015</t>
  </si>
  <si>
    <t>ХАЧИКЬЯН КРИСТИНА с 30.04.2015 по 01.05.2015</t>
  </si>
  <si>
    <t>205302143</t>
  </si>
  <si>
    <t>ХВИЮЗОВ ГЕННАДИЙ</t>
  </si>
  <si>
    <t>ХВИЮЗОВ ГЕННАДИЙ с 10.05.2015 по 16.05.2015</t>
  </si>
  <si>
    <t>205302676</t>
  </si>
  <si>
    <t>ХВОРОСТОВ АНДРЕЙ</t>
  </si>
  <si>
    <t>ХВОРОСТОВА ТАТЬЯНА с 16.05.2015 по 17.05.2015</t>
  </si>
  <si>
    <t>105303930</t>
  </si>
  <si>
    <t>ХЕЛИН ВИКТОР</t>
  </si>
  <si>
    <t>ХЕЛИН ВИКТОР с 13.05.2015 по 15.05.2015</t>
  </si>
  <si>
    <t>105304307</t>
  </si>
  <si>
    <t>ХЕЛИН ВИКТОР с 17.05.2015 по 19.05.2015</t>
  </si>
  <si>
    <t>105305859</t>
  </si>
  <si>
    <t>ХЕЛИН ВИКТОР с 19.05.2015 по 21.05.2015</t>
  </si>
  <si>
    <t>205314119</t>
  </si>
  <si>
    <t>ХИЖЕТЛЬ АЛЕКСЕЙ</t>
  </si>
  <si>
    <t>ХИЖЕТЛЬ АЛЕКСЕЙ с 29.05.2015 по 31.05.2015</t>
  </si>
  <si>
    <t>105301049</t>
  </si>
  <si>
    <t>ХИЖНЯК ВАДИМ</t>
  </si>
  <si>
    <t>ХИЖНЯК ВАДИМ с 07.05.2015 по 09.05.2015</t>
  </si>
  <si>
    <t>105300261</t>
  </si>
  <si>
    <t>ХИЖНЯК ИРИНА</t>
  </si>
  <si>
    <t>КАВАЛЯН ДОЛОРЕС ДАВИДОВНА с 02.05.2015 по 08.05.2015</t>
  </si>
  <si>
    <t>205310316</t>
  </si>
  <si>
    <t>КАВАЛЯН ДОЛОРЕС с 08.05.2015 по 09.05.2015</t>
  </si>
  <si>
    <t>205302444</t>
  </si>
  <si>
    <t>ХМЕЛЬНОВА ТАТЬЯНА</t>
  </si>
  <si>
    <t>ХМЕЛЬНОВА ТАТЬЯНА с 10.05.2015 по 16.05.2015</t>
  </si>
  <si>
    <t>105300464</t>
  </si>
  <si>
    <t>ХМЫРОВ ЮРИЙ</t>
  </si>
  <si>
    <t>ХМЫРОВ ЮРИЙ с 09.05.2015 по 11.05.2015</t>
  </si>
  <si>
    <t>ДЕМИНА КРИСТИНА с 09.05.2015 по 11.05.2015</t>
  </si>
  <si>
    <t>ДЕМИНА СВЕТЛАНА с 09.05.2015 по 11.05.2015</t>
  </si>
  <si>
    <t>205308489</t>
  </si>
  <si>
    <t>ХОДЖАВА ЗАУР</t>
  </si>
  <si>
    <t>ХОДЖАВА ЗАУР с 15.05.2015 по 17.05.2015</t>
  </si>
  <si>
    <t>205314648</t>
  </si>
  <si>
    <t>ХОДЖАВА МАРИЯ</t>
  </si>
  <si>
    <t>ХОДЖАВА МАРИЯ с 26.05.2015 по 28.05.2015</t>
  </si>
  <si>
    <t>ХОДЖАВА ВЯЧЕСЛАВ с 26.05.2015 по 28.05.2015</t>
  </si>
  <si>
    <t>205308318</t>
  </si>
  <si>
    <t>ХОДЖАВА ЮЛИЯ</t>
  </si>
  <si>
    <t>ХОДЖАВА ЮЛИЯ с 15.05.2015 по 17.05.2015</t>
  </si>
  <si>
    <t>205314999</t>
  </si>
  <si>
    <t>ХОДОРОВСКАЯ Ю</t>
  </si>
  <si>
    <t>ХОДОРОВСКАЯ ЮЛИЯ с 24.05.2015 по 26.05.2015</t>
  </si>
  <si>
    <t>205308854</t>
  </si>
  <si>
    <t>ХОЛМАНСКИХ ЕЛЕНА</t>
  </si>
  <si>
    <t>ХОЛМАНСКИХ ЕЛЕНА с 13.05.2015 по 19.05.2015</t>
  </si>
  <si>
    <t>ПЕСКОВСКИЙ ЮРИЙ с 13.05.2015 по 19.05.2015</t>
  </si>
  <si>
    <t>205313464</t>
  </si>
  <si>
    <t>ХОЛОДОВ СЕРГЕЙ</t>
  </si>
  <si>
    <t>ХОЛОДОВА ОЛЕСЯ с 17.05.2015 по 19.05.2015</t>
  </si>
  <si>
    <t>105300272</t>
  </si>
  <si>
    <t>ХОМЧЕНКО НИКОЛАЙ</t>
  </si>
  <si>
    <t>ХОМЧЕНКО НИКОЛАЙ с 09.05.2015 по 18.05.2015</t>
  </si>
  <si>
    <t>105304174</t>
  </si>
  <si>
    <t>ХРЕНОВ ВАСИЛИЙ</t>
  </si>
  <si>
    <t>ХРЕНОВ ВАСИЛИЙ с 17.05.2015 по 21.05.2015</t>
  </si>
  <si>
    <t>105304812</t>
  </si>
  <si>
    <t>ХРИПКОВ МАКСИМ</t>
  </si>
  <si>
    <t>ХРИПКОВ МАКСИМ с 14.05.2015 по 15.05.2015</t>
  </si>
  <si>
    <t>205300327</t>
  </si>
  <si>
    <t>ХРИСТИЧ ГЕННАДИЙ</t>
  </si>
  <si>
    <t>ХРИСТИЧ АННА с 01.05.2015 по 05.05.2015</t>
  </si>
  <si>
    <t>205313421</t>
  </si>
  <si>
    <t>ХРИСТЮК АННА</t>
  </si>
  <si>
    <t>ХРИСТЮК АННА с 24.05.2015 по 29.05.2015</t>
  </si>
  <si>
    <t>205313416</t>
  </si>
  <si>
    <t>ХРИСТЮК ЮРИЙ</t>
  </si>
  <si>
    <t>ХРИСТЮК ОЛЬГА с 24.05.2015 по 29.05.2015</t>
  </si>
  <si>
    <t>105300886</t>
  </si>
  <si>
    <t>ХРОМОВ АНДРЕЙ</t>
  </si>
  <si>
    <t>ХРОМОВ АНДРЕЙ с 05.05.2015 по 10.05.2015</t>
  </si>
  <si>
    <t>205314347</t>
  </si>
  <si>
    <t>ХРУСТАЛЕВА АЛЕКСАНДРА</t>
  </si>
  <si>
    <t>MAKARENKO SERGEY с 20.05.2015 по 22.05.2015</t>
  </si>
  <si>
    <t>205314325</t>
  </si>
  <si>
    <t>ХРУСТАЛЕВА ОЛЬГА</t>
  </si>
  <si>
    <t>ХРУСТАЛЕВА ОЛЬГА с 20.05.2015 по 22.05.2015</t>
  </si>
  <si>
    <t>205309857</t>
  </si>
  <si>
    <t>ХУГАСЯН РАФИК</t>
  </si>
  <si>
    <t>ХУГАСЯН РАФИК РАИФКОВИЧ с 04.05.2015 по 06.05.2015</t>
  </si>
  <si>
    <t>ОСАДЧИЙ АЛЕКСАНДР ВАСИЛЬЕВИЧ с 04.05.2015 по 06.05.2015</t>
  </si>
  <si>
    <t>205314865</t>
  </si>
  <si>
    <t>ХУДИЕВА КАМИЛА</t>
  </si>
  <si>
    <t>СУББОТИНА КРИСТИНА с 24.05.2015 по 26.05.2015</t>
  </si>
  <si>
    <t>205306986</t>
  </si>
  <si>
    <t>ХУДОЛЕЕВА ЕЛЕНА</t>
  </si>
  <si>
    <t>ХУДОЛЕЕВА ЕЛЕНА с 19.05.2015 по 24.05.2015</t>
  </si>
  <si>
    <t>105301422</t>
  </si>
  <si>
    <t>ХУДОЯН САМВЕЛ</t>
  </si>
  <si>
    <t>ХУДОЯН САМВЕЛ с 01.05.2015 по 02.05.2015</t>
  </si>
  <si>
    <t>105301040</t>
  </si>
  <si>
    <t>ХУРДАЯН СЕРГЕЙ</t>
  </si>
  <si>
    <t>СЕМЕНОВА СВЕТЛАНА ВАСИЛЬЕВНА с 10.05.2015 по 16.05.2015</t>
  </si>
  <si>
    <t>105306184</t>
  </si>
  <si>
    <t>ЦАДКИН МИРОСЛАВ</t>
  </si>
  <si>
    <t>ЦАДКИН МИРОСЛАВ с 19.05.2015 по 20.05.2015</t>
  </si>
  <si>
    <t>105303570</t>
  </si>
  <si>
    <t>ЦАКАНЯН ГРАНУШ</t>
  </si>
  <si>
    <t>ЦАКАНЯН МИЛЕНА с 13.05.2015 по 15.05.2015</t>
  </si>
  <si>
    <t>205311909</t>
  </si>
  <si>
    <t>ЦАРЕНКОВА ЕКАТЕРИНА</t>
  </si>
  <si>
    <t>ЦАРЕНКОВА ЕКАТЕРИНА с 12.05.2015 по 15.05.2015</t>
  </si>
  <si>
    <t>105300247</t>
  </si>
  <si>
    <t>ЦВЕТКОВА ИРИНА</t>
  </si>
  <si>
    <t>ЦВЕТКОВ СЕРГЕЙ с 02.05.2015 по 05.05.2015</t>
  </si>
  <si>
    <t>205302825</t>
  </si>
  <si>
    <t>ЦИПЛЯЕВА ЛЮДМИЛА</t>
  </si>
  <si>
    <t>ЦИПЛЯЕВА ЛЮДМИЛА с 01.05.2015 по 03.05.2015</t>
  </si>
  <si>
    <t>205309257</t>
  </si>
  <si>
    <t>ЦИСНИЦКИЙ БОГДАН</t>
  </si>
  <si>
    <t>ЦИСНИЦКИЙ БОГДАН с 19.05.2015 по 25.05.2015</t>
  </si>
  <si>
    <t>205306544</t>
  </si>
  <si>
    <t>ЦЫГАНКОВА МАРИНА</t>
  </si>
  <si>
    <t>ЦЫГАНКОВ РОМАН с 09.05.2015 по 11.05.2015</t>
  </si>
  <si>
    <t>205315492</t>
  </si>
  <si>
    <t>ЦЫМБАЛИЙ ЛИЛИЯ</t>
  </si>
  <si>
    <t>ЦЫМБАЛИЙ ЛИЛИЯ с 26.05.2015 по 28.05.2015</t>
  </si>
  <si>
    <t>205315220</t>
  </si>
  <si>
    <t>ЧАПЛЫГИНА ТАТЬЯНА</t>
  </si>
  <si>
    <t>ЧАПЛЫГИНА ТАТЬЯНА с 27.05.2015 по 29.05.2015</t>
  </si>
  <si>
    <t>105303219</t>
  </si>
  <si>
    <t>ЧАРИКОВ АНТОН</t>
  </si>
  <si>
    <t>КОНДРАХИНА ЮЛИЯ НИКОЛАЕВНА с 08.05.2015 по 09.05.2015</t>
  </si>
  <si>
    <t>205302062</t>
  </si>
  <si>
    <t>ЧАРУШНИКОВ АЛЕКСЕЙ</t>
  </si>
  <si>
    <t>ЧАРУШНИКОВ АЛЕКСЕЙ с 09.05.2015 по 13.05.2015</t>
  </si>
  <si>
    <t>ПАСЫНКОВ ОЛЕГ с 09.05.2015 по 13.05.2015</t>
  </si>
  <si>
    <t>205312121</t>
  </si>
  <si>
    <t>ЧВАНОВА МАРИЯ</t>
  </si>
  <si>
    <t>ЧВАНОВА МАРИЯ с 20.05.2015 по 30.05.2015</t>
  </si>
  <si>
    <t>205251096</t>
  </si>
  <si>
    <t>ЧВИКАЛОВ СЕРГЕЙ</t>
  </si>
  <si>
    <t>ЧВИКАЛОВ СЕРГЕЙ с 01.05.2015 по 04.05.2015</t>
  </si>
  <si>
    <t>ЧВИКАЛОВ СЕРГЕЙ с 30.04.2015 по 01.05.2015</t>
  </si>
  <si>
    <t>105302285</t>
  </si>
  <si>
    <t>ЧЕБАНЯН ЭДУАРД</t>
  </si>
  <si>
    <t>ЧЕБАНЯН ЭДУАРД с 05.05.2015 по 07.05.2015</t>
  </si>
  <si>
    <t>105307226</t>
  </si>
  <si>
    <t>ЧЕБЕЛЮК ОЛЬГА</t>
  </si>
  <si>
    <t>САБРИЯ ТАРИЕЛ с 26.05.2015 по 29.05.2015</t>
  </si>
  <si>
    <t>105305549</t>
  </si>
  <si>
    <t>ЧЕБЫКИН ДМИТРИЙ</t>
  </si>
  <si>
    <t>ЧЕБЫКИН ДМИТРИЙ с 17.05.2015 по 18.05.2015</t>
  </si>
  <si>
    <t>105305553</t>
  </si>
  <si>
    <t>ЧЕБЫКИН ДМИТРИЙ с 18.05.2015 по 19.05.2015</t>
  </si>
  <si>
    <t>КНЯЗЕВ АНДРЕЙ с 18.05.2015 по 19.05.2015</t>
  </si>
  <si>
    <t>205308516</t>
  </si>
  <si>
    <t>ЧЕКРЫГИНА АНАСТАСИЯ</t>
  </si>
  <si>
    <t>ЧЕКРЫГИНА АНАСТАСИЯ с 10.05.2015 по 13.05.2015</t>
  </si>
  <si>
    <t>205307322</t>
  </si>
  <si>
    <t>ЧЕЛПАНОВА ЕЛЕНА</t>
  </si>
  <si>
    <t>ЧЕЛПАНОВ МАКСИМ с 16.05.2015 по 26.05.2015</t>
  </si>
  <si>
    <t>205312342</t>
  </si>
  <si>
    <t>ЧЕПЕЛКА ИРИНА</t>
  </si>
  <si>
    <t>ЧЕПЕЛКА ИРИНА с 29.05.2015 по 31.05.2015</t>
  </si>
  <si>
    <t>105300910</t>
  </si>
  <si>
    <t>ЧЕПИЖКО ЕЛЕНА</t>
  </si>
  <si>
    <t>ЧЕПИЖКО ЕЛЕНА с 12.05.2015 по 14.05.2015</t>
  </si>
  <si>
    <t>ВОЛЧЕЛЮК АЛЛА с 12.05.2015 по 14.05.2015</t>
  </si>
  <si>
    <t>ЧЕПИЖКО АРТЕМ ОЛЕГОВИЧ с 12.05.2015 по 14.05.2015</t>
  </si>
  <si>
    <t>105306777</t>
  </si>
  <si>
    <t>ЧЕПИЖКО ОЛЕГ</t>
  </si>
  <si>
    <t>ЧЕПИЖКО ОЛЕГ с 29.05.2015 по 31.05.2015</t>
  </si>
  <si>
    <t>105305804</t>
  </si>
  <si>
    <t>ЧЕПЛАНОВА ОЛЬГА</t>
  </si>
  <si>
    <t>ЧЕПЛАНОВА ОЛЬГА с 24.05.2015 по 27.05.2015</t>
  </si>
  <si>
    <t>205315406</t>
  </si>
  <si>
    <t>ЧЕРДАКОВ ДЕНИС</t>
  </si>
  <si>
    <t>ЧЕРДАКОВА СВЕТЛАНА с 26.05.2015 по 28.05.2015</t>
  </si>
  <si>
    <t>205300904</t>
  </si>
  <si>
    <t>ЧЕРКАССКИЙ ИГОРЬ</t>
  </si>
  <si>
    <t>ЧЕРКАССКИЙ ИГОРЬ с 03.05.2015 по 10.05.2015</t>
  </si>
  <si>
    <t>205315160</t>
  </si>
  <si>
    <t>ЧЕРКАШИНА ЕКАТЕРИНА</t>
  </si>
  <si>
    <t>ГОДЯ РУСЛАН ГЕОРГИЕВИЧ с 24.05.2015 по 25.05.2015</t>
  </si>
  <si>
    <t>105305446</t>
  </si>
  <si>
    <t>ЧЕРНЕНКО НАТАЛИЯ</t>
  </si>
  <si>
    <t>ЧЕРНЕНКО НАТАЛЬЯ с 17.05.2015 по 19.05.2015</t>
  </si>
  <si>
    <t>105301443</t>
  </si>
  <si>
    <t>ЧЕРНИКОВА СВЕТЛАНА</t>
  </si>
  <si>
    <t>ЧЕРНИКОВА СВЕТЛАНА с 08.05.2015 по 09.05.2015</t>
  </si>
  <si>
    <t>205314050</t>
  </si>
  <si>
    <t>ЧЕРНОВ АЛЕКСАНДР</t>
  </si>
  <si>
    <t>ЧЕРНОВ АЛЕКСАНДР с 25.05.2015 по 29.05.2015</t>
  </si>
  <si>
    <t>205307942</t>
  </si>
  <si>
    <t>ЧЕРНОВ АРТЕМ</t>
  </si>
  <si>
    <t>ЧЕРНОВ АРТЕМ с 05.05.2015 по 09.05.2015</t>
  </si>
  <si>
    <t>205307987</t>
  </si>
  <si>
    <t>ЧЕРНОВ КИРИЛЛ</t>
  </si>
  <si>
    <t>ЧЕРНОВ КИРИЛЛ с 04.05.2015 по 09.05.2015</t>
  </si>
  <si>
    <t>205309355</t>
  </si>
  <si>
    <t>ЧЕРНОВ ОЛЕГ</t>
  </si>
  <si>
    <t>ЧЕРНОВ ОЛЕГ ВАЛЕРЬЕВИЧ с 05.05.2015 по 09.05.2015</t>
  </si>
  <si>
    <t>205308131</t>
  </si>
  <si>
    <t>ЧЕРНОВА СВЕТЛАНА</t>
  </si>
  <si>
    <t>ЧЕРНОВА СВЕТЛАНА ВИКТОРОВНА с 09.05.2015 по 11.05.2015</t>
  </si>
  <si>
    <t>205312054</t>
  </si>
  <si>
    <t>ЧЕРНОРУЧКО ВАЛЕНТИНА</t>
  </si>
  <si>
    <t>ЧЕРНОРУЧКО ВАЛЕНТИНА с 19.05.2015 по 25.05.2015</t>
  </si>
  <si>
    <t>205307937</t>
  </si>
  <si>
    <t>ЧЕРНЫЙ ГРИГОРИЙ</t>
  </si>
  <si>
    <t>ЧЕРНЫЙ ГРИГОРИЙ НИКОЛАЕВИЧ с 05.05.2015 по 09.05.2015</t>
  </si>
  <si>
    <t>105305531</t>
  </si>
  <si>
    <t>ЧЕРНЫХ СЕРГЕЙ</t>
  </si>
  <si>
    <t>ЧЕРНЫХ СЕРГЕЙ с 20.05.2015 по 22.05.2015</t>
  </si>
  <si>
    <t>205313292</t>
  </si>
  <si>
    <t>ЧЕРНЫШЕВА ЛИДИЯ</t>
  </si>
  <si>
    <t>ЧЕРНЫШЕВА ЛИДИЯ с 18.05.2015 по 22.05.2015</t>
  </si>
  <si>
    <t>205306420</t>
  </si>
  <si>
    <t>ЧЕРНЫШОВ ОЛЕГ</t>
  </si>
  <si>
    <t>ЧЕРНЫШОВ ОЛЕГ с 03.05.2015 по 10.05.2015</t>
  </si>
  <si>
    <t>105301993</t>
  </si>
  <si>
    <t>ЧЕРНЫШОВ АЛЕКСЕЙ</t>
  </si>
  <si>
    <t>ЧЕРНЫШОВА НАТАЛЬЯ ВЛАДИМИРОВНА с 05.05.2015 по 08.05.2015</t>
  </si>
  <si>
    <t>205307409</t>
  </si>
  <si>
    <t>ЧЕРНЯВСКИЙ ВЛАДИМИР</t>
  </si>
  <si>
    <t>ЧЕРНЯВСКАЯ ЭЛЬВИРА с 15.05.2015 по 17.05.2015</t>
  </si>
  <si>
    <t>205311335</t>
  </si>
  <si>
    <t>ЧЕРТОВСКИХ ИРИНА</t>
  </si>
  <si>
    <t>БИРЮКОВА ЛЮБОВЬ с 20.05.2015 по 22.05.2015</t>
  </si>
  <si>
    <t>205300603</t>
  </si>
  <si>
    <t>ЧЕХОМОВ АНДРЕЙ</t>
  </si>
  <si>
    <t>ЧЕХОМОВ АНДРЕЙ с 08.05.2015 по 15.05.2015</t>
  </si>
  <si>
    <t>205312061</t>
  </si>
  <si>
    <t>ЧЕЧЕТКО ДАРЬЯ</t>
  </si>
  <si>
    <t>ЧЕЧЕТКО ВАЛЕНТИНА с 21.05.2015 по 24.05.2015</t>
  </si>
  <si>
    <t>205301341</t>
  </si>
  <si>
    <t>ЧИГИРЕВА СВЕТЛАНА</t>
  </si>
  <si>
    <t>ЧИГИРЕВА СВЕТЛАНА с 11.05.2015 по 23.05.2015</t>
  </si>
  <si>
    <t>105305648</t>
  </si>
  <si>
    <t>ЧИДАРЬЯН РАИСА</t>
  </si>
  <si>
    <t>ЧИДАРЬЯН РАИСА с 21.05.2015 по 23.05.2015</t>
  </si>
  <si>
    <t>205306121</t>
  </si>
  <si>
    <t>ЧИКАЛКИН ВЛАДИМИР</t>
  </si>
  <si>
    <t>ЧИКАЛКИН ВЛАДИМИР с 05.05.2015 по 14.05.2015</t>
  </si>
  <si>
    <t>205313423</t>
  </si>
  <si>
    <t>ЧИСТЯКОВА ЛЮБОВЬ</t>
  </si>
  <si>
    <t>ЧИСТЯКОВА ЛЮБОВЬ с 21.05.2015 по 23.05.2015</t>
  </si>
  <si>
    <t>205308202</t>
  </si>
  <si>
    <t>ЧИШКО ВЛАДИМИР</t>
  </si>
  <si>
    <t>ЧИШКО ВЛАДИМИР с 08.05.2015 по 10.05.2015</t>
  </si>
  <si>
    <t>105300410</t>
  </si>
  <si>
    <t>ЧОТЧАЕВА МАРИЯ</t>
  </si>
  <si>
    <t>ЧОТЧАЕВ РАШИД с 07.05.2015 по 10.05.2015</t>
  </si>
  <si>
    <t>105300362</t>
  </si>
  <si>
    <t>ЧУБ АЛЕКСЕЙ</t>
  </si>
  <si>
    <t>ЧУБ ТАТЬЯНА с 04.05.2015 по 06.05.2015</t>
  </si>
  <si>
    <t>105300303</t>
  </si>
  <si>
    <t>ЧУБ АЛИНА</t>
  </si>
  <si>
    <t>ЧУБ АЛИНА с 04.05.2015 по 06.05.2015</t>
  </si>
  <si>
    <t>105301475</t>
  </si>
  <si>
    <t>ЧУБАРОВ ДАВИД</t>
  </si>
  <si>
    <t>ЧУБАРОВ ДАВИД с 03.05.2015 по 06.05.2015</t>
  </si>
  <si>
    <t>105300774</t>
  </si>
  <si>
    <t>ЧУБАРЬЯН НАТАЛЬЯ</t>
  </si>
  <si>
    <t>КАЗАРЬЯНЦ ДЖУЛЬЕТА с 06.05.2015 по 10.05.2015</t>
  </si>
  <si>
    <t>105301288</t>
  </si>
  <si>
    <t>ЧУВАРАЯН АРТУР</t>
  </si>
  <si>
    <t>ЧУВАРАЯН АРТУР с 03.05.2015 по 09.05.2015</t>
  </si>
  <si>
    <t>205312152</t>
  </si>
  <si>
    <t>ЧУДОВСКИЙ РОМАН</t>
  </si>
  <si>
    <t>ЧУДОВСКИЙ РОМАН с 22.05.2015 по 24.05.2015</t>
  </si>
  <si>
    <t>105300325</t>
  </si>
  <si>
    <t>ЧУМАК ПАВЕЛ</t>
  </si>
  <si>
    <t>ЧУМАК ПАВЕЛ ЕВГЕНЬЕВИЧ с 09.05.2015 по 11.05.2015</t>
  </si>
  <si>
    <t>105305920</t>
  </si>
  <si>
    <t>ЧУМАКОВА АЛЕКСАНДРА</t>
  </si>
  <si>
    <t>ЧУМАКОВА АЛЕКСАНДРА с 19.05.2015 по 20.05.2015</t>
  </si>
  <si>
    <t>205315396</t>
  </si>
  <si>
    <t>ЧУПИНА ШАРИПАТ</t>
  </si>
  <si>
    <t>ЧУПИНА ШАРИПАТ с 25.05.2015 по 27.05.2015</t>
  </si>
  <si>
    <t>105305507</t>
  </si>
  <si>
    <t>ШАБАНИНА ВИКТОРИЯ</t>
  </si>
  <si>
    <t>ЧИДАРЬЯН АЛЁНА с 17.05.2015 по 19.05.2015</t>
  </si>
  <si>
    <t>105305552</t>
  </si>
  <si>
    <t>ЧИДАРЬЯН АЛЁНА с 19.05.2015 по 20.05.2015</t>
  </si>
  <si>
    <t>105305762</t>
  </si>
  <si>
    <t>ЧИДАРЬЯН АЛЕНА с 20.05.2015 по 22.05.2015</t>
  </si>
  <si>
    <t>105307084</t>
  </si>
  <si>
    <t>ЧИДАРЬЯН АЛЕНА с 25.05.2015 по 26.05.2015</t>
  </si>
  <si>
    <t>105307851</t>
  </si>
  <si>
    <t>ЧИДАРЬЯН АЛЕНА с 26.05.2015 по 28.05.2015</t>
  </si>
  <si>
    <t>105306300</t>
  </si>
  <si>
    <t>ШАБУРОВ ДМИТРИЙ</t>
  </si>
  <si>
    <t>ШАБУРОВ ДМИТРИЙ с 21.05.2015 по 22.05.2015</t>
  </si>
  <si>
    <t>105306826</t>
  </si>
  <si>
    <t>ШАБУРОВ ДМИТРИЙ с 22.05.2015 по 23.05.2015</t>
  </si>
  <si>
    <t>205311404</t>
  </si>
  <si>
    <t>ШАВРИН ДМИТРИЙ</t>
  </si>
  <si>
    <t>МЕЛЬНИК ИРИНА с 16.05.2015 по 17.05.2015</t>
  </si>
  <si>
    <t>105302975</t>
  </si>
  <si>
    <t>ШАДРУНОВ АНТОН</t>
  </si>
  <si>
    <t>ТОЛОЧКО ВИКТОРИЯ с 08.05.2015 по 09.05.2015</t>
  </si>
  <si>
    <t>205303984</t>
  </si>
  <si>
    <t>ШАКЕНОВ ТИМУР</t>
  </si>
  <si>
    <t>ШАКЕНОВ ТИМУР с 11.05.2015 по 17.05.2015</t>
  </si>
  <si>
    <t>205313367</t>
  </si>
  <si>
    <t>ШАКУН ТАТЬЯНА</t>
  </si>
  <si>
    <t>ГОМЛЕШКО МУРАТ с 25.05.2015 по 27.05.2015</t>
  </si>
  <si>
    <t>105300735</t>
  </si>
  <si>
    <t>ШАЛДЫШЕВА ЕКАТЕРИНА</t>
  </si>
  <si>
    <t>ШАЛДЫШЕВ АЛЕКСЕЙ с 07.05.2015 по 09.05.2015</t>
  </si>
  <si>
    <t>105306500</t>
  </si>
  <si>
    <t>ШАЛДЫШЕВА ЕКАТЕРИНА с 23.05.2015 по 24.05.2015</t>
  </si>
  <si>
    <t>205306700</t>
  </si>
  <si>
    <t>ШАМРАЕВ ПАВЕЛ</t>
  </si>
  <si>
    <t>ШАМРАЕВ ПАВЕЛ ПЕТРОВИЧ с 09.05.2015 по 11.05.2015</t>
  </si>
  <si>
    <t>105305461</t>
  </si>
  <si>
    <t>ШАНГАРЕЕВ ТИМУР</t>
  </si>
  <si>
    <t>РЯБОВА ИРИНА с 18.05.2015 по 20.05.2015</t>
  </si>
  <si>
    <t>205310841</t>
  </si>
  <si>
    <t>ШАПЕЛЬ НАТАЛЬЯ</t>
  </si>
  <si>
    <t>ШАПЕЛЬ НАТАЛЬЯ с 13.05.2015 по 17.05.2015</t>
  </si>
  <si>
    <t>105303595</t>
  </si>
  <si>
    <t>ШАПОВАЛ ИГОРЬ</t>
  </si>
  <si>
    <t>ШАПОВАЛ ИГОРЬ с 28.05.2015 по 29.05.2015</t>
  </si>
  <si>
    <t>105300955</t>
  </si>
  <si>
    <t>ШАРИПОВ ИЛЬДАР</t>
  </si>
  <si>
    <t>ШАРИПОВА МАРИНА с 03.05.2015 по 09.05.2015</t>
  </si>
  <si>
    <t>105300982</t>
  </si>
  <si>
    <t>ШАРИПОВА МАРИНА</t>
  </si>
  <si>
    <t>ШАРИПОВА МАРИНА с 03.05.2015 по 06.05.2015</t>
  </si>
  <si>
    <t>205312567</t>
  </si>
  <si>
    <t>ШАРКОВА ЕЛЕНА</t>
  </si>
  <si>
    <t>БОЯДЖИ АНАТОЛИЙ с 29.05.2015 по 31.05.2015</t>
  </si>
  <si>
    <t>205309103</t>
  </si>
  <si>
    <t>ШАРОНОВ ЮРИЙ</t>
  </si>
  <si>
    <t>ШАРОНОВ ЮРИЙ с 06.05.2015 по 09.05.2015</t>
  </si>
  <si>
    <t>ХОМЕНКО ЕЛЕНА с 06.05.2015 по 09.05.2015</t>
  </si>
  <si>
    <t>205306642</t>
  </si>
  <si>
    <t>ШАРПЕНКОВ АЛЕКСАНДР</t>
  </si>
  <si>
    <t>ШАРПЕНКОВА ОЛЬГА с 09.05.2015 по 10.05.2015</t>
  </si>
  <si>
    <t>105308753</t>
  </si>
  <si>
    <t>ШАТАЛОВА ТАТЬЯНА</t>
  </si>
  <si>
    <t>ШАТАЛОВА ТАТЬЯНА с 29.05.2015 по 30.05.2015</t>
  </si>
  <si>
    <t>205314101</t>
  </si>
  <si>
    <t>ШАХАНОВ ВЛАДИМИР</t>
  </si>
  <si>
    <t>ШАХАНОВ ВЛАДИМИР с 23.05.2015 по 25.05.2015</t>
  </si>
  <si>
    <t>ИВАНЦОВ СЕРГЕЙ с 23.05.2015 по 25.05.2015</t>
  </si>
  <si>
    <t>205301887</t>
  </si>
  <si>
    <t>ШАХМАТОВ КОНСТАНТИН</t>
  </si>
  <si>
    <t>ШАХМАТОВ КОНСТАНТИН с 29.05.2015 по 31.05.2015</t>
  </si>
  <si>
    <t>205251650</t>
  </si>
  <si>
    <t>ШАШКОВА АЛЕКСАНДРА</t>
  </si>
  <si>
    <t>ШАШКОВА АЛЕКСАНДРА с 01.05.2015 по 06.05.2015</t>
  </si>
  <si>
    <t>ШАШКОВА АЛЕКСАНДРА с 27.04.2015 по 01.05.2015</t>
  </si>
  <si>
    <t>205306930</t>
  </si>
  <si>
    <t>ШЕВЕЛЕВ АНАТОЛИЙ</t>
  </si>
  <si>
    <t>ШЕВЕЛЕВА ВЕРОНИКА с 15.05.2015 по 17.05.2015</t>
  </si>
  <si>
    <t>205307147</t>
  </si>
  <si>
    <t>ШЕВЕЛЕВА ОКСАНА</t>
  </si>
  <si>
    <t>ШЕВЕЛЕВА ОКСАНА с 15.05.2015 по 17.05.2015</t>
  </si>
  <si>
    <t>205309650</t>
  </si>
  <si>
    <t>ШЕВЛЯКОВ КИРИЛЛ</t>
  </si>
  <si>
    <t>МЯЧИНА ОЛЬГА с 10.05.2015 по 12.05.2015</t>
  </si>
  <si>
    <t>205303460</t>
  </si>
  <si>
    <t>ШЕВЦОВА НАТАЛЬЯ</t>
  </si>
  <si>
    <t>БУТАКОВА ЛЮДМИЛА с 01.05.2015 по 04.05.2015</t>
  </si>
  <si>
    <t>205310973</t>
  </si>
  <si>
    <t>ШЕВЧЕНКО ЕЛЕНА</t>
  </si>
  <si>
    <t>ШЕВЧЕНКО ЕЛЕНА с 11.05.2015 по 13.05.2015</t>
  </si>
  <si>
    <t>205251020</t>
  </si>
  <si>
    <t>ШЕВЧЕНКО СЕРГЕЙ</t>
  </si>
  <si>
    <t>ШЕВЧЕНКО СЕРГЕЙ с 01.05.2015 по 04.05.2015</t>
  </si>
  <si>
    <t>ШЕВЧЕНКО СЕРГЕЙ с 30.04.2015 по 01.05.2015</t>
  </si>
  <si>
    <t>205313191</t>
  </si>
  <si>
    <t>ШЕВЫРИН НИКИТА</t>
  </si>
  <si>
    <t>ДРОЗДОВА ТАМАРА с 18.05.2015 по 20.05.2015</t>
  </si>
  <si>
    <t>105301275</t>
  </si>
  <si>
    <t>ШЕКУЛА ЯН</t>
  </si>
  <si>
    <t>ШЕКУЛА ЯН с 26.05.2015 по 28.05.2015</t>
  </si>
  <si>
    <t>205312707</t>
  </si>
  <si>
    <t>ШЕЛЕПОВ ВЛАДИМИР</t>
  </si>
  <si>
    <t>ШЕЛЕПОВ ВЛАДИМИР с 20.05.2015 по 21.05.2015</t>
  </si>
  <si>
    <t>105300867</t>
  </si>
  <si>
    <t>ШЕЛЕСКО ВЛАДИМИР</t>
  </si>
  <si>
    <t>ШЕЛЕСКО ВЛАДИМИР с 11.05.2015 по 13.05.2015</t>
  </si>
  <si>
    <t>105300504</t>
  </si>
  <si>
    <t>ШЕМБЕЛИДИ ГЕОРГИЙ</t>
  </si>
  <si>
    <t>ШЕМБЕЛИДИ ГЕОРГИЙ с 13.05.2015 по 17.05.2015</t>
  </si>
  <si>
    <t>205307603</t>
  </si>
  <si>
    <t>ШЕМЯКИН АЛЕКСЕЙ</t>
  </si>
  <si>
    <t>ШЕМЯКИН АЛЕКСЕЙ с 07.05.2015 по 14.05.2015</t>
  </si>
  <si>
    <t>105305113</t>
  </si>
  <si>
    <t>ШЕПИХИНА ЕЛЕНА</t>
  </si>
  <si>
    <t>ШЕПИХИНА ЕЛЕНА с 18.05.2015 по 19.05.2015</t>
  </si>
  <si>
    <t>205308801</t>
  </si>
  <si>
    <t>ШЕФРУКОВА РИТА</t>
  </si>
  <si>
    <t>МАШУКОВА МИРЕМ с 01.05.2015 по 02.05.2015</t>
  </si>
  <si>
    <t>205313428</t>
  </si>
  <si>
    <t>ШЕХОВЦОВА ГАЛИНА</t>
  </si>
  <si>
    <t>ШЕХОВЦОВА ГАЛИНА с 21.05.2015 по 23.05.2015</t>
  </si>
  <si>
    <t>205311654</t>
  </si>
  <si>
    <t>ШИЛОВ ЕВГЕНИЙ</t>
  </si>
  <si>
    <t>ШИЛОВ ЕВГЕНИЙ с 11.05.2015 по 14.05.2015</t>
  </si>
  <si>
    <t>205310658</t>
  </si>
  <si>
    <t>ШИМОХИНА ЕКАТЕРИНА</t>
  </si>
  <si>
    <t>ИВАНЦОВ СЕРГЕЙ с 11.05.2015 по 13.05.2015</t>
  </si>
  <si>
    <t>205310711</t>
  </si>
  <si>
    <t>ШИМОХИНА НАТАЛЬЯ</t>
  </si>
  <si>
    <t>ШИМОХИН СЕРГЕЙ с 11.05.2015 по 13.05.2015</t>
  </si>
  <si>
    <t>105306580</t>
  </si>
  <si>
    <t>ШИПОВСКАЯ АНАСТАСИЯ</t>
  </si>
  <si>
    <t>ШИПОВСКАЯ АНАСТАСИЯ с 26.05.2015 по 27.05.2015</t>
  </si>
  <si>
    <t>205306426</t>
  </si>
  <si>
    <t>ШИПУЛА МИХАИЛ</t>
  </si>
  <si>
    <t>ШИПУЛА АНЖЕЛА с 09.05.2015 по 11.05.2015</t>
  </si>
  <si>
    <t>205306499</t>
  </si>
  <si>
    <t>ШИПУЛА ЮРИЙ</t>
  </si>
  <si>
    <t>ШИПУЛА ЮРИЙ с 09.05.2015 по 11.05.2015</t>
  </si>
  <si>
    <t>205308641</t>
  </si>
  <si>
    <t>ШИПУЛИНА АНЖЕЛА</t>
  </si>
  <si>
    <t>ШИПУЛИНА АНЖЕЛА с 03.05.2015 по 04.05.2015</t>
  </si>
  <si>
    <t>205302770</t>
  </si>
  <si>
    <t>ШИРОКОВА ОЛЬГА</t>
  </si>
  <si>
    <t>ШИРОКОВА ОЛЬГА с 18.05.2015 по 25.05.2015</t>
  </si>
  <si>
    <t>205305226</t>
  </si>
  <si>
    <t>ШИРЯЕВ АНТОН</t>
  </si>
  <si>
    <t>ШИРЯЕВ АНТОН с 01.05.2015 по 04.05.2015</t>
  </si>
  <si>
    <t>205309203</t>
  </si>
  <si>
    <t>ШИТУХИН АЛЕКСЕЙ</t>
  </si>
  <si>
    <t>ШИТУХИН АЛЕКСЕЙ с 11.05.2015 по 14.05.2015</t>
  </si>
  <si>
    <t>105304996</t>
  </si>
  <si>
    <t>ШИХ АНДРЕЙ</t>
  </si>
  <si>
    <t>ШИХ АНДРЕЙ с 24.05.2015 по 26.05.2015</t>
  </si>
  <si>
    <t>105304053</t>
  </si>
  <si>
    <t>ШИШЛАКОВА ЕЛЕНА</t>
  </si>
  <si>
    <t>ВЕРЕЩАГИН ВАДИМ с 13.05.2015 по 15.05.2015</t>
  </si>
  <si>
    <t>105305579</t>
  </si>
  <si>
    <t>ТУРЫГИНА АННА с 18.05.2015 по 20.05.2015</t>
  </si>
  <si>
    <t>105305563</t>
  </si>
  <si>
    <t>ТУРЫГИНА АННА с 20.05.2015 по 22.05.2015</t>
  </si>
  <si>
    <t>205312159</t>
  </si>
  <si>
    <t>ШИШОВ ОЛЕГ</t>
  </si>
  <si>
    <t>ШИШОВ ОЛЕГ с 17.05.2015 по 19.05.2015</t>
  </si>
  <si>
    <t>105307659</t>
  </si>
  <si>
    <t>ШКОДА НИКОЛАЙ</t>
  </si>
  <si>
    <t>КОНСТАНТИНОВА НАДЕЖДА с 27.05.2015 по 29.05.2015</t>
  </si>
  <si>
    <t>205312784</t>
  </si>
  <si>
    <t>ШКОЛЬНИКОВ АЛЕКСЕЙ</t>
  </si>
  <si>
    <t>ШКОЛЬНИКОВ АЛЕКСЕЙ с 29.05.2015 по 31.05.2015</t>
  </si>
  <si>
    <t>205315134</t>
  </si>
  <si>
    <t>ШКУРОПАДСКАЯ ВИКТОРИЯ</t>
  </si>
  <si>
    <t>ШКУРОПАДСКИЙ БОРИС с 24.05.2015 по 25.05.2015</t>
  </si>
  <si>
    <t>205301747</t>
  </si>
  <si>
    <t>ШКУРЧЕНКО АНДРЕЙ</t>
  </si>
  <si>
    <t>КАСИМОВА МАРИНА с 07.05.2015 по 10.05.2015</t>
  </si>
  <si>
    <t>205307090</t>
  </si>
  <si>
    <t>ШЛЕНЕВА ЕКАТЕРИНА</t>
  </si>
  <si>
    <t>ШЛЕНЕВА ЕКАТЕРИНА с 11.05.2015 по 17.05.2015</t>
  </si>
  <si>
    <t>ЧЕРНОВА АННА с 11.05.2015 по 17.05.2015</t>
  </si>
  <si>
    <t>205306663</t>
  </si>
  <si>
    <t>ШМЕЛЕВА ЛАРИСА</t>
  </si>
  <si>
    <t>ШМЕЛЕВА ЛАРИСА с 06.05.2015 по 12.05.2015</t>
  </si>
  <si>
    <t>205314296</t>
  </si>
  <si>
    <t>ШМЫГЛЕНКО ДМИТРИЙ</t>
  </si>
  <si>
    <t>ШМЫГЛЕНКО ЮЛИЯ с 20.05.2015 по 22.05.2015</t>
  </si>
  <si>
    <t>105301110</t>
  </si>
  <si>
    <t>ШМЫГЛО ЕЛЕНА</t>
  </si>
  <si>
    <t>ШМЫГЛО ЕЛЕНА с 06.05.2015 по 09.05.2015</t>
  </si>
  <si>
    <t>105307120</t>
  </si>
  <si>
    <t>ШОКОРЕВ ИЛЬЯ</t>
  </si>
  <si>
    <t>ШОКОРЕВ ИЛЬЯ с 25.05.2015 по 26.05.2015</t>
  </si>
  <si>
    <t>205308867</t>
  </si>
  <si>
    <t>ШОРЫГИН АЛЕКСАНДР</t>
  </si>
  <si>
    <t>ШОРЫГИН АЛЕКСАНДР с 07.05.2015 по 10.05.2015</t>
  </si>
  <si>
    <t>205313206</t>
  </si>
  <si>
    <t>ШПИЛЕВОЙ АЛЕКСАНДР</t>
  </si>
  <si>
    <t>МИХАЙЛОВА АННА с 21.05.2015 по 24.05.2015</t>
  </si>
  <si>
    <t>105306984</t>
  </si>
  <si>
    <t>МИХАЙЛОВА АННА с 24.05.2015 по 25.05.2015</t>
  </si>
  <si>
    <t>205250048</t>
  </si>
  <si>
    <t>ШПОРТКО ВИКТОР</t>
  </si>
  <si>
    <t>ШПОРТКО ВИКТОР с 01.05.2015 по 05.05.2015</t>
  </si>
  <si>
    <t>ЛЯПИНА ВЕРОНИКА с 01.05.2015 по 05.05.2015</t>
  </si>
  <si>
    <t>ЛЯПИНА ВЕРОНИКА с 30.04.2015 по 01.05.2015</t>
  </si>
  <si>
    <t>ШПОРТКО ВИКТОР с 30.04.2015 по 01.05.2015</t>
  </si>
  <si>
    <t>205315089</t>
  </si>
  <si>
    <t>ШТЕПА АНЖЕЛИКА</t>
  </si>
  <si>
    <t>ПАПАЗЬЯН ЛЮБОВЬ с 28.05.2015 по 31.05.2015</t>
  </si>
  <si>
    <t>205315145</t>
  </si>
  <si>
    <t>ШТРО РОМАН</t>
  </si>
  <si>
    <t>ШТРО ОЛЬГА с 26.05.2015 по 29.05.2015</t>
  </si>
  <si>
    <t>ШТРО РОМАН с 26.05.2015 по 29.05.2015</t>
  </si>
  <si>
    <t>ОВЧАРЕНКО ИГОРЬ с 26.05.2015 по 29.05.2015</t>
  </si>
  <si>
    <t>205315229</t>
  </si>
  <si>
    <t>ШТУЧНЫЙ СЕРГЕЙ</t>
  </si>
  <si>
    <t>ШТУЧНЫЙ СЕРГЕЙ с 25.05.2015 по 31.05.2015</t>
  </si>
  <si>
    <t>205308966</t>
  </si>
  <si>
    <t>ШТЫРЕВ АЛЕКСАНДР</t>
  </si>
  <si>
    <t>ШТЫРЕВ АЛЕКСАНДР ЕВГЕНЬЕВИЧ с 10.05.2015 по 13.05.2015</t>
  </si>
  <si>
    <t>205314637</t>
  </si>
  <si>
    <t>ШУБИНА ЕКАТЕРИНА</t>
  </si>
  <si>
    <t>ШУБИНА ЕКАТЕРИНА с 28.05.2015 по 31.05.2015</t>
  </si>
  <si>
    <t>205311904</t>
  </si>
  <si>
    <t>ШУДРЕНКО ОЛЬГА</t>
  </si>
  <si>
    <t>ШУДРЕНКО ОЛЬГА с 16.05.2015 по 18.05.2015</t>
  </si>
  <si>
    <t>105305460</t>
  </si>
  <si>
    <t>ШУДРЕНКО СЕРГЕЙ</t>
  </si>
  <si>
    <t>ШУДРЕНКО СЕРГЕЙ с 18.05.2015 по 21.05.2015</t>
  </si>
  <si>
    <t>205309371</t>
  </si>
  <si>
    <t>ШУЛЬГА ЕЛЕНА</t>
  </si>
  <si>
    <t>ХАМО ЛЕОНТИ с 18.05.2015 по 21.05.2015</t>
  </si>
  <si>
    <t>205313116</t>
  </si>
  <si>
    <t>ШУЛЬГА НАТАЛЬЯ</t>
  </si>
  <si>
    <t>ШУЛЬГА НИКОЛАЙ с 17.05.2015 по 19.05.2015</t>
  </si>
  <si>
    <t>205311448</t>
  </si>
  <si>
    <t>ШУЛЯТСКИЙ РОМАН</t>
  </si>
  <si>
    <t>ШУЛЯТСКАЯ НАТАЛЬЯ с 08.05.2015 по 09.05.2015</t>
  </si>
  <si>
    <t>205314885</t>
  </si>
  <si>
    <t>ШУМСКАЯ ОЛЬГА</t>
  </si>
  <si>
    <t>ШУМСКАЯ ОЛЬГА с 24.05.2015 по 26.05.2015</t>
  </si>
  <si>
    <t>205313192</t>
  </si>
  <si>
    <t>ШУПАРОВ ИГОРЬ</t>
  </si>
  <si>
    <t>ШУПАРОВ ИГОРЬ с 20.05.2015 по 23.05.2015</t>
  </si>
  <si>
    <t>105305246</t>
  </si>
  <si>
    <t>ЩАНЬКИНА ТАТЬЯНА</t>
  </si>
  <si>
    <t>БАРИЕВА ОЛЕСЯ с 17.05.2015 по 19.05.2015</t>
  </si>
  <si>
    <t>205315099</t>
  </si>
  <si>
    <t>ЩЕГЕЛЬСКИЙ ЕВГЕНИЙ</t>
  </si>
  <si>
    <t>ЩЕГЕЛЬСКИЙ ЕВГЕНИЙ с 24.05.2015 по 26.05.2015</t>
  </si>
  <si>
    <t>205308123</t>
  </si>
  <si>
    <t>ЩЕГЛОВА НАТАЛИЯ</t>
  </si>
  <si>
    <t>ЩЕГЛОВА НАТАЛИЯ МИХАЙЛОВНА с 10.05.2015 по 16.05.2015</t>
  </si>
  <si>
    <t>205306749</t>
  </si>
  <si>
    <t>ЩЕГОЛЕВА ЕЛЕНА</t>
  </si>
  <si>
    <t>ЩЕГОЛЕВА ЕЛЕНА с 01.05.2015 по 04.05.2015</t>
  </si>
  <si>
    <t>205308484</t>
  </si>
  <si>
    <t>ЩЕДРИН МИХАИЛ</t>
  </si>
  <si>
    <t>ЩЕДРИН МИХАИЛ с 15.05.2015 по 17.05.2015</t>
  </si>
  <si>
    <t>205309582</t>
  </si>
  <si>
    <t>ЩЕКИНОВА ЮЛИЯ</t>
  </si>
  <si>
    <t>ЩЕКИНОВА ЮЛИЯ с 10.05.2015 по 12.05.2015</t>
  </si>
  <si>
    <t>205314597</t>
  </si>
  <si>
    <t>ЩЕЛКУН СВЕТЛАНА</t>
  </si>
  <si>
    <t>ЩЕЛКУН ЕЛЕНА с 23.05.2015 по 24.05.2015</t>
  </si>
  <si>
    <t>205314818</t>
  </si>
  <si>
    <t>ЩЕПЕЛЕВ ИВАН</t>
  </si>
  <si>
    <t>ЩЕПЕЛЕВА ОЛЕСЯ с 24.05.2015 по 27.05.2015</t>
  </si>
  <si>
    <t>205302786</t>
  </si>
  <si>
    <t>ЩЕРБАКОВА АНАСТАСИЯ</t>
  </si>
  <si>
    <t>ЩЕРБАКОВА АНАСТАСИЯ с 18.05.2015 по 25.05.2015</t>
  </si>
  <si>
    <t>105300387</t>
  </si>
  <si>
    <t>ЩЕТИНКИНА НАТАЛЬЯ</t>
  </si>
  <si>
    <t>НОВИКОВА ИРИНА с 02.05.2015 по 03.05.2015</t>
  </si>
  <si>
    <t>205304051</t>
  </si>
  <si>
    <t>ЩУКИН АЛЕКСАНДР</t>
  </si>
  <si>
    <t>ЩУКИН АЛЕКСАНДР с 17.05.2015 по 27.05.2015</t>
  </si>
  <si>
    <t>205306129</t>
  </si>
  <si>
    <t>ЭДАСИ НАТАЛЬЯ</t>
  </si>
  <si>
    <t>ЭДАСИ ЮРИЙ с 09.05.2015 по 11.05.2015</t>
  </si>
  <si>
    <t>105304659</t>
  </si>
  <si>
    <t>ЭДНЯШЕВА БАИРА</t>
  </si>
  <si>
    <t>ЭДНЯШЕВА БАИРА с 19.05.2015 по 20.05.2015</t>
  </si>
  <si>
    <t>205303926</t>
  </si>
  <si>
    <t>ЭКОЯН БЕЛА</t>
  </si>
  <si>
    <t>ЭКОЯН СРАБИОН с 22.05.2015 по 24.05.2015</t>
  </si>
  <si>
    <t>105304274</t>
  </si>
  <si>
    <t>ЭЛЬ-КАРУТ ДЭВИД</t>
  </si>
  <si>
    <t>ЭЛЬ-КАРУТ ДЭВИД с 17.05.2015 по 18.05.2015</t>
  </si>
  <si>
    <t>105300828</t>
  </si>
  <si>
    <t>ЭЛЬСИЕВ САЙДАЛИ</t>
  </si>
  <si>
    <t>ЭЛЬСИЕВ САЙДАЛИ с 08.05.2015 по 11.05.2015</t>
  </si>
  <si>
    <t>205308252</t>
  </si>
  <si>
    <t>ЭНТИН ВЛАДИМИР</t>
  </si>
  <si>
    <t>ЭНТИН ВЛАДИМИР с 11.05.2015 по 17.05.2015</t>
  </si>
  <si>
    <t>105300264</t>
  </si>
  <si>
    <t>ЮДИН ПАВЕЛ</t>
  </si>
  <si>
    <t>ЮДИН ПАВЕЛ с 09.05.2015 по 14.05.2015</t>
  </si>
  <si>
    <t>105306311</t>
  </si>
  <si>
    <t>ЮЗЕФОВИЧ АЛИНА</t>
  </si>
  <si>
    <t>ЮЗЕФОВИЧ АЛИНА с 26.05.2015 по 29.05.2015</t>
  </si>
  <si>
    <t>105305744</t>
  </si>
  <si>
    <t>ЮЗЕФОВИЧ ОЛЕГ</t>
  </si>
  <si>
    <t>ЮЗЕФОВИЧ ОЛЕГ с 19.05.2015 по 23.05.2015</t>
  </si>
  <si>
    <t>105303974</t>
  </si>
  <si>
    <t>ЮН ЮРИЙ</t>
  </si>
  <si>
    <t>ЮН ЮРИЙ с 18.05.2015 по 22.05.2015</t>
  </si>
  <si>
    <t>205301571</t>
  </si>
  <si>
    <t>ЮРИЩЕВ ГРИГОРИЙ</t>
  </si>
  <si>
    <t>ЮРИЩЕВ ГРИГОРИЙ с 09.05.2015 по 13.05.2015</t>
  </si>
  <si>
    <t>205300765</t>
  </si>
  <si>
    <t>ЮРКОВА СВЕТЛАНА</t>
  </si>
  <si>
    <t>ЮРКОВА СВЕТЛАНА с 17.05.2015 по 23.05.2015</t>
  </si>
  <si>
    <t>205313734</t>
  </si>
  <si>
    <t>ЮРКОВА ЮЛИЯ</t>
  </si>
  <si>
    <t>ЮРКОВА ЮЛИЯ с 26.05.2015 по 29.05.2015</t>
  </si>
  <si>
    <t>205311470</t>
  </si>
  <si>
    <t>ЮРЦЕВА ЛЮДМИЛА</t>
  </si>
  <si>
    <t>ЮРЦЕВА ЛЮДМИЛА с 11.05.2015 по 15.05.2015</t>
  </si>
  <si>
    <t>205307023</t>
  </si>
  <si>
    <t>ЮРЬЕВ ИГОРЬ</t>
  </si>
  <si>
    <t>ЮРЬЕВ ИГОРЬ с 14.05.2015 по 24.05.2015</t>
  </si>
  <si>
    <t>ВТОРУШИНА ОЛЬГА с 14.05.2015 по 24.05.2015</t>
  </si>
  <si>
    <t>105305523</t>
  </si>
  <si>
    <t>ЯГИЧЕВ НАРИМАН</t>
  </si>
  <si>
    <t>ЯГИЧЕВ НАРИМАН с 19.05.2015 по 20.05.2015</t>
  </si>
  <si>
    <t>105304306</t>
  </si>
  <si>
    <t>ЯГИЧЕВА БИАНА</t>
  </si>
  <si>
    <t>ЯГИЧЕВ НАРИМАН с 17.05.2015 по 19.05.2015</t>
  </si>
  <si>
    <t>205314604</t>
  </si>
  <si>
    <t>ЯКИМОВА ОЛЬГА</t>
  </si>
  <si>
    <t>СЕМЕНОВ ВИТАЛИЙ с 29.05.2015 по 31.05.2015</t>
  </si>
  <si>
    <t>205308606</t>
  </si>
  <si>
    <t>ЯКИМОВИЧ СЕРГЕЙ</t>
  </si>
  <si>
    <t>ЯКИМОВИЧ СЕРГЕЙ с 16.05.2015 по 18.05.2015</t>
  </si>
  <si>
    <t>205314513</t>
  </si>
  <si>
    <t>ЯКОВЛЕВА ИРИНА</t>
  </si>
  <si>
    <t>ЯКОВЛЕВА ИРИНА с 25.05.2015 по 28.05.2015</t>
  </si>
  <si>
    <t>205303814</t>
  </si>
  <si>
    <t>ЯКОВЛЕВА ЛАРИСА</t>
  </si>
  <si>
    <t>ЯКОВЛЕВА ЛАРИСА с 01.05.2015 по 03.05.2015</t>
  </si>
  <si>
    <t>105306800</t>
  </si>
  <si>
    <t>ЯКОВЛЕВА МАРИНА</t>
  </si>
  <si>
    <t>ЯКОВЛЕВА МАРИНА с 24.05.2015 по 25.05.2015</t>
  </si>
  <si>
    <t>205306656</t>
  </si>
  <si>
    <t>ЯКУНИН СЕРГЕЙ</t>
  </si>
  <si>
    <t>ЯКУНИН СЕРГЕЙ с 09.05.2015 по 11.05.2015</t>
  </si>
  <si>
    <t>205306696</t>
  </si>
  <si>
    <t>ЯКУНИНА ЭЛИНА</t>
  </si>
  <si>
    <t>АВДЖЯН АЛЬБЕРТ с 09.05.2015 по 11.05.2015</t>
  </si>
  <si>
    <t>205307044</t>
  </si>
  <si>
    <t>ЯКУШЕЧКИН АНТОН</t>
  </si>
  <si>
    <t>ЯКУШЕЧКИН АНТОН НИКОЛАЕВИЧ с 12.05.2015 по 14.05.2015</t>
  </si>
  <si>
    <t>205308238</t>
  </si>
  <si>
    <t>ЯЛТОНСКАЯ ОЛЬГА</t>
  </si>
  <si>
    <t>ЯЛТОНСКАЯ ОЛЬГА с 06.05.2015 по 12.05.2015</t>
  </si>
  <si>
    <t>205308046</t>
  </si>
  <si>
    <t>ЯНКОВИЧ НАДЕЖДА</t>
  </si>
  <si>
    <t>ЯНКОВИЧ НАДЕЖДА с 23.05.2015 по 28.05.2015</t>
  </si>
  <si>
    <t>105302051</t>
  </si>
  <si>
    <t>ЯРИКОВ ЕВГЕНИЙ</t>
  </si>
  <si>
    <t>ЯРИКОВ ЕВГЕНИЙ с 03.05.2015 по 04.05.2015</t>
  </si>
  <si>
    <t>205306301</t>
  </si>
  <si>
    <t>ЯРИКОВА ВИКТОРИЯ</t>
  </si>
  <si>
    <t>ЯРИКОВ ЕВГЕНИЙ с 01.05.2015 по 03.05.2015</t>
  </si>
  <si>
    <t>205309738</t>
  </si>
  <si>
    <t>ЯРОВА ИРИНА</t>
  </si>
  <si>
    <t>ЯРОВА ИРИНА с 10.05.2015 по 12.05.2015</t>
  </si>
  <si>
    <t>105300474</t>
  </si>
  <si>
    <t>ЯРОВАЯ МАРИНА</t>
  </si>
  <si>
    <t>ЯРОВАЯ ЯНА с 02.05.2015 по 04.05.2015</t>
  </si>
  <si>
    <t>105307298</t>
  </si>
  <si>
    <t>ЯРОЧКИН СЕРГЕЙ</t>
  </si>
  <si>
    <t>ЯРОЧКИН СЕРГЕЙ с 27.05.2015 по 29.05.2015</t>
  </si>
  <si>
    <t>105307991</t>
  </si>
  <si>
    <t>ЯСТРЕБОВ ДЕНИС</t>
  </si>
  <si>
    <t>ЛЕБЕДЕВА МАРИНА с 28.05.2015 по 29.05.2015</t>
  </si>
  <si>
    <t>205306549</t>
  </si>
  <si>
    <t>ЯХТЕНФЕЛЬД ЕЛЕНА</t>
  </si>
  <si>
    <t>ЯХТЕНФЕЛЬД ЕЛЕНА с 27.05.2015 по 31.05.2015</t>
  </si>
  <si>
    <t>ГАЙФУЛИНА НИНА с 27.05.2015 по 31.05.2015</t>
  </si>
  <si>
    <t>105305282</t>
  </si>
  <si>
    <t>ЯЦЫНА ДМИТРИЙ</t>
  </si>
  <si>
    <t>ЯЦЫНА ДМИТРИЙ с 18.05.2015 по 20.05.2015</t>
  </si>
  <si>
    <t>205314031</t>
  </si>
  <si>
    <t>BABAKHANYAN YEGOR</t>
  </si>
  <si>
    <t>БАБАХАНЯН ЕГОР с 24.05.2015 по 27.05.2015</t>
  </si>
  <si>
    <t>105303923</t>
  </si>
  <si>
    <t>BABALI DEMIR</t>
  </si>
  <si>
    <t>БАБАЛИ ДЕМИР с 11.05.2015 по 13.05.2015</t>
  </si>
  <si>
    <t>205308374</t>
  </si>
  <si>
    <t>BAZHANOV DENIS</t>
  </si>
  <si>
    <t>БАЖАНОВА ПОЛИНА с 27.05.2015 по 28.05.2015</t>
  </si>
  <si>
    <t>105306898</t>
  </si>
  <si>
    <t>BORZOVA SVETLANA</t>
  </si>
  <si>
    <t>КОБЗЕВА НАТАЛИЯ с 26.05.2015 по 28.05.2015</t>
  </si>
  <si>
    <t>уменьшила на 0,2</t>
  </si>
  <si>
    <t>КОБЗЕВА НАТАЛИЯ с 28.05.2015 по 31.05.2015</t>
  </si>
  <si>
    <t>105302760</t>
  </si>
  <si>
    <t>CЕМЕНОВ ЛЕОНИД</t>
  </si>
  <si>
    <t>CЕМЕНОВ ЛЕОНИД с 21.05.2015 по 24.05.2015</t>
  </si>
  <si>
    <t>205314600</t>
  </si>
  <si>
    <t>DASHKO MARIANNA</t>
  </si>
  <si>
    <t>ДАШКО ВЯЧЕСЛАВ с 25.05.2015 по 28.05.2015</t>
  </si>
  <si>
    <t>105305439</t>
  </si>
  <si>
    <t>EZHOVA IULIIA</t>
  </si>
  <si>
    <t>БАКРАДЗЕ ТЕМУР с 17.05.2015 по 19.05.2015</t>
  </si>
  <si>
    <t>205307510</t>
  </si>
  <si>
    <t>FEDOROVSKAYA SVETLANA</t>
  </si>
  <si>
    <t>ФЕДОРОВСКАЯ СВЕТЛАНА с 29.05.2015 по 31.05.2015</t>
  </si>
  <si>
    <t>ФИЛИППОВСКИЙ СЕРГЕЙ с 29.05.2015 по 31.05.2015</t>
  </si>
  <si>
    <t>205252897</t>
  </si>
  <si>
    <t>GRIGOREVA IRINA</t>
  </si>
  <si>
    <t>ГРИГОРЬЕВА ИРИНА с 01.05.2015 по 03.05.2015</t>
  </si>
  <si>
    <t>ГРИГОРЬЕВА ИРИНА с 30.04.2015 по 01.05.2015</t>
  </si>
  <si>
    <t>105303186</t>
  </si>
  <si>
    <t>GRIGORYAN VLADIMIR</t>
  </si>
  <si>
    <t>ГРИГОРЯН ВЛАДИМИР с 18.05.2015 по 19.05.2015</t>
  </si>
  <si>
    <t>205313455</t>
  </si>
  <si>
    <t>IVASHCHENKO TETYANA</t>
  </si>
  <si>
    <t>ИВАЩЕНКО ТАТЬЯНА с 20.05.2015 по 23.05.2015</t>
  </si>
  <si>
    <t>205313255</t>
  </si>
  <si>
    <t>KALMYKOVA YELENA</t>
  </si>
  <si>
    <t>КАЛМЫКОВА ЕЛЕНА с 19.05.2015 по 22.05.2015</t>
  </si>
  <si>
    <t>205302244</t>
  </si>
  <si>
    <t>KHARLAN VICTOR</t>
  </si>
  <si>
    <t>ХАРЛАН ВИКТОР с 05.05.2015 по 10.05.2015</t>
  </si>
  <si>
    <t>205307706</t>
  </si>
  <si>
    <t>KLIMOVICH ELENA</t>
  </si>
  <si>
    <t>КОВАЛЕВ ДМИТРИЙ с 01.05.2015 по 03.05.2015</t>
  </si>
  <si>
    <t>205307077</t>
  </si>
  <si>
    <t>KOSHELEV ANDREY</t>
  </si>
  <si>
    <t>КОШЕЛЕВА ОЛЬГА с 26.05.2015 по 31.05.2015</t>
  </si>
  <si>
    <t>205300183</t>
  </si>
  <si>
    <t>LABUSOV VASILIY</t>
  </si>
  <si>
    <t>ЛАБУСАУ ВАСИЛ с 17.05.2015 по 26.05.2015</t>
  </si>
  <si>
    <t>205250536</t>
  </si>
  <si>
    <t>LOBOV NIKOLAY</t>
  </si>
  <si>
    <t>ЛОБОВ НИКОЛАЙ с 01.05.2015 по 04.05.2015</t>
  </si>
  <si>
    <t>ЛОБОВ НИКОЛАЙ с 27.04.2015 по 01.05.2015</t>
  </si>
  <si>
    <t>205306418</t>
  </si>
  <si>
    <t>MENSHOVA EVGENIYA</t>
  </si>
  <si>
    <t>МЕНЬШОВА ЕВГЕНИЯ с 25.05.2015 по 29.05.2015</t>
  </si>
  <si>
    <t>205306780</t>
  </si>
  <si>
    <t>MINASYAN GAHARINE</t>
  </si>
  <si>
    <t>МИНАСЯН ГАХАРИНЕ с 08.05.2015 по 09.05.2015</t>
  </si>
  <si>
    <t>205301674</t>
  </si>
  <si>
    <t>MIRONOVA INNA</t>
  </si>
  <si>
    <t>МИРОНОВ ВАЛЕРИЙ с 05.05.2015 по 10.05.2015</t>
  </si>
  <si>
    <t>205314123</t>
  </si>
  <si>
    <t>NAZARYAN EDGAR</t>
  </si>
  <si>
    <t>НАЗАРЯН ЭДГАР с 24.05.2015 по 27.05.2015</t>
  </si>
  <si>
    <t>105301089</t>
  </si>
  <si>
    <t>NEKRASOVA YULIYA</t>
  </si>
  <si>
    <t>НЕКРАСОВА ГАЛИНА с 09.05.2015 по 11.05.2015</t>
  </si>
  <si>
    <t>205307405</t>
  </si>
  <si>
    <t>NOVIKOV IGOR</t>
  </si>
  <si>
    <t>НОВИКОВ ИГОРЬ с 21.05.2015 по 27.05.2015</t>
  </si>
  <si>
    <t>205303283</t>
  </si>
  <si>
    <t>OLADYSHKIN VIACHESLAV</t>
  </si>
  <si>
    <t>ОЛАДУШКИН ВЯЧЕСЛАВ с 03.05.2015 по 06.05.2015</t>
  </si>
  <si>
    <t>205253614</t>
  </si>
  <si>
    <t>OREKHOV ALEXANDER</t>
  </si>
  <si>
    <t>ОРЕХОВ АЛЕКСАНДР с 01.05.2015 по 03.05.2015</t>
  </si>
  <si>
    <t>ОРЕХОВ АЛЕКСАНДР с 29.04.2015 по 01.05.2015</t>
  </si>
  <si>
    <t>205309086</t>
  </si>
  <si>
    <t>POGORELOV MIKHAIL</t>
  </si>
  <si>
    <t>ПОГОРЕЛОВ МИХАИЛ АЛЕКСАНДРОВИЧ с 10.05.2015 по 13.05.2015</t>
  </si>
  <si>
    <t>205308938</t>
  </si>
  <si>
    <t>PROKOSHEV ILYA</t>
  </si>
  <si>
    <t>ПРОКОШЕВ ИЛЬЯ с 13.05.2015 по 18.05.2015</t>
  </si>
  <si>
    <t>105300436</t>
  </si>
  <si>
    <t>RADUK GLEB</t>
  </si>
  <si>
    <t>РАДУК ГЛЕБ с 15.05.2015 по 23.05.2015</t>
  </si>
  <si>
    <t>205306819</t>
  </si>
  <si>
    <t>SELEZNEV ALEXANDR</t>
  </si>
  <si>
    <t>ШВЕЧИКОВА ВИКТОРИЯ с 28.05.2015 по 31.05.2015</t>
  </si>
  <si>
    <t>СТЕТУХА ИГОРЬ с 29.05.2015 по 31.05.2015</t>
  </si>
  <si>
    <t>ТИЩЕНКО ГАЛИНА с 29.05.2015 по 31.05.2015</t>
  </si>
  <si>
    <t>ЧЕРЕПНОВА ИРИНА с 28.05.2015 по 31.05.2015</t>
  </si>
  <si>
    <t>СЕЛЕЗНЕВ АЛЕКСАНДР с 29.05.2015 по 31.05.2015</t>
  </si>
  <si>
    <t>ОКОПНЯЯ АЛЕКСАНДРА с 29.05.2015 по 31.05.2015</t>
  </si>
  <si>
    <t>205303019</t>
  </si>
  <si>
    <t>SHISHKOVA VALENTINA</t>
  </si>
  <si>
    <t>ШИШКОВА ВАЛЕНИТИНА с 11.05.2015 по 15.05.2015</t>
  </si>
  <si>
    <t>ВОРОНИН СЕРГЕЙ с 11.05.2015 по 15.05.2015</t>
  </si>
  <si>
    <t>205315119</t>
  </si>
  <si>
    <t>SOKHAN INNA</t>
  </si>
  <si>
    <t>СОХАНЬ ИННА с 24.05.2015 по 25.05.2015</t>
  </si>
  <si>
    <t>205309193</t>
  </si>
  <si>
    <t>STRELKOVA ANNA</t>
  </si>
  <si>
    <t>СТРЕЛКОВА ANNA с 03.05.2015 по 05.05.2015</t>
  </si>
  <si>
    <t>205309045</t>
  </si>
  <si>
    <t>VOZDVIZHENSKIY ANDREY</t>
  </si>
  <si>
    <t>ВОЗДВИЖЕНСКИЙ АНДРЕЙ с 04.05.2015 по 09.05.2015</t>
  </si>
  <si>
    <t>205303143</t>
  </si>
  <si>
    <t>VUORISALO TATIANA</t>
  </si>
  <si>
    <t>ВУОРИСАЛО ТАТЬЯНА с 18.05.2015 по 30.05.2015</t>
  </si>
  <si>
    <t>205312118</t>
  </si>
  <si>
    <t>ZHEMCHUZHNIKOVA SVETLANA</t>
  </si>
  <si>
    <t>ЖЕМЧУЖНИКОВА СВТЕЛАНА с 16.05.2015 по 20.05.2015</t>
  </si>
  <si>
    <t>отель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</si>
</sst>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#,##0.00"/>
    <numFmt numFmtId="166" formatCode="DD/MM/YY"/>
  </numFmts>
  <fonts count="21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color rgb="FF000000"/>
      <name val="Arial"/>
      <family val="2"/>
      <charset val="1"/>
    </font>
    <font>
      <b val="true"/>
      <sz val="10"/>
      <name val="Arial"/>
      <family val="2"/>
      <charset val="1"/>
    </font>
    <font>
      <b val="true"/>
      <sz val="12"/>
      <color rgb="FF000000"/>
      <name val="Times New Roman"/>
      <family val="1"/>
      <charset val="1"/>
    </font>
    <font>
      <sz val="12"/>
      <name val="Times New Roman"/>
      <family val="1"/>
      <charset val="1"/>
    </font>
    <font>
      <sz val="8"/>
      <name val="Arial"/>
      <family val="2"/>
      <charset val="1"/>
    </font>
    <font>
      <b val="true"/>
      <sz val="12"/>
      <name val="Times New Roman"/>
      <family val="1"/>
      <charset val="1"/>
    </font>
    <font>
      <sz val="12"/>
      <color rgb="FF000000"/>
      <name val="Times New Roman"/>
      <family val="1"/>
      <charset val="1"/>
    </font>
    <font>
      <sz val="10"/>
      <color rgb="FF800000"/>
      <name val="Arial"/>
      <family val="2"/>
      <charset val="1"/>
    </font>
    <font>
      <sz val="12"/>
      <color rgb="FF800000"/>
      <name val="Times New Roman"/>
      <family val="1"/>
      <charset val="1"/>
    </font>
    <font>
      <sz val="10"/>
      <color rgb="FF000000"/>
      <name val="Arial"/>
      <family val="2"/>
      <charset val="1"/>
    </font>
    <font>
      <b val="true"/>
      <sz val="10"/>
      <color rgb="FF800000"/>
      <name val="Arial"/>
      <family val="2"/>
      <charset val="1"/>
    </font>
    <font>
      <b val="true"/>
      <sz val="12"/>
      <color rgb="FF800000"/>
      <name val="Times New Roman"/>
      <family val="1"/>
      <charset val="1"/>
    </font>
    <font>
      <sz val="10"/>
      <color rgb="FFC5000B"/>
      <name val="Arial"/>
      <family val="2"/>
      <charset val="1"/>
    </font>
    <font>
      <sz val="12"/>
      <color rgb="FFC5000B"/>
      <name val="Times New Roman"/>
      <family val="1"/>
      <charset val="1"/>
    </font>
    <font>
      <b val="true"/>
      <sz val="10"/>
      <color rgb="FF000000"/>
      <name val="Arial"/>
      <family val="2"/>
      <charset val="1"/>
    </font>
    <font>
      <sz val="12"/>
      <name val="Times New Roman"/>
      <family val="1"/>
      <charset val="204"/>
    </font>
    <font>
      <b val="true"/>
      <sz val="10"/>
      <color rgb="FFC5000B"/>
      <name val="Arial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FFCCCC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9999"/>
        <bgColor rgb="FFFF8080"/>
      </patternFill>
    </fill>
    <fill>
      <patternFill patternType="solid">
        <fgColor rgb="FFFFFF99"/>
        <bgColor rgb="FFFFFFCC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140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0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5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2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1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3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3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7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2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6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7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2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0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13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11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3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6" fillId="3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5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" fillId="5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9" fillId="5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9" fillId="2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3" fillId="3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6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6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20" fillId="2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0" borderId="1" xfId="2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5" fontId="12" fillId="0" borderId="1" xfId="2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6" fillId="5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6" fillId="3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2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6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5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left" vertical="center" textRotation="0" wrapText="false" indent="0" shrinkToFit="false"/>
      <protection locked="true" hidden="false"/>
    </xf>
  </cellXfs>
  <cellStyles count="7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  <cellStyle name="Excel Built-in Explanatory Text" xfId="20" builtinId="53" customBuiltin="true"/>
  </cellStyles>
  <colors>
    <indexedColors>
      <rgbColor rgb="FF000000"/>
      <rgbColor rgb="FFFFFFFF"/>
      <rgbColor rgb="FFC5000B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99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26"/>
  <sheetViews>
    <sheetView windowProtection="false" showFormulas="false" showGridLines="true" showRowColHeaders="true" showZeros="true" rightToLeft="false" tabSelected="true" showOutlineSymbols="true" defaultGridColor="true" view="normal" topLeftCell="A1810" colorId="64" zoomScale="90" zoomScaleNormal="90" zoomScalePageLayoutView="100" workbookViewId="0">
      <selection pane="topLeft" activeCell="A1816" activeCellId="0" sqref="1816:1816"/>
    </sheetView>
  </sheetViews>
  <sheetFormatPr defaultRowHeight="12.8"/>
  <cols>
    <col collapsed="false" hidden="false" max="1" min="1" style="1" width="15.3877551020408"/>
    <col collapsed="false" hidden="false" max="2" min="2" style="1" width="25.7857142857143"/>
    <col collapsed="false" hidden="false" max="3" min="3" style="1" width="12.2857142857143"/>
    <col collapsed="false" hidden="false" max="4" min="4" style="1" width="13.2295918367347"/>
    <col collapsed="false" hidden="false" max="5" min="5" style="1" width="10.8010204081633"/>
    <col collapsed="false" hidden="false" max="6" min="6" style="1" width="8.36734693877551"/>
    <col collapsed="false" hidden="false" max="8" min="7" style="1" width="11.6071428571429"/>
    <col collapsed="false" hidden="false" max="9" min="9" style="2" width="43.1989795918367"/>
    <col collapsed="false" hidden="false" max="10" min="10" style="3" width="24.1632653061224"/>
    <col collapsed="false" hidden="false" max="12" min="11" style="1" width="10.8010204081633"/>
    <col collapsed="false" hidden="false" max="1025" min="13" style="0" width="8.50510204081633"/>
  </cols>
  <sheetData>
    <row r="1" s="6" customFormat="true" ht="15" hidden="false" customHeight="false" outlineLevel="0" collapsed="false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/>
      <c r="AMI1" s="0"/>
      <c r="AMJ1" s="0"/>
    </row>
    <row r="2" s="12" customFormat="true" ht="15.65" hidden="false" customHeight="false" outlineLevel="0" collapsed="false">
      <c r="A2" s="7" t="s">
        <v>11</v>
      </c>
      <c r="B2" s="8" t="s">
        <v>12</v>
      </c>
      <c r="C2" s="8" t="s">
        <v>13</v>
      </c>
      <c r="D2" s="8" t="s">
        <v>14</v>
      </c>
      <c r="E2" s="8" t="n">
        <v>59190</v>
      </c>
      <c r="F2" s="8" t="n">
        <f aca="false">D2-C2</f>
        <v>6</v>
      </c>
      <c r="G2" s="8" t="n">
        <v>3853.5</v>
      </c>
      <c r="H2" s="8" t="n">
        <f aca="false">(G2*F2)*2</f>
        <v>46242</v>
      </c>
      <c r="I2" s="9" t="s">
        <v>15</v>
      </c>
      <c r="J2" s="10" t="n">
        <v>23121</v>
      </c>
      <c r="K2" s="11" t="n">
        <f aca="false">H2-J2-J3</f>
        <v>0</v>
      </c>
      <c r="L2" s="11"/>
    </row>
    <row r="3" s="12" customFormat="true" ht="29.85" hidden="false" customHeight="false" outlineLevel="0" collapsed="false">
      <c r="A3" s="7"/>
      <c r="B3" s="8"/>
      <c r="C3" s="8"/>
      <c r="D3" s="8"/>
      <c r="E3" s="8"/>
      <c r="F3" s="8"/>
      <c r="G3" s="8"/>
      <c r="H3" s="8"/>
      <c r="I3" s="9" t="s">
        <v>16</v>
      </c>
      <c r="J3" s="10" t="n">
        <v>23121</v>
      </c>
      <c r="K3" s="11" t="n">
        <v>0</v>
      </c>
      <c r="L3" s="11"/>
    </row>
    <row r="4" customFormat="false" ht="30.8" hidden="false" customHeight="false" outlineLevel="0" collapsed="false">
      <c r="A4" s="1" t="s">
        <v>17</v>
      </c>
      <c r="B4" s="1" t="s">
        <v>18</v>
      </c>
      <c r="C4" s="1" t="s">
        <v>19</v>
      </c>
      <c r="D4" s="1" t="s">
        <v>20</v>
      </c>
      <c r="E4" s="1" t="n">
        <v>85505</v>
      </c>
      <c r="F4" s="1" t="n">
        <f aca="false">D4-C4</f>
        <v>14</v>
      </c>
      <c r="G4" s="1" t="n">
        <v>3853.5</v>
      </c>
      <c r="H4" s="1" t="n">
        <f aca="false">G4*F4</f>
        <v>53949</v>
      </c>
      <c r="I4" s="13" t="s">
        <v>21</v>
      </c>
      <c r="J4" s="14" t="n">
        <v>53949</v>
      </c>
      <c r="K4" s="1" t="n">
        <f aca="false">H4-J4</f>
        <v>0</v>
      </c>
      <c r="L4" s="0"/>
    </row>
    <row r="5" customFormat="false" ht="29.85" hidden="false" customHeight="false" outlineLevel="0" collapsed="false">
      <c r="A5" s="1" t="s">
        <v>22</v>
      </c>
      <c r="B5" s="1" t="s">
        <v>23</v>
      </c>
      <c r="C5" s="1" t="s">
        <v>24</v>
      </c>
      <c r="D5" s="1" t="s">
        <v>19</v>
      </c>
      <c r="E5" s="1" t="n">
        <v>14797.5</v>
      </c>
      <c r="F5" s="1" t="n">
        <f aca="false">D5-C5</f>
        <v>3</v>
      </c>
      <c r="G5" s="1" t="n">
        <v>3853.5</v>
      </c>
      <c r="H5" s="1" t="n">
        <f aca="false">G5*F5</f>
        <v>11560.5</v>
      </c>
      <c r="I5" s="13" t="s">
        <v>25</v>
      </c>
      <c r="J5" s="14" t="n">
        <v>11560.5</v>
      </c>
      <c r="K5" s="1" t="n">
        <f aca="false">H5-J5</f>
        <v>0</v>
      </c>
      <c r="L5" s="0"/>
    </row>
    <row r="6" s="12" customFormat="true" ht="29.85" hidden="false" customHeight="false" outlineLevel="0" collapsed="false">
      <c r="A6" s="7" t="s">
        <v>26</v>
      </c>
      <c r="B6" s="11" t="s">
        <v>27</v>
      </c>
      <c r="C6" s="11" t="s">
        <v>28</v>
      </c>
      <c r="D6" s="11" t="s">
        <v>29</v>
      </c>
      <c r="E6" s="11" t="n">
        <v>36645</v>
      </c>
      <c r="F6" s="11" t="n">
        <f aca="false">D6-C6</f>
        <v>3</v>
      </c>
      <c r="G6" s="11" t="n">
        <v>3853.5</v>
      </c>
      <c r="H6" s="11" t="n">
        <f aca="false">(G6*F6)*2</f>
        <v>23121</v>
      </c>
      <c r="I6" s="9" t="s">
        <v>30</v>
      </c>
      <c r="J6" s="10" t="n">
        <v>11560.5</v>
      </c>
      <c r="K6" s="11" t="n">
        <f aca="false">H6-J6-J7</f>
        <v>0</v>
      </c>
      <c r="L6" s="11"/>
    </row>
    <row r="7" s="12" customFormat="true" ht="29.85" hidden="false" customHeight="false" outlineLevel="0" collapsed="false">
      <c r="A7" s="7"/>
      <c r="B7" s="11"/>
      <c r="C7" s="11"/>
      <c r="D7" s="11"/>
      <c r="E7" s="11"/>
      <c r="F7" s="11"/>
      <c r="G7" s="11"/>
      <c r="H7" s="11"/>
      <c r="I7" s="9" t="s">
        <v>31</v>
      </c>
      <c r="J7" s="10" t="n">
        <v>11560.5</v>
      </c>
      <c r="K7" s="11" t="n">
        <v>0</v>
      </c>
      <c r="L7" s="11"/>
    </row>
    <row r="8" customFormat="false" ht="29.85" hidden="false" customHeight="false" outlineLevel="0" collapsed="false">
      <c r="A8" s="1" t="s">
        <v>32</v>
      </c>
      <c r="B8" s="1" t="s">
        <v>33</v>
      </c>
      <c r="C8" s="1" t="s">
        <v>34</v>
      </c>
      <c r="D8" s="1" t="s">
        <v>35</v>
      </c>
      <c r="E8" s="1" t="n">
        <v>29595</v>
      </c>
      <c r="F8" s="1" t="n">
        <f aca="false">D8-C8</f>
        <v>6</v>
      </c>
      <c r="G8" s="1" t="n">
        <v>3853.5</v>
      </c>
      <c r="H8" s="1" t="n">
        <f aca="false">G8*F8</f>
        <v>23121</v>
      </c>
      <c r="I8" s="13" t="s">
        <v>36</v>
      </c>
      <c r="J8" s="14" t="n">
        <v>23121</v>
      </c>
      <c r="K8" s="1" t="n">
        <f aca="false">H8-J8</f>
        <v>0</v>
      </c>
      <c r="L8" s="0"/>
    </row>
    <row r="9" customFormat="false" ht="30.8" hidden="false" customHeight="false" outlineLevel="0" collapsed="false">
      <c r="A9" s="1" t="s">
        <v>37</v>
      </c>
      <c r="B9" s="1" t="s">
        <v>38</v>
      </c>
      <c r="C9" s="1" t="s">
        <v>19</v>
      </c>
      <c r="D9" s="1" t="s">
        <v>39</v>
      </c>
      <c r="E9" s="1" t="n">
        <v>43245</v>
      </c>
      <c r="F9" s="1" t="n">
        <f aca="false">D9-C9</f>
        <v>6</v>
      </c>
      <c r="G9" s="1" t="n">
        <v>5743.5</v>
      </c>
      <c r="H9" s="1" t="n">
        <f aca="false">G9*F9</f>
        <v>34461</v>
      </c>
      <c r="I9" s="13" t="s">
        <v>40</v>
      </c>
      <c r="J9" s="14" t="n">
        <v>34460.4</v>
      </c>
      <c r="K9" s="1" t="n">
        <f aca="false">H9-J9</f>
        <v>0.599999999998545</v>
      </c>
      <c r="L9" s="0"/>
    </row>
    <row r="10" s="18" customFormat="true" ht="29.85" hidden="false" customHeight="false" outlineLevel="0" collapsed="false">
      <c r="A10" s="15" t="s">
        <v>41</v>
      </c>
      <c r="B10" s="15" t="s">
        <v>42</v>
      </c>
      <c r="C10" s="15" t="s">
        <v>43</v>
      </c>
      <c r="D10" s="15" t="s">
        <v>29</v>
      </c>
      <c r="E10" s="15" t="n">
        <v>23700</v>
      </c>
      <c r="F10" s="15" t="n">
        <f aca="false">D10-C10</f>
        <v>4</v>
      </c>
      <c r="G10" s="15" t="n">
        <v>3670</v>
      </c>
      <c r="H10" s="15" t="n">
        <f aca="false">G10*F10</f>
        <v>14680</v>
      </c>
      <c r="I10" s="16" t="s">
        <v>44</v>
      </c>
      <c r="J10" s="17" t="n">
        <v>14680</v>
      </c>
      <c r="K10" s="15" t="n">
        <f aca="false">H10-J10</f>
        <v>0</v>
      </c>
    </row>
    <row r="11" customFormat="false" ht="30.8" hidden="false" customHeight="false" outlineLevel="0" collapsed="false">
      <c r="A11" s="1" t="s">
        <v>45</v>
      </c>
      <c r="B11" s="1" t="s">
        <v>46</v>
      </c>
      <c r="C11" s="1" t="s">
        <v>43</v>
      </c>
      <c r="D11" s="1" t="s">
        <v>47</v>
      </c>
      <c r="E11" s="1" t="n">
        <v>10635</v>
      </c>
      <c r="F11" s="1" t="n">
        <f aca="false">D11-C11</f>
        <v>2</v>
      </c>
      <c r="G11" s="1" t="n">
        <v>3853.5</v>
      </c>
      <c r="H11" s="1" t="n">
        <f aca="false">G11*F11</f>
        <v>7707</v>
      </c>
      <c r="I11" s="13" t="s">
        <v>48</v>
      </c>
      <c r="J11" s="14" t="n">
        <v>7707</v>
      </c>
      <c r="K11" s="1" t="n">
        <f aca="false">H11-J11</f>
        <v>0</v>
      </c>
      <c r="L11" s="0"/>
    </row>
    <row r="12" customFormat="false" ht="30.8" hidden="false" customHeight="false" outlineLevel="0" collapsed="false">
      <c r="A12" s="1" t="s">
        <v>49</v>
      </c>
      <c r="B12" s="1" t="s">
        <v>50</v>
      </c>
      <c r="C12" s="1" t="s">
        <v>51</v>
      </c>
      <c r="D12" s="1" t="s">
        <v>14</v>
      </c>
      <c r="E12" s="1" t="n">
        <v>10635</v>
      </c>
      <c r="F12" s="1" t="n">
        <f aca="false">D12-C12</f>
        <v>2</v>
      </c>
      <c r="G12" s="1" t="n">
        <v>3853.5</v>
      </c>
      <c r="H12" s="1" t="n">
        <f aca="false">G12*F12</f>
        <v>7707</v>
      </c>
      <c r="I12" s="13" t="s">
        <v>52</v>
      </c>
      <c r="J12" s="14" t="n">
        <v>7707</v>
      </c>
      <c r="K12" s="1" t="n">
        <f aca="false">H12-J12</f>
        <v>0</v>
      </c>
      <c r="L12" s="0"/>
    </row>
    <row r="13" s="22" customFormat="true" ht="29.85" hidden="false" customHeight="false" outlineLevel="0" collapsed="false">
      <c r="A13" s="19" t="s">
        <v>53</v>
      </c>
      <c r="B13" s="19" t="s">
        <v>54</v>
      </c>
      <c r="C13" s="19" t="s">
        <v>43</v>
      </c>
      <c r="D13" s="19" t="s">
        <v>29</v>
      </c>
      <c r="E13" s="19" t="n">
        <v>30445</v>
      </c>
      <c r="F13" s="19" t="n">
        <f aca="false">D13-C13</f>
        <v>4</v>
      </c>
      <c r="G13" s="19" t="n">
        <v>3670</v>
      </c>
      <c r="H13" s="19" t="n">
        <f aca="false">G13*F13</f>
        <v>14680</v>
      </c>
      <c r="I13" s="20" t="s">
        <v>55</v>
      </c>
      <c r="J13" s="21" t="n">
        <v>14680</v>
      </c>
      <c r="K13" s="19" t="n">
        <f aca="false">H13-J13</f>
        <v>0</v>
      </c>
    </row>
    <row r="14" customFormat="false" ht="30.8" hidden="false" customHeight="false" outlineLevel="0" collapsed="false">
      <c r="A14" s="1" t="s">
        <v>56</v>
      </c>
      <c r="B14" s="1" t="s">
        <v>57</v>
      </c>
      <c r="C14" s="1" t="s">
        <v>58</v>
      </c>
      <c r="D14" s="1" t="s">
        <v>59</v>
      </c>
      <c r="E14" s="1" t="n">
        <v>16980</v>
      </c>
      <c r="F14" s="1" t="n">
        <f aca="false">D14-C14</f>
        <v>2</v>
      </c>
      <c r="G14" s="1" t="n">
        <v>3853.5</v>
      </c>
      <c r="H14" s="1" t="n">
        <f aca="false">G14*F14</f>
        <v>7707</v>
      </c>
      <c r="I14" s="13" t="s">
        <v>60</v>
      </c>
      <c r="J14" s="14" t="n">
        <v>7707</v>
      </c>
      <c r="K14" s="1" t="n">
        <f aca="false">H14-J14</f>
        <v>0</v>
      </c>
      <c r="L14" s="0"/>
    </row>
    <row r="15" s="22" customFormat="true" ht="29.85" hidden="false" customHeight="false" outlineLevel="0" collapsed="false">
      <c r="A15" s="19" t="s">
        <v>61</v>
      </c>
      <c r="B15" s="19" t="s">
        <v>62</v>
      </c>
      <c r="C15" s="19" t="s">
        <v>28</v>
      </c>
      <c r="D15" s="19" t="s">
        <v>63</v>
      </c>
      <c r="E15" s="19" t="n">
        <v>25895</v>
      </c>
      <c r="F15" s="19" t="n">
        <f aca="false">D15-C15</f>
        <v>4</v>
      </c>
      <c r="G15" s="19" t="n">
        <v>3670</v>
      </c>
      <c r="H15" s="19" t="n">
        <f aca="false">G15*F15</f>
        <v>14680</v>
      </c>
      <c r="I15" s="20" t="s">
        <v>64</v>
      </c>
      <c r="J15" s="21" t="n">
        <v>14680</v>
      </c>
      <c r="K15" s="19" t="n">
        <f aca="false">H15-J15</f>
        <v>0</v>
      </c>
    </row>
    <row r="16" customFormat="false" ht="29.85" hidden="false" customHeight="false" outlineLevel="0" collapsed="false">
      <c r="A16" s="1" t="s">
        <v>65</v>
      </c>
      <c r="B16" s="1" t="s">
        <v>66</v>
      </c>
      <c r="C16" s="1" t="s">
        <v>67</v>
      </c>
      <c r="D16" s="1" t="s">
        <v>39</v>
      </c>
      <c r="E16" s="1" t="n">
        <v>11405</v>
      </c>
      <c r="F16" s="1" t="n">
        <f aca="false">D16-C16</f>
        <v>2</v>
      </c>
      <c r="G16" s="1" t="n">
        <v>3853.5</v>
      </c>
      <c r="H16" s="1" t="n">
        <f aca="false">G16*F16</f>
        <v>7707</v>
      </c>
      <c r="I16" s="13" t="s">
        <v>68</v>
      </c>
      <c r="J16" s="14" t="n">
        <v>7707</v>
      </c>
      <c r="K16" s="1" t="n">
        <f aca="false">H16-J16</f>
        <v>0</v>
      </c>
      <c r="L16" s="0"/>
    </row>
    <row r="17" customFormat="false" ht="30.8" hidden="false" customHeight="false" outlineLevel="0" collapsed="false">
      <c r="A17" s="1" t="s">
        <v>69</v>
      </c>
      <c r="B17" s="1" t="s">
        <v>70</v>
      </c>
      <c r="C17" s="1" t="s">
        <v>67</v>
      </c>
      <c r="D17" s="1" t="s">
        <v>39</v>
      </c>
      <c r="E17" s="1" t="n">
        <v>11735</v>
      </c>
      <c r="F17" s="1" t="n">
        <f aca="false">D17-C17</f>
        <v>2</v>
      </c>
      <c r="G17" s="1" t="n">
        <v>3853.5</v>
      </c>
      <c r="H17" s="1" t="n">
        <f aca="false">G17*F17</f>
        <v>7707</v>
      </c>
      <c r="I17" s="13" t="s">
        <v>71</v>
      </c>
      <c r="J17" s="14" t="n">
        <v>7707</v>
      </c>
      <c r="K17" s="1" t="n">
        <f aca="false">H17-J17</f>
        <v>0</v>
      </c>
      <c r="L17" s="0"/>
    </row>
    <row r="18" customFormat="false" ht="30.8" hidden="false" customHeight="false" outlineLevel="0" collapsed="false">
      <c r="A18" s="1" t="s">
        <v>72</v>
      </c>
      <c r="B18" s="1" t="s">
        <v>73</v>
      </c>
      <c r="C18" s="1" t="s">
        <v>74</v>
      </c>
      <c r="D18" s="1" t="s">
        <v>75</v>
      </c>
      <c r="E18" s="1" t="n">
        <v>9865</v>
      </c>
      <c r="F18" s="1" t="n">
        <f aca="false">D18-C18</f>
        <v>2</v>
      </c>
      <c r="G18" s="1" t="n">
        <v>3853.5</v>
      </c>
      <c r="H18" s="1" t="n">
        <f aca="false">G18*F18</f>
        <v>7707</v>
      </c>
      <c r="I18" s="13" t="s">
        <v>76</v>
      </c>
      <c r="J18" s="14" t="n">
        <v>7707</v>
      </c>
      <c r="K18" s="1" t="n">
        <f aca="false">H18-J18</f>
        <v>0</v>
      </c>
      <c r="L18" s="0"/>
    </row>
    <row r="19" customFormat="false" ht="30.8" hidden="false" customHeight="false" outlineLevel="0" collapsed="false">
      <c r="A19" s="1" t="s">
        <v>77</v>
      </c>
      <c r="B19" s="1" t="s">
        <v>78</v>
      </c>
      <c r="C19" s="1" t="s">
        <v>28</v>
      </c>
      <c r="D19" s="1" t="s">
        <v>34</v>
      </c>
      <c r="E19" s="1" t="n">
        <v>48380</v>
      </c>
      <c r="F19" s="1" t="n">
        <f aca="false">D19-C19</f>
        <v>8</v>
      </c>
      <c r="G19" s="1" t="n">
        <v>4693.5</v>
      </c>
      <c r="H19" s="1" t="n">
        <f aca="false">G19*F19</f>
        <v>37548</v>
      </c>
      <c r="I19" s="13" t="s">
        <v>79</v>
      </c>
      <c r="J19" s="14" t="n">
        <v>37548</v>
      </c>
      <c r="K19" s="1" t="n">
        <f aca="false">H19-J19</f>
        <v>0</v>
      </c>
      <c r="L19" s="0"/>
    </row>
    <row r="20" customFormat="false" ht="30.8" hidden="false" customHeight="false" outlineLevel="0" collapsed="false">
      <c r="A20" s="1" t="s">
        <v>80</v>
      </c>
      <c r="B20" s="1" t="s">
        <v>81</v>
      </c>
      <c r="C20" s="1" t="s">
        <v>75</v>
      </c>
      <c r="D20" s="1" t="s">
        <v>82</v>
      </c>
      <c r="E20" s="1" t="n">
        <v>15952.5</v>
      </c>
      <c r="F20" s="1" t="n">
        <f aca="false">D20-C20</f>
        <v>3</v>
      </c>
      <c r="G20" s="1" t="n">
        <v>3853.5</v>
      </c>
      <c r="H20" s="1" t="n">
        <f aca="false">G20*F20</f>
        <v>11560.5</v>
      </c>
      <c r="I20" s="13" t="s">
        <v>83</v>
      </c>
      <c r="J20" s="14" t="n">
        <v>11560.5</v>
      </c>
      <c r="K20" s="1" t="n">
        <f aca="false">H20-J20</f>
        <v>0</v>
      </c>
      <c r="L20" s="0"/>
    </row>
    <row r="21" customFormat="false" ht="30.8" hidden="false" customHeight="false" outlineLevel="0" collapsed="false">
      <c r="A21" s="1" t="s">
        <v>84</v>
      </c>
      <c r="B21" s="1" t="s">
        <v>85</v>
      </c>
      <c r="C21" s="1" t="s">
        <v>39</v>
      </c>
      <c r="D21" s="1" t="s">
        <v>86</v>
      </c>
      <c r="E21" s="1" t="n">
        <v>9865</v>
      </c>
      <c r="F21" s="1" t="n">
        <f aca="false">D21-C21</f>
        <v>2</v>
      </c>
      <c r="G21" s="1" t="n">
        <v>3853.5</v>
      </c>
      <c r="H21" s="1" t="n">
        <f aca="false">G21*F21</f>
        <v>7707</v>
      </c>
      <c r="I21" s="13" t="s">
        <v>87</v>
      </c>
      <c r="J21" s="14" t="n">
        <v>7707</v>
      </c>
      <c r="K21" s="1" t="n">
        <f aca="false">H21-J21</f>
        <v>0</v>
      </c>
      <c r="L21" s="0"/>
    </row>
    <row r="22" customFormat="false" ht="30.8" hidden="false" customHeight="false" outlineLevel="0" collapsed="false">
      <c r="A22" s="1" t="s">
        <v>88</v>
      </c>
      <c r="B22" s="1" t="s">
        <v>89</v>
      </c>
      <c r="C22" s="1" t="s">
        <v>35</v>
      </c>
      <c r="D22" s="1" t="s">
        <v>39</v>
      </c>
      <c r="E22" s="1" t="n">
        <v>7282.5</v>
      </c>
      <c r="F22" s="1" t="n">
        <f aca="false">D22-C22</f>
        <v>1</v>
      </c>
      <c r="G22" s="1" t="n">
        <v>3853.5</v>
      </c>
      <c r="H22" s="1" t="n">
        <f aca="false">G22*F22</f>
        <v>3853.5</v>
      </c>
      <c r="I22" s="13" t="s">
        <v>90</v>
      </c>
      <c r="J22" s="14" t="n">
        <v>3853.5</v>
      </c>
      <c r="K22" s="1" t="n">
        <f aca="false">H22-J22</f>
        <v>0</v>
      </c>
      <c r="L22" s="0"/>
    </row>
    <row r="23" s="12" customFormat="true" ht="29.85" hidden="false" customHeight="false" outlineLevel="0" collapsed="false">
      <c r="A23" s="7" t="s">
        <v>91</v>
      </c>
      <c r="B23" s="11" t="s">
        <v>92</v>
      </c>
      <c r="C23" s="11" t="s">
        <v>19</v>
      </c>
      <c r="D23" s="11" t="s">
        <v>93</v>
      </c>
      <c r="E23" s="11" t="n">
        <v>21380</v>
      </c>
      <c r="F23" s="11" t="n">
        <f aca="false">D23-C23</f>
        <v>2</v>
      </c>
      <c r="G23" s="11" t="n">
        <v>3853.5</v>
      </c>
      <c r="H23" s="11" t="n">
        <f aca="false">(G23*F23)*2</f>
        <v>15414</v>
      </c>
      <c r="I23" s="9" t="s">
        <v>94</v>
      </c>
      <c r="J23" s="10" t="n">
        <v>7707</v>
      </c>
      <c r="K23" s="11" t="n">
        <f aca="false">H23-J23-J24</f>
        <v>0</v>
      </c>
      <c r="L23" s="11"/>
    </row>
    <row r="24" s="12" customFormat="true" ht="29.85" hidden="false" customHeight="false" outlineLevel="0" collapsed="false">
      <c r="A24" s="7"/>
      <c r="B24" s="11"/>
      <c r="C24" s="11"/>
      <c r="D24" s="11"/>
      <c r="E24" s="11"/>
      <c r="F24" s="11"/>
      <c r="G24" s="11"/>
      <c r="H24" s="11"/>
      <c r="I24" s="9" t="s">
        <v>95</v>
      </c>
      <c r="J24" s="10" t="n">
        <v>7707</v>
      </c>
      <c r="K24" s="11" t="n">
        <v>0</v>
      </c>
      <c r="L24" s="11"/>
    </row>
    <row r="25" s="12" customFormat="true" ht="29.85" hidden="false" customHeight="false" outlineLevel="0" collapsed="false">
      <c r="A25" s="7" t="s">
        <v>96</v>
      </c>
      <c r="B25" s="11" t="s">
        <v>97</v>
      </c>
      <c r="C25" s="11" t="s">
        <v>98</v>
      </c>
      <c r="D25" s="11" t="s">
        <v>47</v>
      </c>
      <c r="E25" s="11" t="n">
        <v>24787</v>
      </c>
      <c r="F25" s="11" t="n">
        <v>2</v>
      </c>
      <c r="G25" s="11" t="n">
        <v>4693.5</v>
      </c>
      <c r="H25" s="11" t="n">
        <f aca="false">G25*F25</f>
        <v>9387</v>
      </c>
      <c r="I25" s="9" t="s">
        <v>99</v>
      </c>
      <c r="J25" s="10" t="n">
        <v>9387</v>
      </c>
      <c r="K25" s="11" t="n">
        <f aca="false">H25+H26-J25-J26</f>
        <v>0</v>
      </c>
      <c r="L25" s="11"/>
    </row>
    <row r="26" s="12" customFormat="true" ht="29.85" hidden="false" customHeight="false" outlineLevel="0" collapsed="false">
      <c r="A26" s="7"/>
      <c r="B26" s="11"/>
      <c r="C26" s="11"/>
      <c r="D26" s="11"/>
      <c r="E26" s="11"/>
      <c r="F26" s="11" t="n">
        <v>2</v>
      </c>
      <c r="G26" s="11" t="n">
        <v>6000</v>
      </c>
      <c r="H26" s="11" t="n">
        <f aca="false">(G26*F26)+1100*2+600*2</f>
        <v>15400</v>
      </c>
      <c r="I26" s="9" t="s">
        <v>100</v>
      </c>
      <c r="J26" s="10" t="n">
        <v>15400</v>
      </c>
      <c r="K26" s="11" t="n">
        <v>0</v>
      </c>
      <c r="L26" s="11"/>
    </row>
    <row r="27" customFormat="false" ht="15.9" hidden="false" customHeight="false" outlineLevel="0" collapsed="false">
      <c r="A27" s="1" t="s">
        <v>101</v>
      </c>
      <c r="B27" s="1" t="s">
        <v>102</v>
      </c>
      <c r="C27" s="1" t="s">
        <v>74</v>
      </c>
      <c r="D27" s="1" t="s">
        <v>75</v>
      </c>
      <c r="E27" s="1" t="n">
        <v>9865</v>
      </c>
      <c r="F27" s="1" t="n">
        <f aca="false">D27-C27</f>
        <v>2</v>
      </c>
      <c r="G27" s="1" t="n">
        <v>3853.5</v>
      </c>
      <c r="H27" s="1" t="n">
        <f aca="false">G27*F27</f>
        <v>7707</v>
      </c>
      <c r="I27" s="13" t="s">
        <v>103</v>
      </c>
      <c r="J27" s="14" t="n">
        <v>7707</v>
      </c>
      <c r="K27" s="1" t="n">
        <f aca="false">H27-J27</f>
        <v>0</v>
      </c>
      <c r="L27" s="0"/>
    </row>
    <row r="28" s="18" customFormat="true" ht="29.85" hidden="false" customHeight="false" outlineLevel="0" collapsed="false">
      <c r="A28" s="15" t="s">
        <v>104</v>
      </c>
      <c r="B28" s="15" t="s">
        <v>105</v>
      </c>
      <c r="C28" s="15" t="s">
        <v>43</v>
      </c>
      <c r="D28" s="15" t="s">
        <v>47</v>
      </c>
      <c r="E28" s="15" t="n">
        <v>13645</v>
      </c>
      <c r="F28" s="15" t="n">
        <f aca="false">D28-C28</f>
        <v>2</v>
      </c>
      <c r="G28" s="15" t="n">
        <v>5743.5</v>
      </c>
      <c r="H28" s="15" t="n">
        <v>11486.8</v>
      </c>
      <c r="I28" s="16" t="s">
        <v>106</v>
      </c>
      <c r="J28" s="17" t="n">
        <v>11486.8</v>
      </c>
      <c r="K28" s="15" t="n">
        <f aca="false">H28-J28</f>
        <v>0</v>
      </c>
    </row>
    <row r="29" customFormat="false" ht="30.8" hidden="false" customHeight="false" outlineLevel="0" collapsed="false">
      <c r="A29" s="1" t="s">
        <v>107</v>
      </c>
      <c r="B29" s="1" t="s">
        <v>108</v>
      </c>
      <c r="C29" s="1" t="s">
        <v>34</v>
      </c>
      <c r="D29" s="1" t="s">
        <v>82</v>
      </c>
      <c r="E29" s="1" t="n">
        <v>9865</v>
      </c>
      <c r="F29" s="1" t="n">
        <f aca="false">D29-C29</f>
        <v>2</v>
      </c>
      <c r="G29" s="1" t="n">
        <v>3853.5</v>
      </c>
      <c r="H29" s="1" t="n">
        <f aca="false">G29*F29</f>
        <v>7707</v>
      </c>
      <c r="I29" s="13" t="s">
        <v>109</v>
      </c>
      <c r="J29" s="14" t="n">
        <v>7707</v>
      </c>
      <c r="K29" s="1" t="n">
        <f aca="false">H29-J29</f>
        <v>0</v>
      </c>
      <c r="L29" s="0"/>
    </row>
    <row r="30" customFormat="false" ht="15.9" hidden="false" customHeight="false" outlineLevel="0" collapsed="false">
      <c r="A30" s="1" t="s">
        <v>110</v>
      </c>
      <c r="B30" s="1" t="s">
        <v>111</v>
      </c>
      <c r="C30" s="1" t="s">
        <v>51</v>
      </c>
      <c r="D30" s="1" t="s">
        <v>112</v>
      </c>
      <c r="E30" s="1" t="n">
        <v>5207.5</v>
      </c>
      <c r="F30" s="1" t="n">
        <f aca="false">D30-C30</f>
        <v>1</v>
      </c>
      <c r="G30" s="1" t="n">
        <v>3853.5</v>
      </c>
      <c r="H30" s="1" t="n">
        <f aca="false">G30*F30</f>
        <v>3853.5</v>
      </c>
      <c r="I30" s="13" t="s">
        <v>113</v>
      </c>
      <c r="J30" s="14" t="n">
        <v>3853.5</v>
      </c>
      <c r="K30" s="1" t="n">
        <f aca="false">H30-J30</f>
        <v>0</v>
      </c>
      <c r="L30" s="0"/>
    </row>
    <row r="31" customFormat="false" ht="30.8" hidden="false" customHeight="false" outlineLevel="0" collapsed="false">
      <c r="A31" s="1" t="s">
        <v>114</v>
      </c>
      <c r="B31" s="1" t="s">
        <v>115</v>
      </c>
      <c r="C31" s="1" t="s">
        <v>93</v>
      </c>
      <c r="D31" s="1" t="s">
        <v>51</v>
      </c>
      <c r="E31" s="1" t="n">
        <v>54967.5</v>
      </c>
      <c r="F31" s="1" t="n">
        <f aca="false">D31-C31</f>
        <v>9</v>
      </c>
      <c r="G31" s="1" t="n">
        <v>3853.5</v>
      </c>
      <c r="H31" s="1" t="n">
        <f aca="false">F31*G31</f>
        <v>34681.5</v>
      </c>
      <c r="I31" s="13" t="s">
        <v>116</v>
      </c>
      <c r="J31" s="14" t="n">
        <v>34681.5</v>
      </c>
      <c r="K31" s="1" t="n">
        <f aca="false">H31-J31</f>
        <v>0</v>
      </c>
      <c r="L31" s="0"/>
    </row>
    <row r="32" s="12" customFormat="true" ht="29.85" hidden="false" customHeight="false" outlineLevel="0" collapsed="false">
      <c r="A32" s="7" t="s">
        <v>117</v>
      </c>
      <c r="B32" s="11" t="s">
        <v>118</v>
      </c>
      <c r="C32" s="11" t="s">
        <v>119</v>
      </c>
      <c r="D32" s="11" t="s">
        <v>35</v>
      </c>
      <c r="E32" s="11" t="n">
        <v>19400</v>
      </c>
      <c r="F32" s="11" t="n">
        <f aca="false">D32-C32</f>
        <v>2</v>
      </c>
      <c r="G32" s="11" t="n">
        <v>3853.5</v>
      </c>
      <c r="H32" s="11" t="n">
        <f aca="false">(F32*G32)*2</f>
        <v>15414</v>
      </c>
      <c r="I32" s="9" t="s">
        <v>120</v>
      </c>
      <c r="J32" s="10" t="n">
        <v>7707</v>
      </c>
      <c r="K32" s="11" t="n">
        <f aca="false">H32-J32-J33</f>
        <v>0</v>
      </c>
      <c r="L32" s="11"/>
    </row>
    <row r="33" s="12" customFormat="true" ht="15.85" hidden="false" customHeight="false" outlineLevel="0" collapsed="false">
      <c r="A33" s="7"/>
      <c r="B33" s="11"/>
      <c r="C33" s="11"/>
      <c r="D33" s="11"/>
      <c r="E33" s="11"/>
      <c r="F33" s="11"/>
      <c r="G33" s="11"/>
      <c r="H33" s="11"/>
      <c r="I33" s="9" t="s">
        <v>121</v>
      </c>
      <c r="J33" s="10" t="n">
        <v>7707</v>
      </c>
      <c r="K33" s="11" t="n">
        <v>0</v>
      </c>
      <c r="L33" s="11"/>
    </row>
    <row r="34" customFormat="false" ht="15.9" hidden="false" customHeight="false" outlineLevel="0" collapsed="false">
      <c r="A34" s="1" t="s">
        <v>122</v>
      </c>
      <c r="B34" s="1" t="s">
        <v>123</v>
      </c>
      <c r="C34" s="1" t="s">
        <v>58</v>
      </c>
      <c r="D34" s="1" t="s">
        <v>59</v>
      </c>
      <c r="E34" s="1" t="n">
        <v>9865</v>
      </c>
      <c r="F34" s="1" t="n">
        <f aca="false">D34-C34</f>
        <v>2</v>
      </c>
      <c r="G34" s="1" t="n">
        <v>3853.5</v>
      </c>
      <c r="H34" s="1" t="n">
        <f aca="false">F34*G34</f>
        <v>7707</v>
      </c>
      <c r="I34" s="13" t="s">
        <v>124</v>
      </c>
      <c r="J34" s="14" t="n">
        <v>7707</v>
      </c>
      <c r="K34" s="1" t="n">
        <f aca="false">H34-J34</f>
        <v>0</v>
      </c>
      <c r="L34" s="0"/>
    </row>
    <row r="35" customFormat="false" ht="30.8" hidden="false" customHeight="false" outlineLevel="0" collapsed="false">
      <c r="A35" s="1" t="s">
        <v>125</v>
      </c>
      <c r="B35" s="1" t="s">
        <v>126</v>
      </c>
      <c r="C35" s="1" t="s">
        <v>43</v>
      </c>
      <c r="D35" s="1" t="s">
        <v>29</v>
      </c>
      <c r="E35" s="1" t="n">
        <v>23700</v>
      </c>
      <c r="F35" s="1" t="n">
        <f aca="false">D35-C35</f>
        <v>4</v>
      </c>
      <c r="G35" s="1" t="n">
        <v>3670</v>
      </c>
      <c r="H35" s="1" t="n">
        <f aca="false">F35*G35</f>
        <v>14680</v>
      </c>
      <c r="I35" s="13" t="s">
        <v>127</v>
      </c>
      <c r="J35" s="14" t="n">
        <v>14680</v>
      </c>
      <c r="K35" s="1" t="n">
        <f aca="false">H35-J35</f>
        <v>0</v>
      </c>
      <c r="L35" s="0"/>
    </row>
    <row r="36" customFormat="false" ht="30.8" hidden="false" customHeight="false" outlineLevel="0" collapsed="false">
      <c r="A36" s="1" t="s">
        <v>128</v>
      </c>
      <c r="B36" s="1" t="s">
        <v>129</v>
      </c>
      <c r="C36" s="1" t="s">
        <v>75</v>
      </c>
      <c r="D36" s="1" t="s">
        <v>19</v>
      </c>
      <c r="E36" s="1" t="n">
        <v>11545</v>
      </c>
      <c r="F36" s="1" t="n">
        <f aca="false">D36-C36</f>
        <v>2</v>
      </c>
      <c r="G36" s="1" t="n">
        <v>4693.5</v>
      </c>
      <c r="H36" s="1" t="n">
        <f aca="false">F36*G36</f>
        <v>9387</v>
      </c>
      <c r="I36" s="13" t="s">
        <v>130</v>
      </c>
      <c r="J36" s="14" t="n">
        <v>9387</v>
      </c>
      <c r="K36" s="1" t="n">
        <f aca="false">H36-J36</f>
        <v>0</v>
      </c>
      <c r="L36" s="0"/>
    </row>
    <row r="37" s="12" customFormat="true" ht="29.85" hidden="false" customHeight="false" outlineLevel="0" collapsed="false">
      <c r="A37" s="23" t="s">
        <v>131</v>
      </c>
      <c r="B37" s="11" t="s">
        <v>132</v>
      </c>
      <c r="C37" s="11" t="s">
        <v>133</v>
      </c>
      <c r="D37" s="11" t="s">
        <v>112</v>
      </c>
      <c r="E37" s="11" t="n">
        <v>56673.75</v>
      </c>
      <c r="F37" s="11" t="n">
        <f aca="false">D37-C37</f>
        <v>3</v>
      </c>
      <c r="G37" s="11" t="n">
        <v>3853.5</v>
      </c>
      <c r="H37" s="11" t="n">
        <f aca="false">(F37*G37)*3</f>
        <v>34681.5</v>
      </c>
      <c r="I37" s="9" t="s">
        <v>134</v>
      </c>
      <c r="J37" s="10" t="n">
        <v>11560.5</v>
      </c>
      <c r="K37" s="11" t="n">
        <f aca="false">H37-J37-J38-J39</f>
        <v>0</v>
      </c>
      <c r="L37" s="11"/>
    </row>
    <row r="38" s="12" customFormat="true" ht="29.85" hidden="false" customHeight="false" outlineLevel="0" collapsed="false">
      <c r="A38" s="23"/>
      <c r="B38" s="11"/>
      <c r="C38" s="11"/>
      <c r="D38" s="11"/>
      <c r="E38" s="11"/>
      <c r="F38" s="11"/>
      <c r="G38" s="11"/>
      <c r="H38" s="11"/>
      <c r="I38" s="9" t="s">
        <v>135</v>
      </c>
      <c r="J38" s="10" t="n">
        <v>11560.5</v>
      </c>
      <c r="K38" s="11" t="n">
        <v>0</v>
      </c>
      <c r="L38" s="11"/>
    </row>
    <row r="39" customFormat="false" ht="29.85" hidden="false" customHeight="false" outlineLevel="0" collapsed="false">
      <c r="A39" s="23"/>
      <c r="B39" s="11"/>
      <c r="C39" s="11"/>
      <c r="D39" s="11"/>
      <c r="E39" s="11"/>
      <c r="F39" s="11"/>
      <c r="G39" s="11"/>
      <c r="H39" s="11"/>
      <c r="I39" s="24" t="s">
        <v>136</v>
      </c>
      <c r="J39" s="25" t="n">
        <v>11560.5</v>
      </c>
      <c r="K39" s="11" t="n">
        <v>0</v>
      </c>
      <c r="L39" s="11"/>
    </row>
    <row r="40" customFormat="false" ht="30.8" hidden="false" customHeight="false" outlineLevel="0" collapsed="false">
      <c r="A40" s="1" t="s">
        <v>137</v>
      </c>
      <c r="B40" s="1" t="s">
        <v>138</v>
      </c>
      <c r="C40" s="1" t="s">
        <v>67</v>
      </c>
      <c r="D40" s="1" t="s">
        <v>86</v>
      </c>
      <c r="E40" s="1" t="n">
        <v>27790</v>
      </c>
      <c r="F40" s="1" t="n">
        <f aca="false">D40-C40</f>
        <v>4</v>
      </c>
      <c r="G40" s="1" t="n">
        <v>4693.5</v>
      </c>
      <c r="H40" s="1" t="n">
        <f aca="false">F40*G40</f>
        <v>18774</v>
      </c>
      <c r="I40" s="13" t="s">
        <v>139</v>
      </c>
      <c r="J40" s="14" t="n">
        <v>18774</v>
      </c>
      <c r="K40" s="1" t="n">
        <f aca="false">H40-J40</f>
        <v>0</v>
      </c>
      <c r="L40" s="0"/>
    </row>
    <row r="41" customFormat="false" ht="30.8" hidden="false" customHeight="false" outlineLevel="0" collapsed="false">
      <c r="A41" s="1" t="s">
        <v>140</v>
      </c>
      <c r="B41" s="1" t="s">
        <v>141</v>
      </c>
      <c r="C41" s="1" t="s">
        <v>142</v>
      </c>
      <c r="D41" s="1" t="s">
        <v>63</v>
      </c>
      <c r="E41" s="1" t="n">
        <v>13807.5</v>
      </c>
      <c r="F41" s="1" t="n">
        <f aca="false">D41-C41</f>
        <v>2</v>
      </c>
      <c r="G41" s="1" t="n">
        <v>3853.5</v>
      </c>
      <c r="H41" s="1" t="n">
        <f aca="false">F41*G41</f>
        <v>7707</v>
      </c>
      <c r="I41" s="13" t="s">
        <v>143</v>
      </c>
      <c r="J41" s="14" t="n">
        <v>7707</v>
      </c>
      <c r="K41" s="1" t="n">
        <f aca="false">H41-J41</f>
        <v>0</v>
      </c>
      <c r="L41" s="0"/>
    </row>
    <row r="42" customFormat="false" ht="15.9" hidden="false" customHeight="false" outlineLevel="0" collapsed="false">
      <c r="A42" s="1" t="s">
        <v>144</v>
      </c>
      <c r="B42" s="1" t="s">
        <v>145</v>
      </c>
      <c r="C42" s="1" t="s">
        <v>146</v>
      </c>
      <c r="D42" s="1" t="s">
        <v>58</v>
      </c>
      <c r="E42" s="1" t="n">
        <v>11405</v>
      </c>
      <c r="F42" s="1" t="n">
        <f aca="false">D42-C42</f>
        <v>2</v>
      </c>
      <c r="G42" s="1" t="n">
        <v>3853.5</v>
      </c>
      <c r="H42" s="1" t="n">
        <f aca="false">F42*G42</f>
        <v>7707</v>
      </c>
      <c r="I42" s="13" t="s">
        <v>147</v>
      </c>
      <c r="J42" s="14" t="n">
        <v>7707</v>
      </c>
      <c r="K42" s="1" t="n">
        <f aca="false">H42-J42</f>
        <v>0</v>
      </c>
      <c r="L42" s="0"/>
    </row>
    <row r="43" customFormat="false" ht="30.8" hidden="false" customHeight="false" outlineLevel="0" collapsed="false">
      <c r="A43" s="1" t="s">
        <v>148</v>
      </c>
      <c r="B43" s="1" t="s">
        <v>149</v>
      </c>
      <c r="C43" s="1" t="s">
        <v>146</v>
      </c>
      <c r="D43" s="1" t="s">
        <v>150</v>
      </c>
      <c r="E43" s="1" t="n">
        <v>6676.25</v>
      </c>
      <c r="F43" s="1" t="n">
        <f aca="false">D43-C43</f>
        <v>1</v>
      </c>
      <c r="G43" s="1" t="n">
        <v>3853.5</v>
      </c>
      <c r="H43" s="1" t="n">
        <f aca="false">G43*F43</f>
        <v>3853.5</v>
      </c>
      <c r="I43" s="13" t="s">
        <v>151</v>
      </c>
      <c r="J43" s="14" t="n">
        <v>3853.5</v>
      </c>
      <c r="K43" s="1" t="n">
        <f aca="false">H43-J43</f>
        <v>0</v>
      </c>
      <c r="L43" s="0"/>
    </row>
    <row r="44" customFormat="false" ht="30.8" hidden="false" customHeight="false" outlineLevel="0" collapsed="false">
      <c r="A44" s="1" t="s">
        <v>152</v>
      </c>
      <c r="B44" s="1" t="s">
        <v>153</v>
      </c>
      <c r="C44" s="1" t="s">
        <v>34</v>
      </c>
      <c r="D44" s="1" t="s">
        <v>67</v>
      </c>
      <c r="E44" s="1" t="n">
        <v>24662.5</v>
      </c>
      <c r="F44" s="1" t="n">
        <f aca="false">D44-C44</f>
        <v>5</v>
      </c>
      <c r="G44" s="1" t="n">
        <v>3853.5</v>
      </c>
      <c r="H44" s="1" t="n">
        <f aca="false">G44*F44</f>
        <v>19267.5</v>
      </c>
      <c r="I44" s="13" t="s">
        <v>154</v>
      </c>
      <c r="J44" s="14" t="n">
        <v>19267.5</v>
      </c>
      <c r="K44" s="1" t="n">
        <f aca="false">H44-J44</f>
        <v>0</v>
      </c>
      <c r="L44" s="0"/>
    </row>
    <row r="45" customFormat="false" ht="30.8" hidden="false" customHeight="false" outlineLevel="0" collapsed="false">
      <c r="A45" s="1" t="s">
        <v>155</v>
      </c>
      <c r="B45" s="1" t="s">
        <v>156</v>
      </c>
      <c r="C45" s="1" t="s">
        <v>14</v>
      </c>
      <c r="D45" s="1" t="s">
        <v>146</v>
      </c>
      <c r="E45" s="1" t="n">
        <v>14797.5</v>
      </c>
      <c r="F45" s="1" t="n">
        <f aca="false">D45-C45</f>
        <v>3</v>
      </c>
      <c r="G45" s="1" t="n">
        <v>3853.5</v>
      </c>
      <c r="H45" s="1" t="n">
        <f aca="false">G45*F45</f>
        <v>11560.5</v>
      </c>
      <c r="I45" s="13" t="s">
        <v>157</v>
      </c>
      <c r="J45" s="14" t="n">
        <v>11560.5</v>
      </c>
      <c r="K45" s="1" t="n">
        <f aca="false">H45-J45</f>
        <v>0</v>
      </c>
      <c r="L45" s="0"/>
    </row>
    <row r="46" customFormat="false" ht="30.8" hidden="false" customHeight="false" outlineLevel="0" collapsed="false">
      <c r="A46" s="1" t="s">
        <v>158</v>
      </c>
      <c r="B46" s="1" t="s">
        <v>159</v>
      </c>
      <c r="C46" s="1" t="s">
        <v>67</v>
      </c>
      <c r="D46" s="1" t="s">
        <v>39</v>
      </c>
      <c r="E46" s="1" t="n">
        <v>12215</v>
      </c>
      <c r="F46" s="1" t="n">
        <f aca="false">D46-C46</f>
        <v>2</v>
      </c>
      <c r="G46" s="1" t="n">
        <v>3853.5</v>
      </c>
      <c r="H46" s="1" t="n">
        <f aca="false">G46*F46</f>
        <v>7707</v>
      </c>
      <c r="I46" s="13" t="s">
        <v>160</v>
      </c>
      <c r="J46" s="14" t="n">
        <v>7707</v>
      </c>
      <c r="K46" s="1" t="n">
        <f aca="false">H46-J46</f>
        <v>0</v>
      </c>
      <c r="L46" s="0"/>
    </row>
    <row r="47" customFormat="false" ht="15.9" hidden="false" customHeight="false" outlineLevel="0" collapsed="false">
      <c r="A47" s="1" t="s">
        <v>161</v>
      </c>
      <c r="B47" s="1" t="s">
        <v>162</v>
      </c>
      <c r="C47" s="1" t="s">
        <v>74</v>
      </c>
      <c r="D47" s="1" t="s">
        <v>75</v>
      </c>
      <c r="E47" s="1" t="n">
        <v>13895</v>
      </c>
      <c r="F47" s="1" t="n">
        <f aca="false">D47-C47</f>
        <v>2</v>
      </c>
      <c r="G47" s="1" t="n">
        <v>4693.5</v>
      </c>
      <c r="H47" s="1" t="n">
        <f aca="false">G47*F47</f>
        <v>9387</v>
      </c>
      <c r="I47" s="13" t="s">
        <v>163</v>
      </c>
      <c r="J47" s="14" t="n">
        <v>9387</v>
      </c>
      <c r="K47" s="1" t="n">
        <f aca="false">H47-J47</f>
        <v>0</v>
      </c>
      <c r="L47" s="0"/>
    </row>
    <row r="48" s="12" customFormat="true" ht="29.85" hidden="false" customHeight="false" outlineLevel="0" collapsed="false">
      <c r="A48" s="7" t="s">
        <v>164</v>
      </c>
      <c r="B48" s="8" t="s">
        <v>165</v>
      </c>
      <c r="C48" s="8" t="s">
        <v>166</v>
      </c>
      <c r="D48" s="8" t="s">
        <v>142</v>
      </c>
      <c r="E48" s="8" t="n">
        <v>16660.5</v>
      </c>
      <c r="F48" s="8" t="n">
        <v>3</v>
      </c>
      <c r="G48" s="8" t="n">
        <v>3853.5</v>
      </c>
      <c r="H48" s="8" t="n">
        <f aca="false">G48*F48</f>
        <v>11560.5</v>
      </c>
      <c r="I48" s="9" t="s">
        <v>167</v>
      </c>
      <c r="J48" s="10" t="n">
        <v>11560.5</v>
      </c>
      <c r="K48" s="11" t="n">
        <f aca="false">H48+H49-J48-J49</f>
        <v>-100</v>
      </c>
      <c r="L48" s="11"/>
    </row>
    <row r="49" s="12" customFormat="true" ht="29.85" hidden="false" customHeight="false" outlineLevel="0" collapsed="false">
      <c r="A49" s="7"/>
      <c r="B49" s="8"/>
      <c r="C49" s="8"/>
      <c r="D49" s="8"/>
      <c r="E49" s="8"/>
      <c r="F49" s="8" t="n">
        <v>1</v>
      </c>
      <c r="G49" s="8" t="n">
        <v>5000</v>
      </c>
      <c r="H49" s="8" t="n">
        <f aca="false">G49*F49</f>
        <v>5000</v>
      </c>
      <c r="I49" s="9" t="s">
        <v>168</v>
      </c>
      <c r="J49" s="10" t="n">
        <v>5100</v>
      </c>
      <c r="K49" s="11" t="n">
        <v>0</v>
      </c>
      <c r="L49" s="11"/>
    </row>
    <row r="50" customFormat="false" ht="15.9" hidden="false" customHeight="false" outlineLevel="0" collapsed="false">
      <c r="A50" s="1" t="s">
        <v>169</v>
      </c>
      <c r="B50" s="1" t="s">
        <v>170</v>
      </c>
      <c r="C50" s="1" t="s">
        <v>63</v>
      </c>
      <c r="D50" s="1" t="s">
        <v>19</v>
      </c>
      <c r="E50" s="1" t="n">
        <v>27962.5</v>
      </c>
      <c r="F50" s="1" t="n">
        <f aca="false">D50-C50</f>
        <v>5</v>
      </c>
      <c r="G50" s="1" t="n">
        <v>3853.5</v>
      </c>
      <c r="H50" s="1" t="n">
        <f aca="false">G50*F50</f>
        <v>19267.5</v>
      </c>
      <c r="I50" s="13" t="s">
        <v>171</v>
      </c>
      <c r="J50" s="14" t="n">
        <v>19267.5</v>
      </c>
      <c r="K50" s="1" t="n">
        <f aca="false">H50-J50</f>
        <v>0</v>
      </c>
      <c r="L50" s="0"/>
    </row>
    <row r="51" customFormat="false" ht="30.8" hidden="false" customHeight="false" outlineLevel="0" collapsed="false">
      <c r="A51" s="1" t="s">
        <v>172</v>
      </c>
      <c r="B51" s="1" t="s">
        <v>173</v>
      </c>
      <c r="C51" s="1" t="s">
        <v>13</v>
      </c>
      <c r="D51" s="1" t="s">
        <v>20</v>
      </c>
      <c r="E51" s="1" t="n">
        <v>42752.5</v>
      </c>
      <c r="F51" s="1" t="n">
        <f aca="false">D51-C51</f>
        <v>7</v>
      </c>
      <c r="G51" s="1" t="n">
        <v>3853.5</v>
      </c>
      <c r="H51" s="1" t="n">
        <f aca="false">G51*F51</f>
        <v>26974.5</v>
      </c>
      <c r="I51" s="13" t="s">
        <v>174</v>
      </c>
      <c r="J51" s="14" t="n">
        <v>26974.5</v>
      </c>
      <c r="K51" s="1" t="n">
        <f aca="false">H51-J51</f>
        <v>0</v>
      </c>
      <c r="L51" s="0"/>
    </row>
    <row r="52" customFormat="false" ht="30.8" hidden="false" customHeight="false" outlineLevel="0" collapsed="false">
      <c r="A52" s="1" t="s">
        <v>175</v>
      </c>
      <c r="B52" s="1" t="s">
        <v>176</v>
      </c>
      <c r="C52" s="1" t="s">
        <v>19</v>
      </c>
      <c r="D52" s="1" t="s">
        <v>67</v>
      </c>
      <c r="E52" s="1" t="n">
        <v>27290</v>
      </c>
      <c r="F52" s="1" t="n">
        <f aca="false">D52-C52</f>
        <v>4</v>
      </c>
      <c r="G52" s="1" t="n">
        <v>5743.5</v>
      </c>
      <c r="H52" s="1" t="n">
        <f aca="false">G52*F52</f>
        <v>22974</v>
      </c>
      <c r="I52" s="13" t="s">
        <v>177</v>
      </c>
      <c r="J52" s="14" t="n">
        <v>22973.6</v>
      </c>
      <c r="K52" s="1" t="n">
        <f aca="false">H52-J52</f>
        <v>0.400000000001455</v>
      </c>
      <c r="L52" s="0"/>
    </row>
    <row r="53" customFormat="false" ht="30.8" hidden="false" customHeight="false" outlineLevel="0" collapsed="false">
      <c r="A53" s="1" t="s">
        <v>178</v>
      </c>
      <c r="B53" s="1" t="s">
        <v>179</v>
      </c>
      <c r="C53" s="1" t="s">
        <v>180</v>
      </c>
      <c r="D53" s="1" t="s">
        <v>150</v>
      </c>
      <c r="E53" s="1" t="n">
        <v>13645</v>
      </c>
      <c r="F53" s="1" t="n">
        <f aca="false">D53-C53</f>
        <v>2</v>
      </c>
      <c r="G53" s="26" t="n">
        <v>5743.5</v>
      </c>
      <c r="H53" s="1" t="n">
        <f aca="false">G53*F53</f>
        <v>11487</v>
      </c>
      <c r="I53" s="13" t="s">
        <v>181</v>
      </c>
      <c r="J53" s="14" t="n">
        <v>11486.8</v>
      </c>
      <c r="K53" s="1" t="n">
        <f aca="false">H53-J53</f>
        <v>0.200000000000728</v>
      </c>
      <c r="L53" s="0"/>
    </row>
    <row r="54" customFormat="false" ht="30.8" hidden="false" customHeight="false" outlineLevel="0" collapsed="false">
      <c r="A54" s="1" t="s">
        <v>182</v>
      </c>
      <c r="B54" s="1" t="s">
        <v>183</v>
      </c>
      <c r="C54" s="1" t="s">
        <v>20</v>
      </c>
      <c r="D54" s="1" t="s">
        <v>150</v>
      </c>
      <c r="E54" s="1" t="n">
        <v>23441.25</v>
      </c>
      <c r="F54" s="1" t="n">
        <f aca="false">D54-C54</f>
        <v>3</v>
      </c>
      <c r="G54" s="26" t="n">
        <v>3853.5</v>
      </c>
      <c r="H54" s="1" t="n">
        <f aca="false">G54*F54</f>
        <v>11560.5</v>
      </c>
      <c r="I54" s="13" t="s">
        <v>184</v>
      </c>
      <c r="J54" s="14" t="n">
        <v>11560.5</v>
      </c>
      <c r="K54" s="1" t="n">
        <f aca="false">H54-J54</f>
        <v>0</v>
      </c>
      <c r="L54" s="0"/>
    </row>
    <row r="55" customFormat="false" ht="30.8" hidden="false" customHeight="false" outlineLevel="0" collapsed="false">
      <c r="A55" s="1" t="s">
        <v>185</v>
      </c>
      <c r="B55" s="1" t="s">
        <v>186</v>
      </c>
      <c r="C55" s="1" t="s">
        <v>133</v>
      </c>
      <c r="D55" s="1" t="s">
        <v>58</v>
      </c>
      <c r="E55" s="1" t="n">
        <v>71752.5</v>
      </c>
      <c r="F55" s="1" t="n">
        <f aca="false">D55-C55</f>
        <v>9</v>
      </c>
      <c r="G55" s="26" t="n">
        <v>3853.5</v>
      </c>
      <c r="H55" s="1" t="n">
        <f aca="false">G55*F55</f>
        <v>34681.5</v>
      </c>
      <c r="I55" s="13" t="s">
        <v>187</v>
      </c>
      <c r="J55" s="14" t="n">
        <v>34681.5</v>
      </c>
      <c r="K55" s="1" t="n">
        <f aca="false">H55-J55</f>
        <v>0</v>
      </c>
      <c r="L55" s="0"/>
    </row>
    <row r="56" customFormat="false" ht="30.8" hidden="false" customHeight="false" outlineLevel="0" collapsed="false">
      <c r="A56" s="1" t="s">
        <v>188</v>
      </c>
      <c r="B56" s="1" t="s">
        <v>189</v>
      </c>
      <c r="C56" s="1" t="s">
        <v>19</v>
      </c>
      <c r="D56" s="1" t="s">
        <v>119</v>
      </c>
      <c r="E56" s="1" t="n">
        <v>20711.25</v>
      </c>
      <c r="F56" s="1" t="n">
        <f aca="false">D56-C56</f>
        <v>3</v>
      </c>
      <c r="G56" s="26" t="n">
        <v>3853.5</v>
      </c>
      <c r="H56" s="1" t="n">
        <f aca="false">G56*F56</f>
        <v>11560.5</v>
      </c>
      <c r="I56" s="13" t="s">
        <v>190</v>
      </c>
      <c r="J56" s="14" t="n">
        <v>11560.5</v>
      </c>
      <c r="K56" s="1" t="n">
        <f aca="false">H56-J56</f>
        <v>0</v>
      </c>
      <c r="L56" s="0"/>
    </row>
    <row r="57" customFormat="false" ht="30.8" hidden="false" customHeight="false" outlineLevel="0" collapsed="false">
      <c r="A57" s="1" t="s">
        <v>191</v>
      </c>
      <c r="B57" s="1" t="s">
        <v>192</v>
      </c>
      <c r="C57" s="1" t="s">
        <v>74</v>
      </c>
      <c r="D57" s="1" t="s">
        <v>75</v>
      </c>
      <c r="E57" s="1" t="n">
        <v>9865</v>
      </c>
      <c r="F57" s="1" t="n">
        <f aca="false">D57-C57</f>
        <v>2</v>
      </c>
      <c r="G57" s="26" t="n">
        <v>3853.5</v>
      </c>
      <c r="H57" s="1" t="n">
        <f aca="false">G57*F57</f>
        <v>7707</v>
      </c>
      <c r="I57" s="13" t="s">
        <v>193</v>
      </c>
      <c r="J57" s="14" t="n">
        <v>7707</v>
      </c>
      <c r="K57" s="1" t="n">
        <f aca="false">H57-J57</f>
        <v>0</v>
      </c>
      <c r="L57" s="0"/>
    </row>
    <row r="58" customFormat="false" ht="30.8" hidden="false" customHeight="false" outlineLevel="0" collapsed="false">
      <c r="A58" s="1" t="s">
        <v>194</v>
      </c>
      <c r="B58" s="1" t="s">
        <v>195</v>
      </c>
      <c r="C58" s="1" t="s">
        <v>133</v>
      </c>
      <c r="D58" s="1" t="s">
        <v>20</v>
      </c>
      <c r="E58" s="1" t="n">
        <v>33381.25</v>
      </c>
      <c r="F58" s="1" t="n">
        <f aca="false">D58-C58</f>
        <v>5</v>
      </c>
      <c r="G58" s="26" t="n">
        <v>3853.5</v>
      </c>
      <c r="H58" s="1" t="n">
        <f aca="false">G58*F58</f>
        <v>19267.5</v>
      </c>
      <c r="I58" s="13" t="s">
        <v>196</v>
      </c>
      <c r="J58" s="14" t="n">
        <v>19267.5</v>
      </c>
      <c r="K58" s="1" t="n">
        <f aca="false">H58-J58</f>
        <v>0</v>
      </c>
      <c r="L58" s="0"/>
    </row>
    <row r="59" customFormat="false" ht="30.8" hidden="false" customHeight="false" outlineLevel="0" collapsed="false">
      <c r="A59" s="1" t="s">
        <v>197</v>
      </c>
      <c r="B59" s="1" t="s">
        <v>195</v>
      </c>
      <c r="C59" s="1" t="s">
        <v>146</v>
      </c>
      <c r="D59" s="1" t="s">
        <v>59</v>
      </c>
      <c r="E59" s="1" t="n">
        <v>24430</v>
      </c>
      <c r="F59" s="1" t="n">
        <f aca="false">D59-C59</f>
        <v>4</v>
      </c>
      <c r="G59" s="26" t="n">
        <v>3853.5</v>
      </c>
      <c r="H59" s="1" t="n">
        <f aca="false">G59*F59</f>
        <v>15414</v>
      </c>
      <c r="I59" s="13" t="s">
        <v>198</v>
      </c>
      <c r="J59" s="14" t="n">
        <v>15414</v>
      </c>
      <c r="K59" s="1" t="n">
        <f aca="false">H59-J59</f>
        <v>0</v>
      </c>
      <c r="L59" s="0"/>
    </row>
    <row r="60" s="12" customFormat="true" ht="29.85" hidden="false" customHeight="false" outlineLevel="0" collapsed="false">
      <c r="A60" s="7" t="s">
        <v>199</v>
      </c>
      <c r="B60" s="11" t="s">
        <v>200</v>
      </c>
      <c r="C60" s="11" t="s">
        <v>19</v>
      </c>
      <c r="D60" s="11" t="s">
        <v>35</v>
      </c>
      <c r="E60" s="11" t="n">
        <v>68225</v>
      </c>
      <c r="F60" s="11" t="n">
        <f aca="false">D60-C60</f>
        <v>5</v>
      </c>
      <c r="G60" s="8" t="n">
        <v>5743.5</v>
      </c>
      <c r="H60" s="11" t="n">
        <f aca="false">(G60*F60)*2</f>
        <v>57435</v>
      </c>
      <c r="I60" s="9" t="s">
        <v>201</v>
      </c>
      <c r="J60" s="10" t="n">
        <v>28717</v>
      </c>
      <c r="K60" s="11" t="n">
        <f aca="false">H60-J60-J61</f>
        <v>1</v>
      </c>
      <c r="L60" s="11"/>
    </row>
    <row r="61" s="12" customFormat="true" ht="29.85" hidden="false" customHeight="false" outlineLevel="0" collapsed="false">
      <c r="A61" s="7"/>
      <c r="B61" s="11"/>
      <c r="C61" s="11"/>
      <c r="D61" s="11"/>
      <c r="E61" s="11"/>
      <c r="F61" s="11"/>
      <c r="G61" s="8"/>
      <c r="H61" s="11"/>
      <c r="I61" s="9" t="s">
        <v>202</v>
      </c>
      <c r="J61" s="10" t="n">
        <v>28717</v>
      </c>
      <c r="K61" s="11" t="n">
        <v>0</v>
      </c>
      <c r="L61" s="11"/>
    </row>
    <row r="62" customFormat="false" ht="30.8" hidden="false" customHeight="false" outlineLevel="0" collapsed="false">
      <c r="A62" s="1" t="s">
        <v>203</v>
      </c>
      <c r="B62" s="1" t="s">
        <v>204</v>
      </c>
      <c r="C62" s="1" t="s">
        <v>142</v>
      </c>
      <c r="D62" s="1" t="s">
        <v>63</v>
      </c>
      <c r="E62" s="1" t="n">
        <v>9865</v>
      </c>
      <c r="F62" s="1" t="n">
        <f aca="false">D62-C62</f>
        <v>2</v>
      </c>
      <c r="G62" s="26" t="n">
        <v>3853.5</v>
      </c>
      <c r="H62" s="1" t="n">
        <f aca="false">G62*F62</f>
        <v>7707</v>
      </c>
      <c r="I62" s="13" t="s">
        <v>205</v>
      </c>
      <c r="J62" s="14" t="n">
        <v>7707</v>
      </c>
      <c r="K62" s="1" t="n">
        <f aca="false">H62-J62</f>
        <v>0</v>
      </c>
      <c r="L62" s="0"/>
    </row>
    <row r="63" customFormat="false" ht="15.9" hidden="false" customHeight="false" outlineLevel="0" collapsed="false">
      <c r="A63" s="1" t="s">
        <v>206</v>
      </c>
      <c r="B63" s="1" t="s">
        <v>204</v>
      </c>
      <c r="C63" s="1" t="s">
        <v>86</v>
      </c>
      <c r="D63" s="1" t="s">
        <v>207</v>
      </c>
      <c r="E63" s="1" t="n">
        <v>13645</v>
      </c>
      <c r="F63" s="1" t="n">
        <f aca="false">D63-C63</f>
        <v>2</v>
      </c>
      <c r="G63" s="26" t="n">
        <v>5743.5</v>
      </c>
      <c r="H63" s="1" t="n">
        <f aca="false">G63*F63</f>
        <v>11487</v>
      </c>
      <c r="I63" s="13" t="s">
        <v>208</v>
      </c>
      <c r="J63" s="14" t="n">
        <v>11486.8</v>
      </c>
      <c r="K63" s="1" t="n">
        <f aca="false">H63-J63</f>
        <v>0.200000000000728</v>
      </c>
      <c r="L63" s="0"/>
    </row>
    <row r="64" customFormat="false" ht="30.8" hidden="false" customHeight="false" outlineLevel="0" collapsed="false">
      <c r="A64" s="1" t="s">
        <v>209</v>
      </c>
      <c r="B64" s="1" t="s">
        <v>210</v>
      </c>
      <c r="C64" s="1" t="s">
        <v>133</v>
      </c>
      <c r="D64" s="1" t="s">
        <v>20</v>
      </c>
      <c r="E64" s="1" t="n">
        <v>24662.5</v>
      </c>
      <c r="F64" s="1" t="n">
        <f aca="false">D64-C64</f>
        <v>5</v>
      </c>
      <c r="G64" s="26" t="n">
        <v>3853.5</v>
      </c>
      <c r="H64" s="1" t="n">
        <f aca="false">G64*F64</f>
        <v>19267.5</v>
      </c>
      <c r="I64" s="13" t="s">
        <v>211</v>
      </c>
      <c r="J64" s="14" t="n">
        <v>19267.5</v>
      </c>
      <c r="K64" s="1" t="n">
        <f aca="false">H64-J64</f>
        <v>0</v>
      </c>
      <c r="L64" s="0"/>
    </row>
    <row r="65" s="27" customFormat="true" ht="30.8" hidden="false" customHeight="false" outlineLevel="0" collapsed="false">
      <c r="A65" s="1" t="s">
        <v>212</v>
      </c>
      <c r="B65" s="1" t="s">
        <v>213</v>
      </c>
      <c r="C65" s="1" t="s">
        <v>180</v>
      </c>
      <c r="D65" s="1" t="s">
        <v>146</v>
      </c>
      <c r="E65" s="1" t="n">
        <v>4932.5</v>
      </c>
      <c r="F65" s="1" t="n">
        <f aca="false">D65-C65</f>
        <v>1</v>
      </c>
      <c r="G65" s="26" t="n">
        <v>3853.5</v>
      </c>
      <c r="H65" s="1" t="n">
        <f aca="false">G65*F65</f>
        <v>3853.5</v>
      </c>
      <c r="I65" s="13" t="s">
        <v>214</v>
      </c>
      <c r="J65" s="14" t="n">
        <v>3853.5</v>
      </c>
      <c r="K65" s="1" t="n">
        <f aca="false">H65-J65</f>
        <v>0</v>
      </c>
      <c r="L65" s="1"/>
      <c r="M65" s="0"/>
      <c r="N65" s="0"/>
      <c r="O65" s="0"/>
      <c r="P65" s="0"/>
      <c r="Q65" s="0"/>
      <c r="R65" s="0"/>
      <c r="S65" s="0"/>
      <c r="T65" s="0"/>
      <c r="U65" s="0"/>
      <c r="V65" s="0"/>
      <c r="AMI65" s="0"/>
      <c r="AMJ65" s="0"/>
    </row>
    <row r="66" customFormat="false" ht="30.8" hidden="false" customHeight="false" outlineLevel="0" collapsed="false">
      <c r="A66" s="1" t="s">
        <v>215</v>
      </c>
      <c r="B66" s="1" t="s">
        <v>216</v>
      </c>
      <c r="C66" s="1" t="s">
        <v>51</v>
      </c>
      <c r="D66" s="1" t="s">
        <v>14</v>
      </c>
      <c r="E66" s="1" t="n">
        <v>9865</v>
      </c>
      <c r="F66" s="1" t="n">
        <f aca="false">D66-C66</f>
        <v>2</v>
      </c>
      <c r="G66" s="26" t="n">
        <v>3853.5</v>
      </c>
      <c r="H66" s="1" t="n">
        <f aca="false">G66*F66</f>
        <v>7707</v>
      </c>
      <c r="I66" s="13" t="s">
        <v>217</v>
      </c>
      <c r="J66" s="14" t="n">
        <v>7707</v>
      </c>
      <c r="K66" s="1" t="n">
        <f aca="false">H66-J66</f>
        <v>0</v>
      </c>
      <c r="L66" s="0"/>
    </row>
    <row r="67" customFormat="false" ht="30.8" hidden="false" customHeight="false" outlineLevel="0" collapsed="false">
      <c r="A67" s="1" t="s">
        <v>218</v>
      </c>
      <c r="B67" s="1" t="s">
        <v>219</v>
      </c>
      <c r="C67" s="1" t="s">
        <v>51</v>
      </c>
      <c r="D67" s="1" t="s">
        <v>14</v>
      </c>
      <c r="E67" s="1" t="n">
        <v>9865</v>
      </c>
      <c r="F67" s="1" t="n">
        <f aca="false">D67-C67</f>
        <v>2</v>
      </c>
      <c r="G67" s="26" t="n">
        <v>3853.5</v>
      </c>
      <c r="H67" s="1" t="n">
        <f aca="false">G67*F67</f>
        <v>7707</v>
      </c>
      <c r="I67" s="13" t="s">
        <v>220</v>
      </c>
      <c r="J67" s="14" t="n">
        <v>7707</v>
      </c>
      <c r="K67" s="1" t="n">
        <f aca="false">H67-J67</f>
        <v>0</v>
      </c>
      <c r="L67" s="0"/>
    </row>
    <row r="68" customFormat="false" ht="15.9" hidden="false" customHeight="false" outlineLevel="0" collapsed="false">
      <c r="A68" s="1" t="s">
        <v>221</v>
      </c>
      <c r="B68" s="1" t="s">
        <v>222</v>
      </c>
      <c r="C68" s="1" t="s">
        <v>19</v>
      </c>
      <c r="D68" s="1" t="s">
        <v>14</v>
      </c>
      <c r="E68" s="1" t="n">
        <v>79397.5</v>
      </c>
      <c r="F68" s="1" t="n">
        <f aca="false">D68-C68</f>
        <v>13</v>
      </c>
      <c r="G68" s="26" t="n">
        <v>3853.5</v>
      </c>
      <c r="H68" s="1" t="n">
        <f aca="false">G68*F68</f>
        <v>50095.5</v>
      </c>
      <c r="I68" s="13" t="s">
        <v>223</v>
      </c>
      <c r="J68" s="14" t="n">
        <v>50095.5</v>
      </c>
      <c r="K68" s="1" t="n">
        <f aca="false">H68-J68</f>
        <v>0</v>
      </c>
      <c r="L68" s="0"/>
    </row>
    <row r="69" customFormat="false" ht="15.9" hidden="false" customHeight="false" outlineLevel="0" collapsed="false">
      <c r="A69" s="1" t="s">
        <v>224</v>
      </c>
      <c r="B69" s="1" t="s">
        <v>225</v>
      </c>
      <c r="C69" s="1" t="s">
        <v>133</v>
      </c>
      <c r="D69" s="1" t="s">
        <v>180</v>
      </c>
      <c r="E69" s="1" t="n">
        <v>36645</v>
      </c>
      <c r="F69" s="1" t="n">
        <f aca="false">D69-C69</f>
        <v>6</v>
      </c>
      <c r="G69" s="26" t="n">
        <v>3853.5</v>
      </c>
      <c r="H69" s="1" t="n">
        <f aca="false">G69*F69</f>
        <v>23121</v>
      </c>
      <c r="I69" s="13" t="s">
        <v>226</v>
      </c>
      <c r="J69" s="14" t="n">
        <v>23121</v>
      </c>
      <c r="K69" s="1" t="n">
        <f aca="false">H69-J69</f>
        <v>0</v>
      </c>
      <c r="L69" s="0"/>
    </row>
    <row r="70" customFormat="false" ht="15.9" hidden="false" customHeight="false" outlineLevel="0" collapsed="false">
      <c r="A70" s="26" t="s">
        <v>227</v>
      </c>
      <c r="B70" s="26" t="s">
        <v>228</v>
      </c>
      <c r="C70" s="26" t="s">
        <v>20</v>
      </c>
      <c r="D70" s="26" t="s">
        <v>150</v>
      </c>
      <c r="E70" s="26" t="n">
        <v>19627.5</v>
      </c>
      <c r="F70" s="26" t="n">
        <f aca="false">D70-C70</f>
        <v>3</v>
      </c>
      <c r="G70" s="26" t="n">
        <v>4693.5</v>
      </c>
      <c r="H70" s="26" t="n">
        <f aca="false">G70*F70</f>
        <v>14080.5</v>
      </c>
      <c r="I70" s="13" t="s">
        <v>229</v>
      </c>
      <c r="J70" s="14" t="n">
        <v>14080.5</v>
      </c>
      <c r="K70" s="1" t="n">
        <f aca="false">H70-J70</f>
        <v>0</v>
      </c>
      <c r="L70" s="0"/>
    </row>
    <row r="71" s="27" customFormat="true" ht="15.9" hidden="false" customHeight="false" outlineLevel="0" collapsed="false">
      <c r="A71" s="1" t="s">
        <v>230</v>
      </c>
      <c r="B71" s="1" t="s">
        <v>231</v>
      </c>
      <c r="C71" s="1" t="s">
        <v>150</v>
      </c>
      <c r="D71" s="1" t="s">
        <v>232</v>
      </c>
      <c r="E71" s="1" t="n">
        <v>11405</v>
      </c>
      <c r="F71" s="1" t="n">
        <f aca="false">D71-C71</f>
        <v>2</v>
      </c>
      <c r="G71" s="26" t="n">
        <v>3853.5</v>
      </c>
      <c r="H71" s="1" t="n">
        <f aca="false">G71*F71</f>
        <v>7707</v>
      </c>
      <c r="I71" s="13" t="s">
        <v>233</v>
      </c>
      <c r="J71" s="14" t="n">
        <v>7707</v>
      </c>
      <c r="K71" s="1" t="n">
        <f aca="false">H71-J71</f>
        <v>0</v>
      </c>
      <c r="L71" s="1"/>
      <c r="M71" s="0"/>
      <c r="N71" s="0"/>
      <c r="O71" s="0"/>
      <c r="P71" s="0"/>
      <c r="Q71" s="0"/>
      <c r="R71" s="0"/>
      <c r="S71" s="0"/>
      <c r="T71" s="0"/>
      <c r="U71" s="0"/>
      <c r="V71" s="0"/>
      <c r="AMI71" s="0"/>
      <c r="AMJ71" s="0"/>
    </row>
    <row r="72" s="12" customFormat="true" ht="29.85" hidden="false" customHeight="false" outlineLevel="0" collapsed="false">
      <c r="A72" s="7" t="s">
        <v>234</v>
      </c>
      <c r="B72" s="11" t="s">
        <v>235</v>
      </c>
      <c r="C72" s="11" t="s">
        <v>75</v>
      </c>
      <c r="D72" s="11" t="s">
        <v>119</v>
      </c>
      <c r="E72" s="11" t="n">
        <v>49325</v>
      </c>
      <c r="F72" s="11" t="n">
        <f aca="false">D72-C72</f>
        <v>5</v>
      </c>
      <c r="G72" s="8" t="n">
        <v>3853.5</v>
      </c>
      <c r="H72" s="11" t="n">
        <f aca="false">(G72*F72)*2</f>
        <v>38535</v>
      </c>
      <c r="I72" s="9" t="s">
        <v>236</v>
      </c>
      <c r="J72" s="10" t="n">
        <v>19267.5</v>
      </c>
      <c r="K72" s="11" t="n">
        <f aca="false">H72-J72-J73</f>
        <v>0</v>
      </c>
      <c r="L72" s="11"/>
    </row>
    <row r="73" s="12" customFormat="true" ht="29.85" hidden="false" customHeight="false" outlineLevel="0" collapsed="false">
      <c r="A73" s="7"/>
      <c r="B73" s="11"/>
      <c r="C73" s="11"/>
      <c r="D73" s="11"/>
      <c r="E73" s="11"/>
      <c r="F73" s="11"/>
      <c r="G73" s="8"/>
      <c r="H73" s="11"/>
      <c r="I73" s="9" t="s">
        <v>237</v>
      </c>
      <c r="J73" s="10" t="n">
        <v>19267.5</v>
      </c>
      <c r="K73" s="11" t="n">
        <v>0</v>
      </c>
      <c r="L73" s="11"/>
    </row>
    <row r="74" customFormat="false" ht="15.9" hidden="false" customHeight="false" outlineLevel="0" collapsed="false">
      <c r="A74" s="1" t="s">
        <v>238</v>
      </c>
      <c r="B74" s="1" t="s">
        <v>239</v>
      </c>
      <c r="C74" s="1" t="s">
        <v>24</v>
      </c>
      <c r="D74" s="1" t="s">
        <v>19</v>
      </c>
      <c r="E74" s="1" t="n">
        <v>23441.25</v>
      </c>
      <c r="F74" s="1" t="n">
        <f aca="false">D74-C74</f>
        <v>3</v>
      </c>
      <c r="G74" s="26" t="n">
        <v>3853.5</v>
      </c>
      <c r="H74" s="1" t="n">
        <f aca="false">G74*F74</f>
        <v>11560.5</v>
      </c>
      <c r="I74" s="13" t="s">
        <v>240</v>
      </c>
      <c r="J74" s="14" t="n">
        <v>11010</v>
      </c>
      <c r="K74" s="1" t="n">
        <f aca="false">H74-J74</f>
        <v>550.5</v>
      </c>
      <c r="L74" s="0"/>
    </row>
    <row r="75" customFormat="false" ht="30.8" hidden="false" customHeight="false" outlineLevel="0" collapsed="false">
      <c r="A75" s="1" t="s">
        <v>241</v>
      </c>
      <c r="B75" s="1" t="s">
        <v>242</v>
      </c>
      <c r="C75" s="1" t="s">
        <v>51</v>
      </c>
      <c r="D75" s="1" t="s">
        <v>14</v>
      </c>
      <c r="E75" s="1" t="n">
        <v>9865</v>
      </c>
      <c r="F75" s="1" t="n">
        <f aca="false">D75-C75</f>
        <v>2</v>
      </c>
      <c r="G75" s="26" t="n">
        <v>3853.5</v>
      </c>
      <c r="H75" s="1" t="n">
        <f aca="false">G75*F75</f>
        <v>7707</v>
      </c>
      <c r="I75" s="13" t="s">
        <v>243</v>
      </c>
      <c r="J75" s="14" t="n">
        <v>7707</v>
      </c>
      <c r="K75" s="1" t="n">
        <f aca="false">H75-J75</f>
        <v>0</v>
      </c>
      <c r="L75" s="0"/>
    </row>
    <row r="76" s="27" customFormat="true" ht="30.8" hidden="false" customHeight="false" outlineLevel="0" collapsed="false">
      <c r="A76" s="1" t="s">
        <v>244</v>
      </c>
      <c r="B76" s="1" t="s">
        <v>245</v>
      </c>
      <c r="C76" s="1" t="s">
        <v>82</v>
      </c>
      <c r="D76" s="1" t="s">
        <v>13</v>
      </c>
      <c r="E76" s="1" t="n">
        <v>36645</v>
      </c>
      <c r="F76" s="1" t="n">
        <f aca="false">D76-C76</f>
        <v>6</v>
      </c>
      <c r="G76" s="26" t="n">
        <v>3853.5</v>
      </c>
      <c r="H76" s="1" t="n">
        <f aca="false">G76*F76</f>
        <v>23121</v>
      </c>
      <c r="I76" s="13" t="s">
        <v>246</v>
      </c>
      <c r="J76" s="14" t="n">
        <v>23121</v>
      </c>
      <c r="K76" s="1" t="n">
        <f aca="false">H76-J76</f>
        <v>0</v>
      </c>
      <c r="L76" s="1"/>
      <c r="M76" s="0"/>
      <c r="N76" s="0"/>
      <c r="O76" s="0"/>
      <c r="P76" s="0"/>
      <c r="Q76" s="0"/>
      <c r="R76" s="0"/>
      <c r="S76" s="0"/>
      <c r="T76" s="0"/>
      <c r="U76" s="0"/>
      <c r="V76" s="0"/>
      <c r="AMI76" s="0"/>
      <c r="AMJ76" s="0"/>
    </row>
    <row r="77" customFormat="false" ht="15.9" hidden="false" customHeight="false" outlineLevel="0" collapsed="false">
      <c r="A77" s="1" t="s">
        <v>247</v>
      </c>
      <c r="B77" s="1" t="s">
        <v>248</v>
      </c>
      <c r="C77" s="1" t="s">
        <v>119</v>
      </c>
      <c r="D77" s="1" t="s">
        <v>39</v>
      </c>
      <c r="E77" s="1" t="n">
        <v>19627.5</v>
      </c>
      <c r="F77" s="1" t="n">
        <f aca="false">D77-C77</f>
        <v>3</v>
      </c>
      <c r="G77" s="26" t="n">
        <v>4693.5</v>
      </c>
      <c r="H77" s="1" t="n">
        <f aca="false">G77*F77</f>
        <v>14080.5</v>
      </c>
      <c r="I77" s="13" t="s">
        <v>249</v>
      </c>
      <c r="J77" s="14" t="n">
        <v>14080.5</v>
      </c>
      <c r="K77" s="1" t="n">
        <f aca="false">H77-J77</f>
        <v>0</v>
      </c>
      <c r="L77" s="0"/>
    </row>
    <row r="78" s="27" customFormat="true" ht="30.8" hidden="false" customHeight="false" outlineLevel="0" collapsed="false">
      <c r="A78" s="1" t="s">
        <v>250</v>
      </c>
      <c r="B78" s="1" t="s">
        <v>251</v>
      </c>
      <c r="C78" s="1" t="s">
        <v>142</v>
      </c>
      <c r="D78" s="1" t="s">
        <v>74</v>
      </c>
      <c r="E78" s="1" t="n">
        <v>18322.5</v>
      </c>
      <c r="F78" s="1" t="n">
        <f aca="false">D78-C78</f>
        <v>3</v>
      </c>
      <c r="G78" s="26" t="n">
        <v>3853.5</v>
      </c>
      <c r="H78" s="1" t="n">
        <f aca="false">G78*F78</f>
        <v>11560.5</v>
      </c>
      <c r="I78" s="13" t="s">
        <v>252</v>
      </c>
      <c r="J78" s="14" t="n">
        <v>11560.5</v>
      </c>
      <c r="K78" s="1" t="n">
        <f aca="false">H78-J78</f>
        <v>0</v>
      </c>
      <c r="L78" s="1"/>
      <c r="M78" s="0"/>
      <c r="N78" s="0"/>
      <c r="O78" s="0"/>
      <c r="P78" s="0"/>
      <c r="Q78" s="0"/>
      <c r="R78" s="0"/>
      <c r="S78" s="0"/>
      <c r="T78" s="0"/>
      <c r="U78" s="0"/>
      <c r="V78" s="0"/>
      <c r="AMI78" s="0"/>
      <c r="AMJ78" s="0"/>
    </row>
    <row r="79" s="22" customFormat="true" ht="29.85" hidden="false" customHeight="false" outlineLevel="0" collapsed="false">
      <c r="A79" s="19" t="s">
        <v>253</v>
      </c>
      <c r="B79" s="19" t="s">
        <v>254</v>
      </c>
      <c r="C79" s="19" t="s">
        <v>43</v>
      </c>
      <c r="D79" s="19" t="s">
        <v>29</v>
      </c>
      <c r="E79" s="19" t="n">
        <v>26805</v>
      </c>
      <c r="F79" s="19" t="n">
        <f aca="false">D79-C79</f>
        <v>4</v>
      </c>
      <c r="G79" s="19" t="n">
        <v>3670</v>
      </c>
      <c r="H79" s="19" t="n">
        <f aca="false">G79*F79</f>
        <v>14680</v>
      </c>
      <c r="I79" s="20" t="s">
        <v>255</v>
      </c>
      <c r="J79" s="21" t="n">
        <v>14680</v>
      </c>
      <c r="K79" s="19" t="n">
        <f aca="false">H79-J79</f>
        <v>0</v>
      </c>
      <c r="L79" s="19"/>
    </row>
    <row r="80" customFormat="false" ht="30.8" hidden="false" customHeight="false" outlineLevel="0" collapsed="false">
      <c r="A80" s="1" t="s">
        <v>256</v>
      </c>
      <c r="B80" s="1" t="s">
        <v>257</v>
      </c>
      <c r="C80" s="1" t="s">
        <v>39</v>
      </c>
      <c r="D80" s="1" t="s">
        <v>86</v>
      </c>
      <c r="E80" s="1" t="n">
        <v>9865</v>
      </c>
      <c r="F80" s="1" t="n">
        <f aca="false">D80-C80</f>
        <v>2</v>
      </c>
      <c r="G80" s="26" t="n">
        <v>3853.5</v>
      </c>
      <c r="H80" s="1" t="n">
        <f aca="false">G80*F80</f>
        <v>7707</v>
      </c>
      <c r="I80" s="13" t="s">
        <v>258</v>
      </c>
      <c r="J80" s="14" t="n">
        <v>7707</v>
      </c>
      <c r="K80" s="1" t="n">
        <f aca="false">H80-J80</f>
        <v>0</v>
      </c>
      <c r="L80" s="0"/>
    </row>
    <row r="81" s="12" customFormat="true" ht="29.85" hidden="false" customHeight="false" outlineLevel="0" collapsed="false">
      <c r="A81" s="7" t="s">
        <v>259</v>
      </c>
      <c r="B81" s="11" t="s">
        <v>260</v>
      </c>
      <c r="C81" s="11" t="s">
        <v>82</v>
      </c>
      <c r="D81" s="11" t="s">
        <v>86</v>
      </c>
      <c r="E81" s="11" t="n">
        <v>93467.5</v>
      </c>
      <c r="F81" s="11" t="n">
        <f aca="false">D81-C81</f>
        <v>7</v>
      </c>
      <c r="G81" s="8" t="n">
        <v>3853.5</v>
      </c>
      <c r="H81" s="11" t="n">
        <f aca="false">(G81*F81)*2</f>
        <v>53949</v>
      </c>
      <c r="I81" s="9" t="s">
        <v>261</v>
      </c>
      <c r="J81" s="10" t="n">
        <v>26974.5</v>
      </c>
      <c r="K81" s="11" t="n">
        <f aca="false">H81-J81-J82</f>
        <v>0</v>
      </c>
      <c r="L81" s="11"/>
    </row>
    <row r="82" s="12" customFormat="true" ht="29.85" hidden="false" customHeight="false" outlineLevel="0" collapsed="false">
      <c r="A82" s="7"/>
      <c r="B82" s="11"/>
      <c r="C82" s="11"/>
      <c r="D82" s="11"/>
      <c r="E82" s="11"/>
      <c r="F82" s="11"/>
      <c r="G82" s="8"/>
      <c r="H82" s="11"/>
      <c r="I82" s="9" t="s">
        <v>262</v>
      </c>
      <c r="J82" s="10" t="n">
        <v>26974.5</v>
      </c>
      <c r="K82" s="11" t="n">
        <v>0</v>
      </c>
      <c r="L82" s="11"/>
    </row>
    <row r="83" customFormat="false" ht="30.8" hidden="false" customHeight="false" outlineLevel="0" collapsed="false">
      <c r="A83" s="1" t="s">
        <v>263</v>
      </c>
      <c r="B83" s="1" t="s">
        <v>264</v>
      </c>
      <c r="C83" s="1" t="s">
        <v>207</v>
      </c>
      <c r="D83" s="1" t="s">
        <v>150</v>
      </c>
      <c r="E83" s="1" t="n">
        <v>57015</v>
      </c>
      <c r="F83" s="1" t="n">
        <f aca="false">D83-C83</f>
        <v>7</v>
      </c>
      <c r="G83" s="26" t="n">
        <v>3853.5</v>
      </c>
      <c r="H83" s="1" t="n">
        <f aca="false">G83*F83</f>
        <v>26974.5</v>
      </c>
      <c r="I83" s="13" t="s">
        <v>265</v>
      </c>
      <c r="J83" s="14" t="n">
        <v>26974.5</v>
      </c>
      <c r="K83" s="1" t="n">
        <f aca="false">H83-J83</f>
        <v>0</v>
      </c>
      <c r="L83" s="0"/>
    </row>
    <row r="84" s="12" customFormat="true" ht="29.85" hidden="false" customHeight="false" outlineLevel="0" collapsed="false">
      <c r="A84" s="7" t="s">
        <v>266</v>
      </c>
      <c r="B84" s="11" t="s">
        <v>267</v>
      </c>
      <c r="C84" s="11" t="s">
        <v>51</v>
      </c>
      <c r="D84" s="11" t="s">
        <v>14</v>
      </c>
      <c r="E84" s="11" t="n">
        <v>9865</v>
      </c>
      <c r="F84" s="11" t="n">
        <f aca="false">D84-C84</f>
        <v>2</v>
      </c>
      <c r="G84" s="8" t="n">
        <v>3853.5</v>
      </c>
      <c r="H84" s="11" t="n">
        <f aca="false">G84*F84</f>
        <v>7707</v>
      </c>
      <c r="I84" s="9" t="s">
        <v>268</v>
      </c>
      <c r="J84" s="10" t="n">
        <v>7707</v>
      </c>
      <c r="K84" s="11" t="n">
        <f aca="false">H84-J84-J85</f>
        <v>-7707</v>
      </c>
      <c r="L84" s="11"/>
    </row>
    <row r="85" s="12" customFormat="true" ht="29.85" hidden="false" customHeight="false" outlineLevel="0" collapsed="false">
      <c r="A85" s="7"/>
      <c r="B85" s="11"/>
      <c r="C85" s="11"/>
      <c r="D85" s="11"/>
      <c r="E85" s="11"/>
      <c r="F85" s="11"/>
      <c r="G85" s="8"/>
      <c r="H85" s="11"/>
      <c r="I85" s="9" t="s">
        <v>269</v>
      </c>
      <c r="J85" s="10" t="n">
        <v>7707</v>
      </c>
      <c r="K85" s="11" t="n">
        <v>0</v>
      </c>
      <c r="L85" s="11"/>
    </row>
    <row r="86" s="27" customFormat="true" ht="30.8" hidden="false" customHeight="false" outlineLevel="0" collapsed="false">
      <c r="A86" s="1" t="s">
        <v>270</v>
      </c>
      <c r="B86" s="1" t="s">
        <v>271</v>
      </c>
      <c r="C86" s="1" t="s">
        <v>82</v>
      </c>
      <c r="D86" s="1" t="s">
        <v>67</v>
      </c>
      <c r="E86" s="1" t="n">
        <v>18322.5</v>
      </c>
      <c r="F86" s="1" t="n">
        <f aca="false">D86-C86</f>
        <v>3</v>
      </c>
      <c r="G86" s="26" t="n">
        <v>3853.5</v>
      </c>
      <c r="H86" s="1" t="n">
        <f aca="false">G86*F86</f>
        <v>11560.5</v>
      </c>
      <c r="I86" s="13" t="s">
        <v>272</v>
      </c>
      <c r="J86" s="14" t="n">
        <v>11560.5</v>
      </c>
      <c r="K86" s="1" t="n">
        <f aca="false">H86-J86</f>
        <v>0</v>
      </c>
      <c r="L86" s="1"/>
      <c r="M86" s="0"/>
      <c r="N86" s="0"/>
      <c r="O86" s="0"/>
      <c r="P86" s="0"/>
      <c r="Q86" s="0"/>
      <c r="R86" s="0"/>
      <c r="S86" s="0"/>
      <c r="T86" s="0"/>
      <c r="U86" s="0"/>
      <c r="V86" s="0"/>
      <c r="AMI86" s="0"/>
      <c r="AMJ86" s="0"/>
    </row>
    <row r="87" customFormat="false" ht="30.8" hidden="false" customHeight="false" outlineLevel="0" collapsed="false">
      <c r="A87" s="1" t="s">
        <v>273</v>
      </c>
      <c r="B87" s="1" t="s">
        <v>274</v>
      </c>
      <c r="C87" s="1" t="s">
        <v>67</v>
      </c>
      <c r="D87" s="1" t="s">
        <v>39</v>
      </c>
      <c r="E87" s="1" t="n">
        <v>13415</v>
      </c>
      <c r="F87" s="1" t="n">
        <f aca="false">D87-C87</f>
        <v>2</v>
      </c>
      <c r="G87" s="26" t="n">
        <v>4693.5</v>
      </c>
      <c r="H87" s="1" t="n">
        <f aca="false">G87*F87</f>
        <v>9387</v>
      </c>
      <c r="I87" s="13" t="s">
        <v>275</v>
      </c>
      <c r="J87" s="14" t="n">
        <v>9387</v>
      </c>
      <c r="K87" s="1" t="n">
        <f aca="false">H87-J87</f>
        <v>0</v>
      </c>
      <c r="L87" s="0"/>
    </row>
    <row r="88" s="27" customFormat="true" ht="30.8" hidden="false" customHeight="false" outlineLevel="0" collapsed="false">
      <c r="A88" s="1" t="s">
        <v>276</v>
      </c>
      <c r="B88" s="1" t="s">
        <v>277</v>
      </c>
      <c r="C88" s="1" t="s">
        <v>34</v>
      </c>
      <c r="D88" s="1" t="s">
        <v>133</v>
      </c>
      <c r="E88" s="1" t="n">
        <v>61075</v>
      </c>
      <c r="F88" s="1" t="n">
        <f aca="false">D88-C88</f>
        <v>10</v>
      </c>
      <c r="G88" s="26" t="n">
        <v>3853.5</v>
      </c>
      <c r="H88" s="1" t="n">
        <f aca="false">G88*F88</f>
        <v>38535</v>
      </c>
      <c r="I88" s="13" t="s">
        <v>278</v>
      </c>
      <c r="J88" s="14" t="n">
        <v>38535</v>
      </c>
      <c r="K88" s="1" t="n">
        <f aca="false">H88-J88</f>
        <v>0</v>
      </c>
      <c r="L88" s="1"/>
      <c r="M88" s="0"/>
      <c r="N88" s="0"/>
      <c r="O88" s="0"/>
      <c r="P88" s="0"/>
      <c r="Q88" s="0"/>
      <c r="R88" s="0"/>
      <c r="S88" s="0"/>
      <c r="T88" s="0"/>
      <c r="U88" s="0"/>
      <c r="V88" s="0"/>
      <c r="AMI88" s="0"/>
      <c r="AMJ88" s="0"/>
    </row>
    <row r="89" s="12" customFormat="true" ht="29.85" hidden="false" customHeight="false" outlineLevel="0" collapsed="false">
      <c r="A89" s="7" t="s">
        <v>279</v>
      </c>
      <c r="B89" s="11" t="s">
        <v>280</v>
      </c>
      <c r="C89" s="11" t="s">
        <v>93</v>
      </c>
      <c r="D89" s="11" t="s">
        <v>51</v>
      </c>
      <c r="E89" s="11" t="n">
        <v>99697.5</v>
      </c>
      <c r="F89" s="11" t="n">
        <f aca="false">D89-C89</f>
        <v>9</v>
      </c>
      <c r="G89" s="8" t="n">
        <v>3853.5</v>
      </c>
      <c r="H89" s="11" t="n">
        <f aca="false">(G89*F89)*2</f>
        <v>69363</v>
      </c>
      <c r="I89" s="9" t="s">
        <v>281</v>
      </c>
      <c r="J89" s="10" t="n">
        <v>34681.5</v>
      </c>
      <c r="K89" s="11" t="n">
        <f aca="false">H89-J89-J90</f>
        <v>0</v>
      </c>
      <c r="L89" s="11"/>
    </row>
    <row r="90" s="12" customFormat="true" ht="29.85" hidden="false" customHeight="false" outlineLevel="0" collapsed="false">
      <c r="A90" s="7"/>
      <c r="B90" s="11"/>
      <c r="C90" s="11"/>
      <c r="D90" s="11"/>
      <c r="E90" s="11"/>
      <c r="F90" s="11"/>
      <c r="G90" s="8"/>
      <c r="H90" s="11"/>
      <c r="I90" s="9" t="s">
        <v>282</v>
      </c>
      <c r="J90" s="10" t="n">
        <v>34681.5</v>
      </c>
      <c r="K90" s="11" t="n">
        <v>0</v>
      </c>
      <c r="L90" s="11"/>
    </row>
    <row r="91" s="6" customFormat="true" ht="29.85" hidden="false" customHeight="false" outlineLevel="0" collapsed="false">
      <c r="A91" s="4" t="s">
        <v>283</v>
      </c>
      <c r="B91" s="4" t="s">
        <v>284</v>
      </c>
      <c r="C91" s="4" t="s">
        <v>43</v>
      </c>
      <c r="D91" s="4" t="s">
        <v>142</v>
      </c>
      <c r="E91" s="4" t="n">
        <v>17602.5</v>
      </c>
      <c r="F91" s="4" t="n">
        <f aca="false">D91-C91</f>
        <v>3</v>
      </c>
      <c r="G91" s="4" t="n">
        <v>3853.5</v>
      </c>
      <c r="H91" s="4" t="n">
        <f aca="false">G91*F91</f>
        <v>11560.5</v>
      </c>
      <c r="I91" s="28" t="s">
        <v>285</v>
      </c>
      <c r="J91" s="29" t="n">
        <v>11560.5</v>
      </c>
      <c r="K91" s="4" t="n">
        <f aca="false">H91-J91</f>
        <v>0</v>
      </c>
    </row>
    <row r="92" customFormat="false" ht="30.8" hidden="false" customHeight="false" outlineLevel="0" collapsed="false">
      <c r="A92" s="1" t="s">
        <v>286</v>
      </c>
      <c r="B92" s="1" t="s">
        <v>287</v>
      </c>
      <c r="C92" s="1" t="s">
        <v>82</v>
      </c>
      <c r="D92" s="1" t="s">
        <v>67</v>
      </c>
      <c r="E92" s="1" t="n">
        <v>14797.5</v>
      </c>
      <c r="F92" s="1" t="n">
        <f aca="false">D92-C92</f>
        <v>3</v>
      </c>
      <c r="G92" s="26" t="n">
        <v>3853.5</v>
      </c>
      <c r="H92" s="1" t="n">
        <f aca="false">G92*F92</f>
        <v>11560.5</v>
      </c>
      <c r="I92" s="13" t="s">
        <v>288</v>
      </c>
      <c r="J92" s="14" t="n">
        <v>11560.5</v>
      </c>
      <c r="K92" s="1" t="n">
        <f aca="false">H92-J92</f>
        <v>0</v>
      </c>
      <c r="L92" s="0"/>
    </row>
    <row r="93" customFormat="false" ht="30.8" hidden="false" customHeight="false" outlineLevel="0" collapsed="false">
      <c r="A93" s="1" t="s">
        <v>289</v>
      </c>
      <c r="B93" s="1" t="s">
        <v>290</v>
      </c>
      <c r="C93" s="1" t="s">
        <v>24</v>
      </c>
      <c r="D93" s="1" t="s">
        <v>75</v>
      </c>
      <c r="E93" s="1" t="n">
        <v>6822.5</v>
      </c>
      <c r="F93" s="1" t="n">
        <f aca="false">D93-C93</f>
        <v>1</v>
      </c>
      <c r="G93" s="26" t="n">
        <v>5743.5</v>
      </c>
      <c r="H93" s="1" t="n">
        <f aca="false">G93*F93</f>
        <v>5743.5</v>
      </c>
      <c r="I93" s="13" t="s">
        <v>291</v>
      </c>
      <c r="J93" s="14" t="n">
        <v>5743.4</v>
      </c>
      <c r="K93" s="1" t="n">
        <f aca="false">H93-J93</f>
        <v>0.100000000000364</v>
      </c>
      <c r="L93" s="0"/>
    </row>
    <row r="94" customFormat="false" ht="30.8" hidden="false" customHeight="false" outlineLevel="0" collapsed="false">
      <c r="A94" s="1" t="s">
        <v>292</v>
      </c>
      <c r="B94" s="1" t="s">
        <v>293</v>
      </c>
      <c r="C94" s="1" t="s">
        <v>67</v>
      </c>
      <c r="D94" s="1" t="s">
        <v>133</v>
      </c>
      <c r="E94" s="1" t="n">
        <v>30537.5</v>
      </c>
      <c r="F94" s="1" t="n">
        <f aca="false">D94-C94</f>
        <v>5</v>
      </c>
      <c r="G94" s="26" t="n">
        <v>3853.5</v>
      </c>
      <c r="H94" s="1" t="n">
        <f aca="false">G94*F94</f>
        <v>19267.5</v>
      </c>
      <c r="I94" s="13" t="s">
        <v>294</v>
      </c>
      <c r="J94" s="14" t="n">
        <v>19267.5</v>
      </c>
      <c r="K94" s="1" t="n">
        <f aca="false">H94-J94</f>
        <v>0</v>
      </c>
      <c r="L94" s="0"/>
    </row>
    <row r="95" s="30" customFormat="true" ht="25.15" hidden="false" customHeight="true" outlineLevel="0" collapsed="false">
      <c r="A95" s="26" t="s">
        <v>295</v>
      </c>
      <c r="B95" s="26" t="s">
        <v>296</v>
      </c>
      <c r="C95" s="26" t="s">
        <v>75</v>
      </c>
      <c r="D95" s="26" t="s">
        <v>19</v>
      </c>
      <c r="E95" s="26" t="n">
        <v>9865</v>
      </c>
      <c r="F95" s="26" t="n">
        <f aca="false">D95-C95</f>
        <v>2</v>
      </c>
      <c r="G95" s="26" t="n">
        <v>3853.5</v>
      </c>
      <c r="H95" s="26" t="n">
        <f aca="false">G95*F95</f>
        <v>7707</v>
      </c>
      <c r="I95" s="13" t="s">
        <v>297</v>
      </c>
      <c r="J95" s="14" t="n">
        <v>7707</v>
      </c>
      <c r="K95" s="1" t="n">
        <f aca="false">H95-J95</f>
        <v>0</v>
      </c>
      <c r="L95" s="1"/>
      <c r="AMI95" s="0"/>
      <c r="AMJ95" s="0"/>
    </row>
    <row r="96" customFormat="false" ht="30.8" hidden="false" customHeight="false" outlineLevel="0" collapsed="false">
      <c r="A96" s="1" t="s">
        <v>298</v>
      </c>
      <c r="B96" s="1" t="s">
        <v>299</v>
      </c>
      <c r="C96" s="1" t="s">
        <v>39</v>
      </c>
      <c r="D96" s="1" t="s">
        <v>86</v>
      </c>
      <c r="E96" s="1" t="n">
        <v>9865</v>
      </c>
      <c r="F96" s="1" t="n">
        <f aca="false">D96-C96</f>
        <v>2</v>
      </c>
      <c r="G96" s="26" t="n">
        <v>3853.5</v>
      </c>
      <c r="H96" s="1" t="n">
        <f aca="false">G96*F96</f>
        <v>7707</v>
      </c>
      <c r="I96" s="13" t="s">
        <v>300</v>
      </c>
      <c r="J96" s="14" t="n">
        <v>7707</v>
      </c>
      <c r="K96" s="1" t="n">
        <f aca="false">H96-J96</f>
        <v>0</v>
      </c>
      <c r="L96" s="0"/>
    </row>
    <row r="97" s="12" customFormat="true" ht="29.85" hidden="false" customHeight="false" outlineLevel="0" collapsed="false">
      <c r="A97" s="7" t="s">
        <v>301</v>
      </c>
      <c r="B97" s="8" t="s">
        <v>302</v>
      </c>
      <c r="C97" s="8" t="s">
        <v>166</v>
      </c>
      <c r="D97" s="8" t="s">
        <v>29</v>
      </c>
      <c r="E97" s="8" t="n">
        <v>26080</v>
      </c>
      <c r="F97" s="8" t="n">
        <v>4</v>
      </c>
      <c r="G97" s="8" t="n">
        <v>4470</v>
      </c>
      <c r="H97" s="8" t="n">
        <f aca="false">G97*F97</f>
        <v>17880</v>
      </c>
      <c r="I97" s="9" t="s">
        <v>303</v>
      </c>
      <c r="J97" s="10" t="n">
        <v>17880</v>
      </c>
      <c r="K97" s="11" t="n">
        <f aca="false">H97+H98-J97-J98</f>
        <v>0</v>
      </c>
      <c r="L97" s="11"/>
    </row>
    <row r="98" s="12" customFormat="true" ht="29.85" hidden="false" customHeight="false" outlineLevel="0" collapsed="false">
      <c r="A98" s="7"/>
      <c r="B98" s="8"/>
      <c r="C98" s="8"/>
      <c r="D98" s="8"/>
      <c r="E98" s="8"/>
      <c r="F98" s="8" t="n">
        <v>1</v>
      </c>
      <c r="G98" s="8" t="n">
        <v>6000</v>
      </c>
      <c r="H98" s="8" t="n">
        <f aca="false">(G98*F98)+1100*2</f>
        <v>8200</v>
      </c>
      <c r="I98" s="9" t="s">
        <v>304</v>
      </c>
      <c r="J98" s="10" t="n">
        <v>8200</v>
      </c>
      <c r="K98" s="11" t="n">
        <v>0</v>
      </c>
      <c r="L98" s="11"/>
    </row>
    <row r="99" s="12" customFormat="true" ht="29.85" hidden="false" customHeight="false" outlineLevel="0" collapsed="false">
      <c r="A99" s="7" t="s">
        <v>305</v>
      </c>
      <c r="B99" s="8" t="s">
        <v>306</v>
      </c>
      <c r="C99" s="8" t="s">
        <v>166</v>
      </c>
      <c r="D99" s="8" t="s">
        <v>29</v>
      </c>
      <c r="E99" s="8" t="n">
        <v>24480</v>
      </c>
      <c r="F99" s="8" t="n">
        <v>4</v>
      </c>
      <c r="G99" s="8" t="n">
        <v>4470</v>
      </c>
      <c r="H99" s="8" t="n">
        <f aca="false">G99*F99</f>
        <v>17880</v>
      </c>
      <c r="I99" s="9" t="s">
        <v>307</v>
      </c>
      <c r="J99" s="10" t="n">
        <v>17880</v>
      </c>
      <c r="K99" s="11" t="n">
        <f aca="false">H99+H100-J99-J100</f>
        <v>0</v>
      </c>
      <c r="L99" s="11"/>
    </row>
    <row r="100" s="12" customFormat="true" ht="29.85" hidden="false" customHeight="false" outlineLevel="0" collapsed="false">
      <c r="A100" s="7"/>
      <c r="B100" s="8"/>
      <c r="C100" s="8"/>
      <c r="D100" s="8"/>
      <c r="E100" s="8"/>
      <c r="F100" s="8" t="n">
        <v>1</v>
      </c>
      <c r="G100" s="8" t="n">
        <v>6000</v>
      </c>
      <c r="H100" s="8" t="n">
        <f aca="false">(G100*F100)+600</f>
        <v>6600</v>
      </c>
      <c r="I100" s="9" t="s">
        <v>308</v>
      </c>
      <c r="J100" s="10" t="n">
        <v>6600</v>
      </c>
      <c r="K100" s="11" t="n">
        <v>0</v>
      </c>
      <c r="L100" s="11"/>
    </row>
    <row r="101" customFormat="false" ht="30.8" hidden="false" customHeight="false" outlineLevel="0" collapsed="false">
      <c r="A101" s="1" t="s">
        <v>309</v>
      </c>
      <c r="B101" s="1" t="s">
        <v>310</v>
      </c>
      <c r="C101" s="1" t="s">
        <v>19</v>
      </c>
      <c r="D101" s="1" t="s">
        <v>67</v>
      </c>
      <c r="E101" s="1" t="n">
        <v>19730</v>
      </c>
      <c r="F101" s="1" t="n">
        <f aca="false">D101-C101</f>
        <v>4</v>
      </c>
      <c r="G101" s="26" t="n">
        <v>3853.5</v>
      </c>
      <c r="H101" s="1" t="n">
        <f aca="false">G101*F101</f>
        <v>15414</v>
      </c>
      <c r="I101" s="13" t="s">
        <v>311</v>
      </c>
      <c r="J101" s="14" t="n">
        <v>15414</v>
      </c>
      <c r="K101" s="1" t="n">
        <f aca="false">H101-J101</f>
        <v>0</v>
      </c>
      <c r="L101" s="0"/>
    </row>
    <row r="102" customFormat="false" ht="15.9" hidden="false" customHeight="false" outlineLevel="0" collapsed="false">
      <c r="A102" s="1" t="s">
        <v>312</v>
      </c>
      <c r="B102" s="1" t="s">
        <v>313</v>
      </c>
      <c r="C102" s="1" t="s">
        <v>74</v>
      </c>
      <c r="D102" s="1" t="s">
        <v>34</v>
      </c>
      <c r="E102" s="1" t="n">
        <v>19627.5</v>
      </c>
      <c r="F102" s="1" t="n">
        <f aca="false">D102-C102</f>
        <v>3</v>
      </c>
      <c r="G102" s="26" t="n">
        <v>4693.5</v>
      </c>
      <c r="H102" s="1" t="n">
        <f aca="false">G102*F102</f>
        <v>14080.5</v>
      </c>
      <c r="I102" s="13" t="s">
        <v>314</v>
      </c>
      <c r="J102" s="14" t="n">
        <v>14080.5</v>
      </c>
      <c r="K102" s="1" t="n">
        <f aca="false">H102-J102</f>
        <v>0</v>
      </c>
      <c r="L102" s="0"/>
    </row>
    <row r="103" customFormat="false" ht="30.8" hidden="false" customHeight="false" outlineLevel="0" collapsed="false">
      <c r="A103" s="1" t="s">
        <v>315</v>
      </c>
      <c r="B103" s="1" t="s">
        <v>316</v>
      </c>
      <c r="C103" s="1" t="s">
        <v>142</v>
      </c>
      <c r="D103" s="1" t="s">
        <v>74</v>
      </c>
      <c r="E103" s="1" t="n">
        <v>14302.5</v>
      </c>
      <c r="F103" s="1" t="n">
        <f aca="false">D103-C103</f>
        <v>3</v>
      </c>
      <c r="G103" s="26" t="n">
        <v>3853.5</v>
      </c>
      <c r="H103" s="1" t="n">
        <f aca="false">G103*F103</f>
        <v>11560.5</v>
      </c>
      <c r="I103" s="13" t="s">
        <v>317</v>
      </c>
      <c r="J103" s="14" t="n">
        <v>11560.5</v>
      </c>
      <c r="K103" s="1" t="n">
        <f aca="false">H103-J103</f>
        <v>0</v>
      </c>
      <c r="L103" s="0"/>
    </row>
    <row r="104" customFormat="false" ht="30.8" hidden="false" customHeight="false" outlineLevel="0" collapsed="false">
      <c r="A104" s="1" t="s">
        <v>318</v>
      </c>
      <c r="B104" s="1" t="s">
        <v>319</v>
      </c>
      <c r="C104" s="1" t="s">
        <v>28</v>
      </c>
      <c r="D104" s="1" t="s">
        <v>75</v>
      </c>
      <c r="E104" s="1" t="n">
        <v>39917.5</v>
      </c>
      <c r="F104" s="1" t="n">
        <f aca="false">D104-C104</f>
        <v>7</v>
      </c>
      <c r="G104" s="26" t="n">
        <v>3853.5</v>
      </c>
      <c r="H104" s="1" t="n">
        <f aca="false">G104*F104</f>
        <v>26974.5</v>
      </c>
      <c r="I104" s="13" t="s">
        <v>320</v>
      </c>
      <c r="J104" s="14" t="n">
        <v>26974.5</v>
      </c>
      <c r="K104" s="1" t="n">
        <f aca="false">H104-J104</f>
        <v>0</v>
      </c>
      <c r="L104" s="0"/>
    </row>
    <row r="105" customFormat="false" ht="30.8" hidden="false" customHeight="false" outlineLevel="0" collapsed="false">
      <c r="A105" s="1" t="s">
        <v>321</v>
      </c>
      <c r="B105" s="1" t="s">
        <v>322</v>
      </c>
      <c r="C105" s="1" t="s">
        <v>34</v>
      </c>
      <c r="D105" s="1" t="s">
        <v>39</v>
      </c>
      <c r="E105" s="1" t="n">
        <v>40363.75</v>
      </c>
      <c r="F105" s="1" t="n">
        <f aca="false">D105-C105</f>
        <v>7</v>
      </c>
      <c r="G105" s="26" t="n">
        <v>3853.5</v>
      </c>
      <c r="H105" s="1" t="n">
        <f aca="false">G105*F105</f>
        <v>26974.5</v>
      </c>
      <c r="I105" s="13" t="s">
        <v>323</v>
      </c>
      <c r="J105" s="14" t="n">
        <v>26974.5</v>
      </c>
      <c r="K105" s="1" t="n">
        <f aca="false">H105-J105</f>
        <v>0</v>
      </c>
      <c r="L105" s="0"/>
    </row>
    <row r="106" customFormat="false" ht="30.8" hidden="false" customHeight="false" outlineLevel="0" collapsed="false">
      <c r="A106" s="1" t="s">
        <v>324</v>
      </c>
      <c r="B106" s="1" t="s">
        <v>325</v>
      </c>
      <c r="C106" s="1" t="s">
        <v>119</v>
      </c>
      <c r="D106" s="1" t="s">
        <v>35</v>
      </c>
      <c r="E106" s="1" t="n">
        <v>13807.5</v>
      </c>
      <c r="F106" s="1" t="n">
        <f aca="false">D106-C106</f>
        <v>2</v>
      </c>
      <c r="G106" s="26" t="n">
        <v>3853.5</v>
      </c>
      <c r="H106" s="1" t="n">
        <f aca="false">G106*F106</f>
        <v>7707</v>
      </c>
      <c r="I106" s="13" t="s">
        <v>326</v>
      </c>
      <c r="J106" s="14" t="n">
        <v>7707</v>
      </c>
      <c r="K106" s="1" t="n">
        <f aca="false">H106-J106</f>
        <v>0</v>
      </c>
      <c r="L106" s="0"/>
    </row>
    <row r="107" customFormat="false" ht="30.8" hidden="false" customHeight="false" outlineLevel="0" collapsed="false">
      <c r="A107" s="1" t="s">
        <v>327</v>
      </c>
      <c r="B107" s="1" t="s">
        <v>325</v>
      </c>
      <c r="C107" s="1" t="s">
        <v>39</v>
      </c>
      <c r="D107" s="1" t="s">
        <v>86</v>
      </c>
      <c r="E107" s="1" t="n">
        <v>13807.5</v>
      </c>
      <c r="F107" s="1" t="n">
        <f aca="false">D107-C107</f>
        <v>2</v>
      </c>
      <c r="G107" s="26" t="n">
        <v>3853.5</v>
      </c>
      <c r="H107" s="1" t="n">
        <f aca="false">G107*F107</f>
        <v>7707</v>
      </c>
      <c r="I107" s="13" t="s">
        <v>328</v>
      </c>
      <c r="J107" s="14" t="n">
        <v>7707</v>
      </c>
      <c r="K107" s="1" t="n">
        <f aca="false">H107-J107</f>
        <v>0</v>
      </c>
      <c r="L107" s="0"/>
    </row>
    <row r="108" s="27" customFormat="true" ht="30.8" hidden="false" customHeight="false" outlineLevel="0" collapsed="false">
      <c r="A108" s="1" t="s">
        <v>329</v>
      </c>
      <c r="B108" s="1" t="s">
        <v>330</v>
      </c>
      <c r="C108" s="1" t="s">
        <v>93</v>
      </c>
      <c r="D108" s="1" t="s">
        <v>39</v>
      </c>
      <c r="E108" s="1" t="n">
        <v>32580</v>
      </c>
      <c r="F108" s="1" t="n">
        <f aca="false">D108-C108</f>
        <v>4</v>
      </c>
      <c r="G108" s="26" t="n">
        <v>3853.5</v>
      </c>
      <c r="H108" s="1" t="n">
        <f aca="false">G108*F108</f>
        <v>15414</v>
      </c>
      <c r="I108" s="13" t="s">
        <v>331</v>
      </c>
      <c r="J108" s="14" t="n">
        <v>15414</v>
      </c>
      <c r="K108" s="1" t="n">
        <f aca="false">H108-J108</f>
        <v>0</v>
      </c>
      <c r="L108" s="1"/>
      <c r="M108" s="0"/>
      <c r="N108" s="0"/>
      <c r="O108" s="0"/>
      <c r="P108" s="0"/>
      <c r="Q108" s="0"/>
      <c r="R108" s="0"/>
      <c r="S108" s="0"/>
      <c r="T108" s="0"/>
      <c r="U108" s="0"/>
      <c r="V108" s="0"/>
      <c r="AMI108" s="0"/>
      <c r="AMJ108" s="0"/>
    </row>
    <row r="109" customFormat="false" ht="30.8" hidden="false" customHeight="false" outlineLevel="0" collapsed="false">
      <c r="A109" s="1" t="s">
        <v>332</v>
      </c>
      <c r="B109" s="1" t="s">
        <v>333</v>
      </c>
      <c r="C109" s="1" t="s">
        <v>13</v>
      </c>
      <c r="D109" s="1" t="s">
        <v>207</v>
      </c>
      <c r="E109" s="1" t="n">
        <v>20467.5</v>
      </c>
      <c r="F109" s="1" t="n">
        <f aca="false">D109-C109</f>
        <v>3</v>
      </c>
      <c r="G109" s="26" t="n">
        <v>5743.5</v>
      </c>
      <c r="H109" s="1" t="n">
        <f aca="false">G109*F109</f>
        <v>17230.5</v>
      </c>
      <c r="I109" s="13" t="s">
        <v>334</v>
      </c>
      <c r="J109" s="14" t="n">
        <v>17230.2</v>
      </c>
      <c r="K109" s="1" t="n">
        <f aca="false">H109-J109</f>
        <v>0.299999999999272</v>
      </c>
      <c r="L109" s="0"/>
    </row>
    <row r="110" customFormat="false" ht="30.8" hidden="false" customHeight="false" outlineLevel="0" collapsed="false">
      <c r="A110" s="1" t="s">
        <v>335</v>
      </c>
      <c r="B110" s="1" t="s">
        <v>333</v>
      </c>
      <c r="C110" s="1" t="s">
        <v>207</v>
      </c>
      <c r="D110" s="1" t="s">
        <v>51</v>
      </c>
      <c r="E110" s="1" t="n">
        <v>4932.5</v>
      </c>
      <c r="F110" s="1" t="n">
        <f aca="false">D110-C110</f>
        <v>1</v>
      </c>
      <c r="G110" s="26" t="n">
        <v>3853.5</v>
      </c>
      <c r="H110" s="1" t="n">
        <f aca="false">G110*F110</f>
        <v>3853.5</v>
      </c>
      <c r="I110" s="13" t="s">
        <v>336</v>
      </c>
      <c r="J110" s="14" t="n">
        <v>3853.5</v>
      </c>
      <c r="K110" s="1" t="n">
        <f aca="false">H110-J110</f>
        <v>0</v>
      </c>
      <c r="L110" s="0"/>
    </row>
    <row r="111" customFormat="false" ht="30.8" hidden="false" customHeight="false" outlineLevel="0" collapsed="false">
      <c r="A111" s="1" t="s">
        <v>337</v>
      </c>
      <c r="B111" s="1" t="s">
        <v>338</v>
      </c>
      <c r="C111" s="1" t="s">
        <v>75</v>
      </c>
      <c r="D111" s="1" t="s">
        <v>19</v>
      </c>
      <c r="E111" s="1" t="n">
        <v>13195</v>
      </c>
      <c r="F111" s="1" t="n">
        <f aca="false">D111-C111</f>
        <v>2</v>
      </c>
      <c r="G111" s="26" t="n">
        <v>4693.5</v>
      </c>
      <c r="H111" s="1" t="n">
        <f aca="false">G111*F111</f>
        <v>9387</v>
      </c>
      <c r="I111" s="13" t="s">
        <v>339</v>
      </c>
      <c r="J111" s="14" t="n">
        <v>9387</v>
      </c>
      <c r="K111" s="1" t="n">
        <f aca="false">H111-J111</f>
        <v>0</v>
      </c>
      <c r="L111" s="0"/>
    </row>
    <row r="112" s="27" customFormat="true" ht="15.9" hidden="false" customHeight="false" outlineLevel="0" collapsed="false">
      <c r="A112" s="1" t="s">
        <v>340</v>
      </c>
      <c r="B112" s="1" t="s">
        <v>341</v>
      </c>
      <c r="C112" s="1" t="s">
        <v>150</v>
      </c>
      <c r="D112" s="1" t="s">
        <v>58</v>
      </c>
      <c r="E112" s="1" t="n">
        <v>4932.5</v>
      </c>
      <c r="F112" s="1" t="n">
        <f aca="false">D112-C112</f>
        <v>1</v>
      </c>
      <c r="G112" s="26" t="n">
        <v>3853.5</v>
      </c>
      <c r="H112" s="1" t="n">
        <f aca="false">G112*F112</f>
        <v>3853.5</v>
      </c>
      <c r="I112" s="13" t="s">
        <v>342</v>
      </c>
      <c r="J112" s="14" t="n">
        <v>3853.5</v>
      </c>
      <c r="K112" s="1" t="n">
        <f aca="false">H112-J112</f>
        <v>0</v>
      </c>
      <c r="L112" s="1"/>
      <c r="M112" s="0"/>
      <c r="N112" s="0"/>
      <c r="O112" s="0"/>
      <c r="P112" s="0"/>
      <c r="Q112" s="0"/>
      <c r="R112" s="0"/>
      <c r="S112" s="0"/>
      <c r="T112" s="0"/>
      <c r="U112" s="0"/>
      <c r="V112" s="0"/>
      <c r="AMI112" s="0"/>
      <c r="AMJ112" s="0"/>
    </row>
    <row r="113" customFormat="false" ht="15.9" hidden="false" customHeight="false" outlineLevel="0" collapsed="false">
      <c r="A113" s="1" t="s">
        <v>343</v>
      </c>
      <c r="B113" s="1" t="s">
        <v>344</v>
      </c>
      <c r="C113" s="1" t="s">
        <v>86</v>
      </c>
      <c r="D113" s="1" t="s">
        <v>133</v>
      </c>
      <c r="E113" s="1" t="n">
        <v>6822.5</v>
      </c>
      <c r="F113" s="1" t="n">
        <f aca="false">D113-C113</f>
        <v>1</v>
      </c>
      <c r="G113" s="26" t="n">
        <v>5743.5</v>
      </c>
      <c r="H113" s="1" t="n">
        <f aca="false">G113*F113</f>
        <v>5743.5</v>
      </c>
      <c r="I113" s="13" t="s">
        <v>345</v>
      </c>
      <c r="J113" s="14" t="n">
        <v>5743.4</v>
      </c>
      <c r="K113" s="1" t="n">
        <f aca="false">H113-J113</f>
        <v>0.100000000000364</v>
      </c>
      <c r="L113" s="0"/>
    </row>
    <row r="114" s="27" customFormat="true" ht="30.8" hidden="false" customHeight="false" outlineLevel="0" collapsed="false">
      <c r="A114" s="1" t="s">
        <v>346</v>
      </c>
      <c r="B114" s="1" t="s">
        <v>347</v>
      </c>
      <c r="C114" s="1" t="s">
        <v>51</v>
      </c>
      <c r="D114" s="1" t="s">
        <v>14</v>
      </c>
      <c r="E114" s="1" t="n">
        <v>10415</v>
      </c>
      <c r="F114" s="1" t="n">
        <f aca="false">D114-C114</f>
        <v>2</v>
      </c>
      <c r="G114" s="26" t="n">
        <v>3853.5</v>
      </c>
      <c r="H114" s="1" t="n">
        <f aca="false">G114*F114</f>
        <v>7707</v>
      </c>
      <c r="I114" s="13" t="s">
        <v>348</v>
      </c>
      <c r="J114" s="14" t="n">
        <v>7707</v>
      </c>
      <c r="K114" s="1" t="n">
        <f aca="false">H114-J114</f>
        <v>0</v>
      </c>
      <c r="L114" s="1"/>
      <c r="M114" s="0"/>
      <c r="N114" s="0"/>
      <c r="O114" s="0"/>
      <c r="P114" s="0"/>
      <c r="Q114" s="0"/>
      <c r="R114" s="0"/>
      <c r="S114" s="0"/>
      <c r="T114" s="0"/>
      <c r="U114" s="0"/>
      <c r="V114" s="0"/>
      <c r="AMI114" s="0"/>
      <c r="AMJ114" s="0"/>
    </row>
    <row r="115" s="27" customFormat="true" ht="30.8" hidden="false" customHeight="false" outlineLevel="0" collapsed="false">
      <c r="A115" s="1" t="s">
        <v>349</v>
      </c>
      <c r="B115" s="1" t="s">
        <v>350</v>
      </c>
      <c r="C115" s="1" t="s">
        <v>29</v>
      </c>
      <c r="D115" s="1" t="s">
        <v>75</v>
      </c>
      <c r="E115" s="1" t="n">
        <v>27290</v>
      </c>
      <c r="F115" s="1" t="n">
        <f aca="false">D115-C115</f>
        <v>4</v>
      </c>
      <c r="G115" s="26" t="n">
        <v>5743.5</v>
      </c>
      <c r="H115" s="1" t="n">
        <f aca="false">G115*F115</f>
        <v>22974</v>
      </c>
      <c r="I115" s="13" t="s">
        <v>351</v>
      </c>
      <c r="J115" s="14" t="n">
        <v>22973.6</v>
      </c>
      <c r="K115" s="1" t="n">
        <f aca="false">H115-J115</f>
        <v>0.400000000001455</v>
      </c>
      <c r="L115" s="1"/>
      <c r="M115" s="0"/>
      <c r="N115" s="0"/>
      <c r="O115" s="0"/>
      <c r="P115" s="0"/>
      <c r="Q115" s="0"/>
      <c r="R115" s="0"/>
      <c r="S115" s="0"/>
      <c r="T115" s="0"/>
      <c r="U115" s="0"/>
      <c r="V115" s="0"/>
      <c r="AMI115" s="0"/>
      <c r="AMJ115" s="0"/>
    </row>
    <row r="116" customFormat="false" ht="30.8" hidden="false" customHeight="false" outlineLevel="0" collapsed="false">
      <c r="A116" s="1" t="s">
        <v>352</v>
      </c>
      <c r="B116" s="1" t="s">
        <v>353</v>
      </c>
      <c r="C116" s="1" t="s">
        <v>39</v>
      </c>
      <c r="D116" s="1" t="s">
        <v>13</v>
      </c>
      <c r="E116" s="1" t="n">
        <v>5207.5</v>
      </c>
      <c r="F116" s="1" t="n">
        <f aca="false">D116-C116</f>
        <v>1</v>
      </c>
      <c r="G116" s="26" t="n">
        <v>3853.5</v>
      </c>
      <c r="H116" s="1" t="n">
        <f aca="false">G116*F116</f>
        <v>3853.5</v>
      </c>
      <c r="I116" s="13" t="s">
        <v>354</v>
      </c>
      <c r="J116" s="14" t="n">
        <v>3853.5</v>
      </c>
      <c r="K116" s="1" t="n">
        <f aca="false">H116-J116</f>
        <v>0</v>
      </c>
      <c r="L116" s="0"/>
    </row>
    <row r="117" customFormat="false" ht="30.8" hidden="false" customHeight="false" outlineLevel="0" collapsed="false">
      <c r="A117" s="1" t="s">
        <v>355</v>
      </c>
      <c r="B117" s="1" t="s">
        <v>356</v>
      </c>
      <c r="C117" s="1" t="s">
        <v>14</v>
      </c>
      <c r="D117" s="1" t="s">
        <v>180</v>
      </c>
      <c r="E117" s="1" t="n">
        <v>9865</v>
      </c>
      <c r="F117" s="1" t="n">
        <f aca="false">D117-C117</f>
        <v>2</v>
      </c>
      <c r="G117" s="26" t="n">
        <v>3853.5</v>
      </c>
      <c r="H117" s="1" t="n">
        <f aca="false">G117*F117</f>
        <v>7707</v>
      </c>
      <c r="I117" s="13" t="s">
        <v>357</v>
      </c>
      <c r="J117" s="14" t="n">
        <v>7707</v>
      </c>
      <c r="K117" s="1" t="n">
        <f aca="false">H117-J117</f>
        <v>0</v>
      </c>
      <c r="L117" s="0"/>
    </row>
    <row r="118" s="27" customFormat="true" ht="30.8" hidden="false" customHeight="false" outlineLevel="0" collapsed="false">
      <c r="A118" s="1" t="s">
        <v>358</v>
      </c>
      <c r="B118" s="1" t="s">
        <v>359</v>
      </c>
      <c r="C118" s="1" t="s">
        <v>74</v>
      </c>
      <c r="D118" s="1" t="s">
        <v>34</v>
      </c>
      <c r="E118" s="1" t="n">
        <v>21622.5</v>
      </c>
      <c r="F118" s="1" t="n">
        <f aca="false">D118-C118</f>
        <v>3</v>
      </c>
      <c r="G118" s="26" t="n">
        <v>5743.5</v>
      </c>
      <c r="H118" s="1" t="n">
        <f aca="false">G118*F118</f>
        <v>17230.5</v>
      </c>
      <c r="I118" s="13" t="s">
        <v>360</v>
      </c>
      <c r="J118" s="14" t="n">
        <v>17230.2</v>
      </c>
      <c r="K118" s="1" t="n">
        <f aca="false">H118-J118</f>
        <v>0.299999999999272</v>
      </c>
      <c r="L118" s="1"/>
      <c r="M118" s="0"/>
      <c r="N118" s="0"/>
      <c r="O118" s="0"/>
      <c r="P118" s="0"/>
      <c r="Q118" s="0"/>
      <c r="R118" s="0"/>
      <c r="S118" s="0"/>
      <c r="T118" s="0"/>
      <c r="U118" s="0"/>
      <c r="V118" s="0"/>
      <c r="AMI118" s="0"/>
      <c r="AMJ118" s="0"/>
    </row>
    <row r="119" customFormat="false" ht="30.8" hidden="false" customHeight="false" outlineLevel="0" collapsed="false">
      <c r="A119" s="1" t="s">
        <v>361</v>
      </c>
      <c r="B119" s="1" t="s">
        <v>362</v>
      </c>
      <c r="C119" s="1" t="s">
        <v>51</v>
      </c>
      <c r="D119" s="1" t="s">
        <v>14</v>
      </c>
      <c r="E119" s="1" t="n">
        <v>11545</v>
      </c>
      <c r="F119" s="1" t="n">
        <f aca="false">D119-C119</f>
        <v>2</v>
      </c>
      <c r="G119" s="26" t="n">
        <v>4693.5</v>
      </c>
      <c r="H119" s="1" t="n">
        <f aca="false">G119*F119</f>
        <v>9387</v>
      </c>
      <c r="I119" s="13" t="s">
        <v>363</v>
      </c>
      <c r="J119" s="14" t="n">
        <v>9387</v>
      </c>
      <c r="K119" s="1" t="n">
        <f aca="false">H119-J119</f>
        <v>0</v>
      </c>
      <c r="L119" s="0"/>
    </row>
    <row r="120" customFormat="false" ht="30.8" hidden="false" customHeight="false" outlineLevel="0" collapsed="false">
      <c r="A120" s="1" t="s">
        <v>364</v>
      </c>
      <c r="B120" s="1" t="s">
        <v>365</v>
      </c>
      <c r="C120" s="1" t="s">
        <v>47</v>
      </c>
      <c r="D120" s="1" t="s">
        <v>34</v>
      </c>
      <c r="E120" s="1" t="n">
        <v>38377.5</v>
      </c>
      <c r="F120" s="1" t="n">
        <f aca="false">D120-C120</f>
        <v>7</v>
      </c>
      <c r="G120" s="26" t="n">
        <v>3853.5</v>
      </c>
      <c r="H120" s="1" t="n">
        <f aca="false">G120*F120</f>
        <v>26974.5</v>
      </c>
      <c r="I120" s="13" t="s">
        <v>366</v>
      </c>
      <c r="J120" s="14" t="n">
        <v>26974.5</v>
      </c>
      <c r="K120" s="1" t="n">
        <f aca="false">H120-J120</f>
        <v>0</v>
      </c>
      <c r="L120" s="0"/>
    </row>
    <row r="121" customFormat="false" ht="30.8" hidden="false" customHeight="false" outlineLevel="0" collapsed="false">
      <c r="A121" s="1" t="s">
        <v>367</v>
      </c>
      <c r="B121" s="1" t="s">
        <v>368</v>
      </c>
      <c r="C121" s="1" t="s">
        <v>146</v>
      </c>
      <c r="D121" s="1" t="s">
        <v>59</v>
      </c>
      <c r="E121" s="1" t="n">
        <v>21270</v>
      </c>
      <c r="F121" s="1" t="n">
        <f aca="false">D121-C121</f>
        <v>4</v>
      </c>
      <c r="G121" s="26" t="n">
        <v>3853.5</v>
      </c>
      <c r="H121" s="1" t="n">
        <f aca="false">G121*F121</f>
        <v>15414</v>
      </c>
      <c r="I121" s="13" t="s">
        <v>369</v>
      </c>
      <c r="J121" s="14" t="n">
        <v>15414</v>
      </c>
      <c r="K121" s="1" t="n">
        <f aca="false">H121-J121</f>
        <v>0</v>
      </c>
      <c r="L121" s="0"/>
    </row>
    <row r="122" s="27" customFormat="true" ht="30.8" hidden="false" customHeight="false" outlineLevel="0" collapsed="false">
      <c r="A122" s="1" t="s">
        <v>370</v>
      </c>
      <c r="B122" s="1" t="s">
        <v>371</v>
      </c>
      <c r="C122" s="1" t="s">
        <v>150</v>
      </c>
      <c r="D122" s="1" t="s">
        <v>232</v>
      </c>
      <c r="E122" s="1" t="n">
        <v>10965</v>
      </c>
      <c r="F122" s="1" t="n">
        <f aca="false">D122-C122</f>
        <v>2</v>
      </c>
      <c r="G122" s="26" t="n">
        <v>3853.5</v>
      </c>
      <c r="H122" s="1" t="n">
        <f aca="false">G122*F122</f>
        <v>7707</v>
      </c>
      <c r="I122" s="13" t="s">
        <v>372</v>
      </c>
      <c r="J122" s="14" t="n">
        <v>7707</v>
      </c>
      <c r="K122" s="1" t="n">
        <f aca="false">H122-J122</f>
        <v>0</v>
      </c>
      <c r="L122" s="1"/>
      <c r="M122" s="0"/>
      <c r="N122" s="0"/>
      <c r="O122" s="0"/>
      <c r="P122" s="0"/>
      <c r="Q122" s="0"/>
      <c r="R122" s="0"/>
      <c r="S122" s="0"/>
      <c r="T122" s="0"/>
      <c r="U122" s="0"/>
      <c r="V122" s="0"/>
      <c r="AMI122" s="0"/>
      <c r="AMJ122" s="0"/>
    </row>
    <row r="123" customFormat="false" ht="30.8" hidden="false" customHeight="false" outlineLevel="0" collapsed="false">
      <c r="A123" s="1" t="s">
        <v>373</v>
      </c>
      <c r="B123" s="1" t="s">
        <v>374</v>
      </c>
      <c r="C123" s="1" t="s">
        <v>207</v>
      </c>
      <c r="D123" s="1" t="s">
        <v>112</v>
      </c>
      <c r="E123" s="1" t="n">
        <v>13645</v>
      </c>
      <c r="F123" s="1" t="n">
        <f aca="false">D123-C123</f>
        <v>2</v>
      </c>
      <c r="G123" s="26" t="n">
        <v>5743.5</v>
      </c>
      <c r="H123" s="1" t="n">
        <f aca="false">G123*F123</f>
        <v>11487</v>
      </c>
      <c r="I123" s="13" t="s">
        <v>375</v>
      </c>
      <c r="J123" s="14" t="n">
        <v>11486.8</v>
      </c>
      <c r="K123" s="1" t="n">
        <f aca="false">H123-J123</f>
        <v>0.200000000000728</v>
      </c>
      <c r="L123" s="0"/>
    </row>
    <row r="124" s="12" customFormat="true" ht="29.85" hidden="false" customHeight="false" outlineLevel="0" collapsed="false">
      <c r="A124" s="7" t="s">
        <v>376</v>
      </c>
      <c r="B124" s="11" t="s">
        <v>377</v>
      </c>
      <c r="C124" s="11" t="s">
        <v>86</v>
      </c>
      <c r="D124" s="11" t="s">
        <v>51</v>
      </c>
      <c r="E124" s="11" t="n">
        <v>36645</v>
      </c>
      <c r="F124" s="11" t="n">
        <f aca="false">D124-C124</f>
        <v>3</v>
      </c>
      <c r="G124" s="8" t="n">
        <v>3853.5</v>
      </c>
      <c r="H124" s="11" t="n">
        <f aca="false">(G124*F124)*2</f>
        <v>23121</v>
      </c>
      <c r="I124" s="9" t="s">
        <v>378</v>
      </c>
      <c r="J124" s="10" t="n">
        <v>11560.5</v>
      </c>
      <c r="K124" s="11" t="n">
        <f aca="false">H124-J124-J125</f>
        <v>0</v>
      </c>
      <c r="L124" s="11"/>
    </row>
    <row r="125" s="12" customFormat="true" ht="29.85" hidden="false" customHeight="false" outlineLevel="0" collapsed="false">
      <c r="A125" s="7"/>
      <c r="B125" s="11"/>
      <c r="C125" s="11"/>
      <c r="D125" s="11"/>
      <c r="E125" s="11"/>
      <c r="F125" s="11"/>
      <c r="G125" s="8"/>
      <c r="H125" s="11"/>
      <c r="I125" s="9" t="s">
        <v>379</v>
      </c>
      <c r="J125" s="10" t="n">
        <v>11560.5</v>
      </c>
      <c r="K125" s="11" t="n">
        <v>0</v>
      </c>
      <c r="L125" s="11"/>
    </row>
    <row r="126" s="27" customFormat="true" ht="30.8" hidden="false" customHeight="false" outlineLevel="0" collapsed="false">
      <c r="A126" s="1" t="s">
        <v>380</v>
      </c>
      <c r="B126" s="1" t="s">
        <v>381</v>
      </c>
      <c r="C126" s="1" t="s">
        <v>39</v>
      </c>
      <c r="D126" s="1" t="s">
        <v>180</v>
      </c>
      <c r="E126" s="1" t="n">
        <v>42907.5</v>
      </c>
      <c r="F126" s="1" t="n">
        <f aca="false">D126-C126</f>
        <v>9</v>
      </c>
      <c r="G126" s="26" t="n">
        <v>3853.5</v>
      </c>
      <c r="H126" s="1" t="n">
        <f aca="false">G126*F126</f>
        <v>34681.5</v>
      </c>
      <c r="I126" s="13" t="s">
        <v>382</v>
      </c>
      <c r="J126" s="14" t="n">
        <v>34681.5</v>
      </c>
      <c r="K126" s="1" t="n">
        <f aca="false">H126-J126</f>
        <v>0</v>
      </c>
      <c r="L126" s="1"/>
      <c r="M126" s="0"/>
      <c r="N126" s="0"/>
      <c r="O126" s="0"/>
      <c r="P126" s="0"/>
      <c r="Q126" s="0"/>
      <c r="R126" s="0"/>
      <c r="S126" s="0"/>
      <c r="T126" s="0"/>
      <c r="U126" s="0"/>
      <c r="V126" s="0"/>
      <c r="AMI126" s="0"/>
      <c r="AMJ126" s="0"/>
    </row>
    <row r="127" s="22" customFormat="true" ht="29.85" hidden="false" customHeight="false" outlineLevel="0" collapsed="false">
      <c r="A127" s="19" t="s">
        <v>383</v>
      </c>
      <c r="B127" s="19" t="s">
        <v>384</v>
      </c>
      <c r="C127" s="19" t="s">
        <v>43</v>
      </c>
      <c r="D127" s="19" t="s">
        <v>29</v>
      </c>
      <c r="E127" s="19" t="n">
        <v>23700</v>
      </c>
      <c r="F127" s="19" t="n">
        <f aca="false">D127-C127</f>
        <v>4</v>
      </c>
      <c r="G127" s="19" t="n">
        <v>3670</v>
      </c>
      <c r="H127" s="19" t="n">
        <f aca="false">G127*F127</f>
        <v>14680</v>
      </c>
      <c r="I127" s="20" t="s">
        <v>385</v>
      </c>
      <c r="J127" s="21" t="n">
        <v>14680</v>
      </c>
      <c r="K127" s="19" t="n">
        <f aca="false">H127-J127</f>
        <v>0</v>
      </c>
    </row>
    <row r="128" s="27" customFormat="true" ht="15.9" hidden="false" customHeight="false" outlineLevel="0" collapsed="false">
      <c r="A128" s="1" t="s">
        <v>386</v>
      </c>
      <c r="B128" s="1" t="s">
        <v>387</v>
      </c>
      <c r="C128" s="1" t="s">
        <v>39</v>
      </c>
      <c r="D128" s="1" t="s">
        <v>86</v>
      </c>
      <c r="E128" s="1" t="n">
        <v>11185</v>
      </c>
      <c r="F128" s="1" t="n">
        <f aca="false">D128-C128</f>
        <v>2</v>
      </c>
      <c r="G128" s="26" t="n">
        <v>3853.5</v>
      </c>
      <c r="H128" s="1" t="n">
        <f aca="false">G128*F128</f>
        <v>7707</v>
      </c>
      <c r="I128" s="13" t="s">
        <v>388</v>
      </c>
      <c r="J128" s="14" t="n">
        <v>7707</v>
      </c>
      <c r="K128" s="1" t="n">
        <f aca="false">H128-J128</f>
        <v>0</v>
      </c>
      <c r="L128" s="1"/>
      <c r="M128" s="0"/>
      <c r="N128" s="0"/>
      <c r="O128" s="0"/>
      <c r="P128" s="0"/>
      <c r="Q128" s="0"/>
      <c r="R128" s="0"/>
      <c r="S128" s="0"/>
      <c r="T128" s="0"/>
      <c r="U128" s="0"/>
      <c r="V128" s="0"/>
      <c r="AMI128" s="0"/>
      <c r="AMJ128" s="0"/>
    </row>
    <row r="129" customFormat="false" ht="30.8" hidden="false" customHeight="false" outlineLevel="0" collapsed="false">
      <c r="A129" s="1" t="s">
        <v>389</v>
      </c>
      <c r="B129" s="1" t="s">
        <v>390</v>
      </c>
      <c r="C129" s="1" t="s">
        <v>47</v>
      </c>
      <c r="D129" s="1" t="s">
        <v>63</v>
      </c>
      <c r="E129" s="1" t="n">
        <v>20028.75</v>
      </c>
      <c r="F129" s="1" t="n">
        <f aca="false">D129-C129</f>
        <v>3</v>
      </c>
      <c r="G129" s="26" t="n">
        <v>3853.5</v>
      </c>
      <c r="H129" s="1" t="n">
        <f aca="false">G129*F129</f>
        <v>11560.5</v>
      </c>
      <c r="I129" s="13" t="s">
        <v>391</v>
      </c>
      <c r="J129" s="14" t="n">
        <v>11560.5</v>
      </c>
      <c r="K129" s="1" t="n">
        <f aca="false">H129-J129</f>
        <v>0</v>
      </c>
      <c r="L129" s="0"/>
    </row>
    <row r="130" customFormat="false" ht="30.8" hidden="false" customHeight="false" outlineLevel="0" collapsed="false">
      <c r="A130" s="1" t="s">
        <v>392</v>
      </c>
      <c r="B130" s="1" t="s">
        <v>393</v>
      </c>
      <c r="C130" s="1" t="s">
        <v>43</v>
      </c>
      <c r="D130" s="1" t="s">
        <v>28</v>
      </c>
      <c r="E130" s="1" t="n">
        <v>6107.5</v>
      </c>
      <c r="F130" s="1" t="n">
        <f aca="false">D130-C130</f>
        <v>1</v>
      </c>
      <c r="G130" s="26" t="n">
        <v>3853.5</v>
      </c>
      <c r="H130" s="1" t="n">
        <f aca="false">G130*F130</f>
        <v>3853.5</v>
      </c>
      <c r="I130" s="13" t="s">
        <v>394</v>
      </c>
      <c r="J130" s="14" t="n">
        <v>3853.5</v>
      </c>
      <c r="K130" s="1" t="n">
        <f aca="false">H130-J130</f>
        <v>0</v>
      </c>
      <c r="L130" s="0"/>
    </row>
    <row r="131" s="27" customFormat="true" ht="30.8" hidden="false" customHeight="false" outlineLevel="0" collapsed="false">
      <c r="A131" s="1" t="s">
        <v>395</v>
      </c>
      <c r="B131" s="1" t="s">
        <v>396</v>
      </c>
      <c r="C131" s="1" t="s">
        <v>142</v>
      </c>
      <c r="D131" s="1" t="s">
        <v>75</v>
      </c>
      <c r="E131" s="1" t="n">
        <v>33381.25</v>
      </c>
      <c r="F131" s="1" t="n">
        <f aca="false">D131-C131</f>
        <v>5</v>
      </c>
      <c r="G131" s="26" t="n">
        <v>3853.5</v>
      </c>
      <c r="H131" s="1" t="n">
        <f aca="false">G131*F131</f>
        <v>19267.5</v>
      </c>
      <c r="I131" s="13" t="s">
        <v>397</v>
      </c>
      <c r="J131" s="14" t="n">
        <v>19267.5</v>
      </c>
      <c r="K131" s="1" t="n">
        <f aca="false">H131-J131</f>
        <v>0</v>
      </c>
      <c r="L131" s="1"/>
      <c r="M131" s="0"/>
      <c r="N131" s="0"/>
      <c r="O131" s="0"/>
      <c r="P131" s="0"/>
      <c r="Q131" s="0"/>
      <c r="R131" s="0"/>
      <c r="S131" s="0"/>
      <c r="T131" s="0"/>
      <c r="U131" s="0"/>
      <c r="V131" s="0"/>
      <c r="AMI131" s="0"/>
      <c r="AMJ131" s="0"/>
    </row>
    <row r="132" s="12" customFormat="true" ht="29.85" hidden="false" customHeight="false" outlineLevel="0" collapsed="false">
      <c r="A132" s="7" t="s">
        <v>398</v>
      </c>
      <c r="B132" s="8" t="s">
        <v>399</v>
      </c>
      <c r="C132" s="8" t="s">
        <v>166</v>
      </c>
      <c r="D132" s="8" t="s">
        <v>47</v>
      </c>
      <c r="E132" s="8" t="n">
        <v>22487</v>
      </c>
      <c r="F132" s="8" t="n">
        <v>2</v>
      </c>
      <c r="G132" s="8" t="n">
        <v>5743.5</v>
      </c>
      <c r="H132" s="8" t="n">
        <f aca="false">G132*F132</f>
        <v>11487</v>
      </c>
      <c r="I132" s="9" t="s">
        <v>400</v>
      </c>
      <c r="J132" s="10" t="n">
        <v>11486.8</v>
      </c>
      <c r="K132" s="11" t="n">
        <f aca="false">H132+H133-J132-J133</f>
        <v>0.200000000000728</v>
      </c>
      <c r="L132" s="11"/>
    </row>
    <row r="133" s="12" customFormat="true" ht="29.85" hidden="false" customHeight="false" outlineLevel="0" collapsed="false">
      <c r="A133" s="7"/>
      <c r="B133" s="8"/>
      <c r="C133" s="8"/>
      <c r="D133" s="8"/>
      <c r="E133" s="8"/>
      <c r="F133" s="8" t="n">
        <v>1</v>
      </c>
      <c r="G133" s="8" t="n">
        <v>7000</v>
      </c>
      <c r="H133" s="8" t="n">
        <f aca="false">(G133*F133)+2100</f>
        <v>9100</v>
      </c>
      <c r="I133" s="9" t="s">
        <v>401</v>
      </c>
      <c r="J133" s="10" t="n">
        <v>9100</v>
      </c>
      <c r="K133" s="11" t="n">
        <v>0</v>
      </c>
      <c r="L133" s="11"/>
    </row>
    <row r="134" customFormat="false" ht="29.85" hidden="false" customHeight="false" outlineLevel="0" collapsed="false">
      <c r="A134" s="7" t="s">
        <v>402</v>
      </c>
      <c r="B134" s="11" t="s">
        <v>403</v>
      </c>
      <c r="C134" s="11" t="s">
        <v>166</v>
      </c>
      <c r="D134" s="11" t="s">
        <v>47</v>
      </c>
      <c r="E134" s="11" t="n">
        <v>19287</v>
      </c>
      <c r="F134" s="11" t="n">
        <v>2</v>
      </c>
      <c r="G134" s="8" t="n">
        <v>5743.5</v>
      </c>
      <c r="H134" s="11" t="n">
        <f aca="false">G134*F134</f>
        <v>11487</v>
      </c>
      <c r="I134" s="9" t="s">
        <v>404</v>
      </c>
      <c r="J134" s="10" t="n">
        <v>11486.8</v>
      </c>
      <c r="K134" s="11" t="n">
        <f aca="false">H134+H135-J134-J135</f>
        <v>0.200000000000728</v>
      </c>
      <c r="L134" s="11"/>
    </row>
    <row r="135" customFormat="false" ht="29.85" hidden="false" customHeight="false" outlineLevel="0" collapsed="false">
      <c r="A135" s="7"/>
      <c r="B135" s="11"/>
      <c r="C135" s="11"/>
      <c r="D135" s="11"/>
      <c r="E135" s="11"/>
      <c r="F135" s="11" t="n">
        <v>1</v>
      </c>
      <c r="G135" s="8" t="n">
        <v>7000</v>
      </c>
      <c r="H135" s="11" t="n">
        <f aca="false">G135*F135</f>
        <v>7000</v>
      </c>
      <c r="I135" s="9" t="s">
        <v>405</v>
      </c>
      <c r="J135" s="10" t="n">
        <v>7000</v>
      </c>
      <c r="K135" s="11" t="n">
        <v>0</v>
      </c>
      <c r="L135" s="11"/>
    </row>
    <row r="136" s="22" customFormat="true" ht="29.85" hidden="false" customHeight="false" outlineLevel="0" collapsed="false">
      <c r="A136" s="19" t="s">
        <v>406</v>
      </c>
      <c r="B136" s="19" t="s">
        <v>407</v>
      </c>
      <c r="C136" s="19" t="s">
        <v>74</v>
      </c>
      <c r="D136" s="19" t="s">
        <v>34</v>
      </c>
      <c r="E136" s="19" t="n">
        <v>17775</v>
      </c>
      <c r="F136" s="19" t="n">
        <f aca="false">D136-C136</f>
        <v>3</v>
      </c>
      <c r="G136" s="19" t="n">
        <v>3670</v>
      </c>
      <c r="H136" s="19" t="n">
        <f aca="false">G136*F136</f>
        <v>11010</v>
      </c>
      <c r="I136" s="20" t="s">
        <v>408</v>
      </c>
      <c r="J136" s="21" t="n">
        <v>11010</v>
      </c>
      <c r="K136" s="19" t="n">
        <f aca="false">H136-J136</f>
        <v>0</v>
      </c>
    </row>
    <row r="137" s="12" customFormat="true" ht="29.85" hidden="false" customHeight="false" outlineLevel="0" collapsed="false">
      <c r="A137" s="7" t="s">
        <v>409</v>
      </c>
      <c r="B137" s="11" t="s">
        <v>410</v>
      </c>
      <c r="C137" s="11" t="s">
        <v>47</v>
      </c>
      <c r="D137" s="11" t="s">
        <v>34</v>
      </c>
      <c r="E137" s="11" t="n">
        <v>105507.5</v>
      </c>
      <c r="F137" s="11" t="n">
        <f aca="false">D137-C137</f>
        <v>7</v>
      </c>
      <c r="G137" s="8" t="n">
        <v>3853.5</v>
      </c>
      <c r="H137" s="11" t="n">
        <f aca="false">(G137*F137)*3</f>
        <v>80923.5</v>
      </c>
      <c r="I137" s="9" t="s">
        <v>411</v>
      </c>
      <c r="J137" s="10" t="n">
        <v>26974.5</v>
      </c>
      <c r="K137" s="11" t="n">
        <f aca="false">H137-J137-J138-J139</f>
        <v>0</v>
      </c>
      <c r="L137" s="11"/>
    </row>
    <row r="138" s="12" customFormat="true" ht="29.85" hidden="false" customHeight="false" outlineLevel="0" collapsed="false">
      <c r="A138" s="7"/>
      <c r="B138" s="11"/>
      <c r="C138" s="11"/>
      <c r="D138" s="11"/>
      <c r="E138" s="11"/>
      <c r="F138" s="11"/>
      <c r="G138" s="8"/>
      <c r="H138" s="11"/>
      <c r="I138" s="9" t="s">
        <v>412</v>
      </c>
      <c r="J138" s="10" t="n">
        <v>26974.5</v>
      </c>
      <c r="K138" s="11" t="n">
        <v>0</v>
      </c>
      <c r="L138" s="11"/>
    </row>
    <row r="139" s="12" customFormat="true" ht="29.85" hidden="false" customHeight="false" outlineLevel="0" collapsed="false">
      <c r="A139" s="7"/>
      <c r="B139" s="11"/>
      <c r="C139" s="11"/>
      <c r="D139" s="11"/>
      <c r="E139" s="11"/>
      <c r="F139" s="11"/>
      <c r="G139" s="8"/>
      <c r="H139" s="11"/>
      <c r="I139" s="9" t="s">
        <v>413</v>
      </c>
      <c r="J139" s="10" t="n">
        <v>26974.5</v>
      </c>
      <c r="K139" s="11" t="n">
        <v>0</v>
      </c>
      <c r="L139" s="11"/>
    </row>
    <row r="140" s="27" customFormat="true" ht="30.8" hidden="false" customHeight="false" outlineLevel="0" collapsed="false">
      <c r="A140" s="1" t="s">
        <v>414</v>
      </c>
      <c r="B140" s="1" t="s">
        <v>415</v>
      </c>
      <c r="C140" s="1" t="s">
        <v>51</v>
      </c>
      <c r="D140" s="1" t="s">
        <v>232</v>
      </c>
      <c r="E140" s="1" t="n">
        <v>66500</v>
      </c>
      <c r="F140" s="1" t="n">
        <f aca="false">D140-C140</f>
        <v>8</v>
      </c>
      <c r="G140" s="26" t="n">
        <v>4693.5</v>
      </c>
      <c r="H140" s="1" t="n">
        <f aca="false">G140*F140</f>
        <v>37548</v>
      </c>
      <c r="I140" s="13" t="s">
        <v>416</v>
      </c>
      <c r="J140" s="14" t="n">
        <v>37548</v>
      </c>
      <c r="K140" s="1" t="n">
        <f aca="false">H140-J140</f>
        <v>0</v>
      </c>
      <c r="L140" s="1"/>
      <c r="M140" s="0"/>
      <c r="N140" s="0"/>
      <c r="O140" s="0"/>
      <c r="P140" s="0"/>
      <c r="Q140" s="0"/>
      <c r="R140" s="0"/>
      <c r="S140" s="0"/>
      <c r="T140" s="0"/>
      <c r="U140" s="0"/>
      <c r="V140" s="0"/>
      <c r="AMI140" s="0"/>
      <c r="AMJ140" s="0"/>
    </row>
    <row r="141" s="27" customFormat="true" ht="30.8" hidden="false" customHeight="false" outlineLevel="0" collapsed="false">
      <c r="A141" s="1" t="s">
        <v>417</v>
      </c>
      <c r="B141" s="1" t="s">
        <v>418</v>
      </c>
      <c r="C141" s="1" t="s">
        <v>29</v>
      </c>
      <c r="D141" s="1" t="s">
        <v>75</v>
      </c>
      <c r="E141" s="1" t="n">
        <v>19730</v>
      </c>
      <c r="F141" s="1" t="n">
        <f aca="false">D141-C141</f>
        <v>4</v>
      </c>
      <c r="G141" s="26" t="n">
        <v>3853.5</v>
      </c>
      <c r="H141" s="1" t="n">
        <f aca="false">G141*F141</f>
        <v>15414</v>
      </c>
      <c r="I141" s="13" t="s">
        <v>419</v>
      </c>
      <c r="J141" s="14" t="n">
        <v>15414</v>
      </c>
      <c r="K141" s="1" t="n">
        <f aca="false">H141-J141</f>
        <v>0</v>
      </c>
      <c r="L141" s="1"/>
      <c r="M141" s="0"/>
      <c r="N141" s="0"/>
      <c r="O141" s="0"/>
      <c r="P141" s="0"/>
      <c r="Q141" s="0"/>
      <c r="R141" s="0"/>
      <c r="S141" s="0"/>
      <c r="T141" s="0"/>
      <c r="U141" s="0"/>
      <c r="V141" s="0"/>
      <c r="AMI141" s="0"/>
      <c r="AMJ141" s="0"/>
    </row>
    <row r="142" customFormat="false" ht="30.8" hidden="false" customHeight="false" outlineLevel="0" collapsed="false">
      <c r="A142" s="1" t="s">
        <v>420</v>
      </c>
      <c r="B142" s="1" t="s">
        <v>421</v>
      </c>
      <c r="C142" s="1" t="s">
        <v>24</v>
      </c>
      <c r="D142" s="1" t="s">
        <v>34</v>
      </c>
      <c r="E142" s="1" t="n">
        <v>10415</v>
      </c>
      <c r="F142" s="1" t="n">
        <f aca="false">D142-C142</f>
        <v>2</v>
      </c>
      <c r="G142" s="26" t="n">
        <v>3853.5</v>
      </c>
      <c r="H142" s="1" t="n">
        <f aca="false">G142*F142</f>
        <v>7707</v>
      </c>
      <c r="I142" s="13" t="s">
        <v>422</v>
      </c>
      <c r="J142" s="14" t="n">
        <v>7707</v>
      </c>
      <c r="K142" s="1" t="n">
        <f aca="false">H142-J142</f>
        <v>0</v>
      </c>
      <c r="L142" s="0"/>
    </row>
    <row r="143" s="22" customFormat="true" ht="29.85" hidden="false" customHeight="false" outlineLevel="0" collapsed="false">
      <c r="A143" s="19" t="s">
        <v>423</v>
      </c>
      <c r="B143" s="19" t="s">
        <v>424</v>
      </c>
      <c r="C143" s="19" t="s">
        <v>74</v>
      </c>
      <c r="D143" s="19" t="s">
        <v>34</v>
      </c>
      <c r="E143" s="19" t="n">
        <v>17775</v>
      </c>
      <c r="F143" s="19" t="n">
        <f aca="false">D143-C143</f>
        <v>3</v>
      </c>
      <c r="G143" s="19" t="n">
        <v>3670</v>
      </c>
      <c r="H143" s="19" t="n">
        <f aca="false">G143*F143</f>
        <v>11010</v>
      </c>
      <c r="I143" s="20" t="s">
        <v>425</v>
      </c>
      <c r="J143" s="21" t="n">
        <v>11010</v>
      </c>
      <c r="K143" s="19" t="n">
        <f aca="false">H143-J143</f>
        <v>0</v>
      </c>
      <c r="L143" s="19"/>
    </row>
    <row r="144" s="27" customFormat="true" ht="30.8" hidden="false" customHeight="false" outlineLevel="0" collapsed="false">
      <c r="A144" s="1" t="s">
        <v>426</v>
      </c>
      <c r="B144" s="1" t="s">
        <v>427</v>
      </c>
      <c r="C144" s="1" t="s">
        <v>39</v>
      </c>
      <c r="D144" s="1" t="s">
        <v>13</v>
      </c>
      <c r="E144" s="1" t="n">
        <v>6107.5</v>
      </c>
      <c r="F144" s="1" t="n">
        <f aca="false">D144-C144</f>
        <v>1</v>
      </c>
      <c r="G144" s="26" t="n">
        <v>3853.5</v>
      </c>
      <c r="H144" s="1" t="n">
        <f aca="false">G144*F144</f>
        <v>3853.5</v>
      </c>
      <c r="I144" s="13" t="s">
        <v>428</v>
      </c>
      <c r="J144" s="14" t="n">
        <v>3853.5</v>
      </c>
      <c r="K144" s="1" t="n">
        <f aca="false">H144-J144</f>
        <v>0</v>
      </c>
      <c r="L144" s="1"/>
      <c r="M144" s="0"/>
      <c r="N144" s="0"/>
      <c r="O144" s="0"/>
      <c r="P144" s="0"/>
      <c r="Q144" s="0"/>
      <c r="R144" s="0"/>
      <c r="S144" s="0"/>
      <c r="T144" s="0"/>
      <c r="U144" s="0"/>
      <c r="V144" s="0"/>
      <c r="AMI144" s="0"/>
      <c r="AMJ144" s="0"/>
    </row>
    <row r="145" s="12" customFormat="true" ht="29.85" hidden="false" customHeight="false" outlineLevel="0" collapsed="false">
      <c r="A145" s="7" t="s">
        <v>429</v>
      </c>
      <c r="B145" s="11" t="s">
        <v>430</v>
      </c>
      <c r="C145" s="11" t="s">
        <v>39</v>
      </c>
      <c r="D145" s="11" t="s">
        <v>112</v>
      </c>
      <c r="E145" s="11" t="n">
        <v>71242.5</v>
      </c>
      <c r="F145" s="11" t="n">
        <f aca="false">D145-C145</f>
        <v>6</v>
      </c>
      <c r="G145" s="8" t="n">
        <v>3853.5</v>
      </c>
      <c r="H145" s="11" t="n">
        <f aca="false">(G145*F145)*2</f>
        <v>46242</v>
      </c>
      <c r="I145" s="9" t="s">
        <v>431</v>
      </c>
      <c r="J145" s="10" t="n">
        <v>23121</v>
      </c>
      <c r="K145" s="11" t="n">
        <f aca="false">H145-J145-J146</f>
        <v>0</v>
      </c>
      <c r="L145" s="11"/>
    </row>
    <row r="146" s="12" customFormat="true" ht="29.85" hidden="false" customHeight="false" outlineLevel="0" collapsed="false">
      <c r="A146" s="7"/>
      <c r="B146" s="11"/>
      <c r="C146" s="11"/>
      <c r="D146" s="11"/>
      <c r="E146" s="11"/>
      <c r="F146" s="11"/>
      <c r="G146" s="8"/>
      <c r="H146" s="11"/>
      <c r="I146" s="9" t="s">
        <v>432</v>
      </c>
      <c r="J146" s="10" t="n">
        <v>23121</v>
      </c>
      <c r="K146" s="11" t="n">
        <v>0</v>
      </c>
      <c r="L146" s="11"/>
    </row>
    <row r="147" customFormat="false" ht="15.9" hidden="false" customHeight="false" outlineLevel="0" collapsed="false">
      <c r="A147" s="1" t="s">
        <v>433</v>
      </c>
      <c r="B147" s="1" t="s">
        <v>434</v>
      </c>
      <c r="C147" s="1" t="s">
        <v>82</v>
      </c>
      <c r="D147" s="1" t="s">
        <v>67</v>
      </c>
      <c r="E147" s="1" t="n">
        <v>21847.5</v>
      </c>
      <c r="F147" s="1" t="n">
        <f aca="false">D147-C147</f>
        <v>3</v>
      </c>
      <c r="G147" s="26" t="n">
        <v>3853.5</v>
      </c>
      <c r="H147" s="1" t="n">
        <f aca="false">G147*F147</f>
        <v>11560.5</v>
      </c>
      <c r="I147" s="13" t="s">
        <v>435</v>
      </c>
      <c r="J147" s="14" t="n">
        <v>11560.5</v>
      </c>
      <c r="K147" s="1" t="n">
        <f aca="false">H147-J147</f>
        <v>0</v>
      </c>
      <c r="L147" s="0"/>
    </row>
    <row r="148" s="27" customFormat="true" ht="30.8" hidden="false" customHeight="false" outlineLevel="0" collapsed="false">
      <c r="A148" s="1" t="s">
        <v>436</v>
      </c>
      <c r="B148" s="1" t="s">
        <v>437</v>
      </c>
      <c r="C148" s="1" t="s">
        <v>74</v>
      </c>
      <c r="D148" s="1" t="s">
        <v>75</v>
      </c>
      <c r="E148" s="1" t="n">
        <v>14565</v>
      </c>
      <c r="F148" s="1" t="n">
        <f aca="false">D148-C148</f>
        <v>2</v>
      </c>
      <c r="G148" s="26" t="n">
        <v>3853.5</v>
      </c>
      <c r="H148" s="1" t="n">
        <f aca="false">G148*F148</f>
        <v>7707</v>
      </c>
      <c r="I148" s="13" t="s">
        <v>438</v>
      </c>
      <c r="J148" s="14" t="n">
        <v>7707</v>
      </c>
      <c r="K148" s="1" t="n">
        <f aca="false">H148-J148</f>
        <v>0</v>
      </c>
      <c r="L148" s="1"/>
      <c r="M148" s="0"/>
      <c r="N148" s="0"/>
      <c r="O148" s="0"/>
      <c r="P148" s="0"/>
      <c r="Q148" s="0"/>
      <c r="R148" s="0"/>
      <c r="S148" s="0"/>
      <c r="T148" s="0"/>
      <c r="U148" s="0"/>
      <c r="V148" s="0"/>
      <c r="AMI148" s="0"/>
      <c r="AMJ148" s="0"/>
    </row>
    <row r="149" customFormat="false" ht="30.8" hidden="false" customHeight="false" outlineLevel="0" collapsed="false">
      <c r="A149" s="1" t="s">
        <v>439</v>
      </c>
      <c r="B149" s="1" t="s">
        <v>440</v>
      </c>
      <c r="C149" s="1" t="s">
        <v>29</v>
      </c>
      <c r="D149" s="1" t="s">
        <v>119</v>
      </c>
      <c r="E149" s="1" t="n">
        <v>50332.5</v>
      </c>
      <c r="F149" s="1" t="n">
        <f aca="false">D149-C149</f>
        <v>9</v>
      </c>
      <c r="G149" s="26" t="n">
        <v>3853.5</v>
      </c>
      <c r="H149" s="1" t="n">
        <f aca="false">G149*F149</f>
        <v>34681.5</v>
      </c>
      <c r="I149" s="13" t="s">
        <v>441</v>
      </c>
      <c r="J149" s="14" t="n">
        <v>34681.5</v>
      </c>
      <c r="K149" s="1" t="n">
        <f aca="false">H149-J149</f>
        <v>0</v>
      </c>
      <c r="L149" s="0"/>
    </row>
    <row r="150" s="27" customFormat="true" ht="30.8" hidden="false" customHeight="false" outlineLevel="0" collapsed="false">
      <c r="A150" s="1" t="s">
        <v>442</v>
      </c>
      <c r="B150" s="1" t="s">
        <v>443</v>
      </c>
      <c r="C150" s="1" t="s">
        <v>180</v>
      </c>
      <c r="D150" s="1" t="s">
        <v>232</v>
      </c>
      <c r="E150" s="1" t="n">
        <v>24430</v>
      </c>
      <c r="F150" s="1" t="n">
        <f aca="false">D150-C150</f>
        <v>4</v>
      </c>
      <c r="G150" s="26" t="n">
        <v>3853.5</v>
      </c>
      <c r="H150" s="1" t="n">
        <f aca="false">G150*F150</f>
        <v>15414</v>
      </c>
      <c r="I150" s="13" t="s">
        <v>444</v>
      </c>
      <c r="J150" s="14" t="n">
        <v>15414</v>
      </c>
      <c r="K150" s="1" t="n">
        <f aca="false">H150-J150</f>
        <v>0</v>
      </c>
      <c r="L150" s="1"/>
      <c r="M150" s="0"/>
      <c r="N150" s="0"/>
      <c r="O150" s="0"/>
      <c r="P150" s="0"/>
      <c r="Q150" s="0"/>
      <c r="R150" s="0"/>
      <c r="S150" s="0"/>
      <c r="T150" s="0"/>
      <c r="U150" s="0"/>
      <c r="V150" s="0"/>
      <c r="AMI150" s="0"/>
      <c r="AMJ150" s="0"/>
    </row>
    <row r="151" s="27" customFormat="true" ht="30.8" hidden="false" customHeight="false" outlineLevel="0" collapsed="false">
      <c r="A151" s="1" t="s">
        <v>445</v>
      </c>
      <c r="B151" s="1" t="s">
        <v>446</v>
      </c>
      <c r="C151" s="1" t="s">
        <v>24</v>
      </c>
      <c r="D151" s="1" t="s">
        <v>19</v>
      </c>
      <c r="E151" s="1" t="n">
        <v>15622.5</v>
      </c>
      <c r="F151" s="1" t="n">
        <f aca="false">D151-C151</f>
        <v>3</v>
      </c>
      <c r="G151" s="26" t="n">
        <v>3853.5</v>
      </c>
      <c r="H151" s="1" t="n">
        <f aca="false">G151*F151</f>
        <v>11560.5</v>
      </c>
      <c r="I151" s="13" t="s">
        <v>447</v>
      </c>
      <c r="J151" s="14" t="n">
        <v>11560.5</v>
      </c>
      <c r="K151" s="1" t="n">
        <f aca="false">H151-J151</f>
        <v>0</v>
      </c>
      <c r="L151" s="1"/>
      <c r="M151" s="0"/>
      <c r="N151" s="0"/>
      <c r="O151" s="0"/>
      <c r="P151" s="0"/>
      <c r="Q151" s="0"/>
      <c r="R151" s="0"/>
      <c r="S151" s="0"/>
      <c r="T151" s="0"/>
      <c r="U151" s="0"/>
      <c r="V151" s="0"/>
      <c r="AMI151" s="0"/>
      <c r="AMJ151" s="0"/>
    </row>
    <row r="152" s="34" customFormat="true" ht="29.85" hidden="false" customHeight="false" outlineLevel="0" collapsed="false">
      <c r="A152" s="31" t="s">
        <v>448</v>
      </c>
      <c r="B152" s="31" t="s">
        <v>449</v>
      </c>
      <c r="C152" s="31" t="s">
        <v>39</v>
      </c>
      <c r="D152" s="31" t="s">
        <v>86</v>
      </c>
      <c r="E152" s="31" t="n">
        <v>9865</v>
      </c>
      <c r="F152" s="31" t="n">
        <f aca="false">D152-C152</f>
        <v>2</v>
      </c>
      <c r="G152" s="31"/>
      <c r="H152" s="31" t="n">
        <v>3853.5</v>
      </c>
      <c r="I152" s="32" t="s">
        <v>450</v>
      </c>
      <c r="J152" s="33" t="n">
        <v>3853.5</v>
      </c>
      <c r="K152" s="31" t="n">
        <f aca="false">H152-J152</f>
        <v>0</v>
      </c>
      <c r="L152" s="31"/>
      <c r="M152" s="34" t="s">
        <v>451</v>
      </c>
    </row>
    <row r="153" s="39" customFormat="true" ht="30.8" hidden="false" customHeight="false" outlineLevel="0" collapsed="false">
      <c r="A153" s="35" t="s">
        <v>452</v>
      </c>
      <c r="B153" s="35" t="s">
        <v>453</v>
      </c>
      <c r="C153" s="35" t="s">
        <v>13</v>
      </c>
      <c r="D153" s="35" t="s">
        <v>86</v>
      </c>
      <c r="E153" s="35" t="n">
        <v>4932.5</v>
      </c>
      <c r="F153" s="35" t="n">
        <f aca="false">D153-C153</f>
        <v>1</v>
      </c>
      <c r="G153" s="35" t="n">
        <v>3853.5</v>
      </c>
      <c r="H153" s="35" t="n">
        <f aca="false">G153*F153</f>
        <v>3853.5</v>
      </c>
      <c r="I153" s="36" t="s">
        <v>454</v>
      </c>
      <c r="J153" s="37" t="n">
        <v>3853.5</v>
      </c>
      <c r="K153" s="1" t="n">
        <f aca="false">H153-J153</f>
        <v>0</v>
      </c>
      <c r="L153" s="1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AMI153" s="0"/>
      <c r="AMJ153" s="0"/>
    </row>
    <row r="154" customFormat="false" ht="30.8" hidden="false" customHeight="false" outlineLevel="0" collapsed="false">
      <c r="A154" s="1" t="s">
        <v>455</v>
      </c>
      <c r="B154" s="1" t="s">
        <v>453</v>
      </c>
      <c r="C154" s="1" t="s">
        <v>86</v>
      </c>
      <c r="D154" s="1" t="s">
        <v>51</v>
      </c>
      <c r="E154" s="1" t="n">
        <v>14797.5</v>
      </c>
      <c r="F154" s="1" t="n">
        <f aca="false">D154-C154</f>
        <v>3</v>
      </c>
      <c r="G154" s="26" t="n">
        <v>3853.5</v>
      </c>
      <c r="H154" s="1" t="n">
        <f aca="false">G154*F154</f>
        <v>11560.5</v>
      </c>
      <c r="I154" s="13" t="s">
        <v>456</v>
      </c>
      <c r="J154" s="14" t="n">
        <v>11560.5</v>
      </c>
      <c r="K154" s="1" t="n">
        <f aca="false">H154-J154</f>
        <v>0</v>
      </c>
      <c r="L154" s="0"/>
    </row>
    <row r="155" s="43" customFormat="true" ht="29.85" hidden="false" customHeight="false" outlineLevel="0" collapsed="false">
      <c r="A155" s="40" t="s">
        <v>457</v>
      </c>
      <c r="B155" s="40" t="s">
        <v>458</v>
      </c>
      <c r="C155" s="40" t="s">
        <v>43</v>
      </c>
      <c r="D155" s="40" t="s">
        <v>24</v>
      </c>
      <c r="E155" s="40" t="n">
        <v>43470</v>
      </c>
      <c r="F155" s="40" t="n">
        <f aca="false">D155-C155</f>
        <v>7</v>
      </c>
      <c r="G155" s="40"/>
      <c r="H155" s="40" t="n">
        <v>31290</v>
      </c>
      <c r="I155" s="41" t="s">
        <v>459</v>
      </c>
      <c r="J155" s="42" t="n">
        <v>31290</v>
      </c>
      <c r="K155" s="40" t="n">
        <f aca="false">H155-J155</f>
        <v>0</v>
      </c>
      <c r="L155" s="40"/>
    </row>
    <row r="156" s="27" customFormat="true" ht="15.9" hidden="false" customHeight="false" outlineLevel="0" collapsed="false">
      <c r="A156" s="1" t="s">
        <v>460</v>
      </c>
      <c r="B156" s="1" t="s">
        <v>461</v>
      </c>
      <c r="C156" s="1" t="s">
        <v>29</v>
      </c>
      <c r="D156" s="1" t="s">
        <v>74</v>
      </c>
      <c r="E156" s="1" t="n">
        <v>9865</v>
      </c>
      <c r="F156" s="1" t="n">
        <f aca="false">D156-C156</f>
        <v>2</v>
      </c>
      <c r="G156" s="26" t="n">
        <v>3853.5</v>
      </c>
      <c r="H156" s="1" t="n">
        <f aca="false">G156*F156</f>
        <v>7707</v>
      </c>
      <c r="I156" s="13" t="s">
        <v>462</v>
      </c>
      <c r="J156" s="14" t="n">
        <v>7707</v>
      </c>
      <c r="K156" s="1" t="n">
        <f aca="false">H156-J156</f>
        <v>0</v>
      </c>
      <c r="L156" s="1"/>
      <c r="M156" s="0"/>
      <c r="N156" s="0"/>
      <c r="O156" s="0"/>
      <c r="P156" s="0"/>
      <c r="Q156" s="0"/>
      <c r="R156" s="0"/>
      <c r="S156" s="0"/>
      <c r="T156" s="0"/>
      <c r="U156" s="0"/>
      <c r="V156" s="0"/>
      <c r="AMI156" s="0"/>
      <c r="AMJ156" s="0"/>
    </row>
    <row r="157" s="6" customFormat="true" ht="15.75" hidden="false" customHeight="false" outlineLevel="0" collapsed="false">
      <c r="A157" s="4" t="s">
        <v>463</v>
      </c>
      <c r="B157" s="4" t="s">
        <v>464</v>
      </c>
      <c r="C157" s="4" t="s">
        <v>43</v>
      </c>
      <c r="D157" s="4" t="s">
        <v>142</v>
      </c>
      <c r="E157" s="4" t="n">
        <v>24435</v>
      </c>
      <c r="F157" s="4" t="n">
        <f aca="false">D157-C157</f>
        <v>3</v>
      </c>
      <c r="G157" s="4" t="n">
        <v>3853.5</v>
      </c>
      <c r="H157" s="4" t="n">
        <f aca="false">G157*F157</f>
        <v>11560.5</v>
      </c>
      <c r="I157" s="28" t="s">
        <v>465</v>
      </c>
      <c r="J157" s="29" t="n">
        <v>11560.5</v>
      </c>
      <c r="K157" s="4" t="n">
        <f aca="false">H157-J157</f>
        <v>0</v>
      </c>
    </row>
    <row r="158" customFormat="false" ht="30.8" hidden="false" customHeight="false" outlineLevel="0" collapsed="false">
      <c r="A158" s="1" t="s">
        <v>466</v>
      </c>
      <c r="B158" s="1" t="s">
        <v>467</v>
      </c>
      <c r="C158" s="1" t="s">
        <v>180</v>
      </c>
      <c r="D158" s="1" t="s">
        <v>58</v>
      </c>
      <c r="E158" s="1" t="n">
        <v>18142.5</v>
      </c>
      <c r="F158" s="1" t="n">
        <f aca="false">D158-C158</f>
        <v>3</v>
      </c>
      <c r="G158" s="26" t="n">
        <v>4693.5</v>
      </c>
      <c r="H158" s="1" t="n">
        <f aca="false">G158*F158</f>
        <v>14080.5</v>
      </c>
      <c r="I158" s="13" t="s">
        <v>468</v>
      </c>
      <c r="J158" s="14" t="n">
        <v>14080.5</v>
      </c>
      <c r="K158" s="1" t="n">
        <f aca="false">H158-J158</f>
        <v>0</v>
      </c>
      <c r="L158" s="0"/>
    </row>
    <row r="159" customFormat="false" ht="30.8" hidden="false" customHeight="false" outlineLevel="0" collapsed="false">
      <c r="A159" s="1" t="s">
        <v>469</v>
      </c>
      <c r="B159" s="1" t="s">
        <v>470</v>
      </c>
      <c r="C159" s="1" t="s">
        <v>63</v>
      </c>
      <c r="D159" s="1" t="s">
        <v>35</v>
      </c>
      <c r="E159" s="1" t="n">
        <v>57662.5</v>
      </c>
      <c r="F159" s="1" t="n">
        <f aca="false">D159-C159</f>
        <v>10</v>
      </c>
      <c r="G159" s="26" t="n">
        <v>3853.5</v>
      </c>
      <c r="H159" s="1" t="n">
        <f aca="false">G159*F159</f>
        <v>38535</v>
      </c>
      <c r="I159" s="13" t="s">
        <v>471</v>
      </c>
      <c r="J159" s="14" t="n">
        <v>38535</v>
      </c>
      <c r="K159" s="1" t="n">
        <f aca="false">H159-J159</f>
        <v>0</v>
      </c>
      <c r="L159" s="0"/>
    </row>
    <row r="160" customFormat="false" ht="30.8" hidden="false" customHeight="false" outlineLevel="0" collapsed="false">
      <c r="A160" s="1" t="s">
        <v>472</v>
      </c>
      <c r="B160" s="1" t="s">
        <v>473</v>
      </c>
      <c r="C160" s="1" t="s">
        <v>150</v>
      </c>
      <c r="D160" s="1" t="s">
        <v>58</v>
      </c>
      <c r="E160" s="1" t="n">
        <v>4932.5</v>
      </c>
      <c r="F160" s="1" t="n">
        <f aca="false">D160-C160</f>
        <v>1</v>
      </c>
      <c r="G160" s="26" t="n">
        <v>3853.5</v>
      </c>
      <c r="H160" s="1" t="n">
        <f aca="false">G160*F160</f>
        <v>3853.5</v>
      </c>
      <c r="I160" s="13" t="s">
        <v>474</v>
      </c>
      <c r="J160" s="14" t="n">
        <v>3853.5</v>
      </c>
      <c r="K160" s="1" t="n">
        <f aca="false">H160-J160</f>
        <v>0</v>
      </c>
      <c r="L160" s="0"/>
    </row>
    <row r="161" s="27" customFormat="true" ht="30.8" hidden="false" customHeight="false" outlineLevel="0" collapsed="false">
      <c r="A161" s="1" t="s">
        <v>475</v>
      </c>
      <c r="B161" s="1" t="s">
        <v>476</v>
      </c>
      <c r="C161" s="1" t="s">
        <v>58</v>
      </c>
      <c r="D161" s="1" t="s">
        <v>59</v>
      </c>
      <c r="E161" s="1" t="n">
        <v>12215</v>
      </c>
      <c r="F161" s="1" t="n">
        <f aca="false">D161-C161</f>
        <v>2</v>
      </c>
      <c r="G161" s="26" t="n">
        <v>3853.5</v>
      </c>
      <c r="H161" s="1" t="n">
        <f aca="false">G161*F161</f>
        <v>7707</v>
      </c>
      <c r="I161" s="13" t="s">
        <v>477</v>
      </c>
      <c r="J161" s="14" t="n">
        <v>7707</v>
      </c>
      <c r="K161" s="1" t="n">
        <f aca="false">H161-J161</f>
        <v>0</v>
      </c>
      <c r="L161" s="1"/>
      <c r="M161" s="0"/>
      <c r="N161" s="0"/>
      <c r="O161" s="0"/>
      <c r="P161" s="0"/>
      <c r="Q161" s="0"/>
      <c r="R161" s="0"/>
      <c r="S161" s="0"/>
      <c r="T161" s="0"/>
      <c r="U161" s="0"/>
      <c r="V161" s="0"/>
      <c r="AMI161" s="0"/>
      <c r="AMJ161" s="0"/>
    </row>
    <row r="162" customFormat="false" ht="15.9" hidden="false" customHeight="false" outlineLevel="0" collapsed="false">
      <c r="A162" s="1" t="s">
        <v>478</v>
      </c>
      <c r="B162" s="1" t="s">
        <v>479</v>
      </c>
      <c r="C162" s="1" t="s">
        <v>67</v>
      </c>
      <c r="D162" s="1" t="s">
        <v>39</v>
      </c>
      <c r="E162" s="1" t="n">
        <v>13807.5</v>
      </c>
      <c r="F162" s="1" t="n">
        <f aca="false">D162-C162</f>
        <v>2</v>
      </c>
      <c r="G162" s="26" t="n">
        <v>3853.5</v>
      </c>
      <c r="H162" s="1" t="n">
        <f aca="false">G162*F162</f>
        <v>7707</v>
      </c>
      <c r="I162" s="13" t="s">
        <v>480</v>
      </c>
      <c r="J162" s="14" t="n">
        <v>7707</v>
      </c>
      <c r="K162" s="1" t="n">
        <f aca="false">H162-J162</f>
        <v>0</v>
      </c>
      <c r="L162" s="0"/>
    </row>
    <row r="163" customFormat="false" ht="29.85" hidden="false" customHeight="false" outlineLevel="0" collapsed="false">
      <c r="A163" s="1" t="s">
        <v>481</v>
      </c>
      <c r="B163" s="1" t="s">
        <v>482</v>
      </c>
      <c r="C163" s="1" t="s">
        <v>146</v>
      </c>
      <c r="D163" s="1" t="s">
        <v>59</v>
      </c>
      <c r="E163" s="1" t="n">
        <v>27615</v>
      </c>
      <c r="F163" s="1" t="n">
        <f aca="false">D163-C163</f>
        <v>4</v>
      </c>
      <c r="G163" s="26" t="n">
        <v>3853.5</v>
      </c>
      <c r="H163" s="1" t="n">
        <f aca="false">G163*F163</f>
        <v>15414</v>
      </c>
      <c r="I163" s="13" t="s">
        <v>483</v>
      </c>
      <c r="J163" s="14" t="n">
        <v>15414</v>
      </c>
      <c r="K163" s="1" t="n">
        <f aca="false">H163-J163</f>
        <v>0</v>
      </c>
      <c r="L163" s="0"/>
    </row>
    <row r="164" s="27" customFormat="true" ht="30.8" hidden="false" customHeight="false" outlineLevel="0" collapsed="false">
      <c r="A164" s="1" t="s">
        <v>484</v>
      </c>
      <c r="B164" s="1" t="s">
        <v>485</v>
      </c>
      <c r="C164" s="1" t="s">
        <v>14</v>
      </c>
      <c r="D164" s="1" t="s">
        <v>180</v>
      </c>
      <c r="E164" s="1" t="n">
        <v>13530</v>
      </c>
      <c r="F164" s="1" t="n">
        <f aca="false">D164-C164</f>
        <v>2</v>
      </c>
      <c r="G164" s="26" t="n">
        <v>3853.5</v>
      </c>
      <c r="H164" s="1" t="n">
        <f aca="false">G164*F164</f>
        <v>7707</v>
      </c>
      <c r="I164" s="13" t="s">
        <v>486</v>
      </c>
      <c r="J164" s="14" t="n">
        <v>7707</v>
      </c>
      <c r="K164" s="1" t="n">
        <f aca="false">H164-J164</f>
        <v>0</v>
      </c>
      <c r="L164" s="1"/>
      <c r="M164" s="0"/>
      <c r="N164" s="0"/>
      <c r="O164" s="0"/>
      <c r="P164" s="0"/>
      <c r="Q164" s="0"/>
      <c r="R164" s="0"/>
      <c r="S164" s="0"/>
      <c r="T164" s="0"/>
      <c r="U164" s="0"/>
      <c r="V164" s="0"/>
      <c r="AMI164" s="0"/>
      <c r="AMJ164" s="0"/>
    </row>
    <row r="165" s="12" customFormat="true" ht="29.85" hidden="false" customHeight="false" outlineLevel="0" collapsed="false">
      <c r="A165" s="7" t="s">
        <v>487</v>
      </c>
      <c r="B165" s="11" t="s">
        <v>488</v>
      </c>
      <c r="C165" s="11" t="s">
        <v>142</v>
      </c>
      <c r="D165" s="11" t="s">
        <v>34</v>
      </c>
      <c r="E165" s="11" t="n">
        <v>59190</v>
      </c>
      <c r="F165" s="11" t="n">
        <f aca="false">D165-C165</f>
        <v>6</v>
      </c>
      <c r="G165" s="8" t="n">
        <v>3853.5</v>
      </c>
      <c r="H165" s="11" t="n">
        <f aca="false">(G165*F165)*2</f>
        <v>46242</v>
      </c>
      <c r="I165" s="9" t="s">
        <v>489</v>
      </c>
      <c r="J165" s="10" t="n">
        <v>23121</v>
      </c>
      <c r="K165" s="11" t="n">
        <f aca="false">H165-J165-J166</f>
        <v>0</v>
      </c>
      <c r="L165" s="11"/>
    </row>
    <row r="166" s="12" customFormat="true" ht="29.85" hidden="false" customHeight="false" outlineLevel="0" collapsed="false">
      <c r="A166" s="7"/>
      <c r="B166" s="11"/>
      <c r="C166" s="11"/>
      <c r="D166" s="11"/>
      <c r="E166" s="11"/>
      <c r="F166" s="11"/>
      <c r="G166" s="8"/>
      <c r="H166" s="11"/>
      <c r="I166" s="9" t="s">
        <v>490</v>
      </c>
      <c r="J166" s="10" t="n">
        <v>23121</v>
      </c>
      <c r="K166" s="11" t="n">
        <v>0</v>
      </c>
      <c r="L166" s="11"/>
    </row>
    <row r="167" s="27" customFormat="true" ht="15.9" hidden="false" customHeight="false" outlineLevel="0" collapsed="false">
      <c r="A167" s="1" t="s">
        <v>491</v>
      </c>
      <c r="B167" s="1" t="s">
        <v>492</v>
      </c>
      <c r="C167" s="1" t="s">
        <v>75</v>
      </c>
      <c r="D167" s="1" t="s">
        <v>19</v>
      </c>
      <c r="E167" s="1" t="n">
        <v>9865</v>
      </c>
      <c r="F167" s="1" t="n">
        <f aca="false">D167-C167</f>
        <v>2</v>
      </c>
      <c r="G167" s="26" t="n">
        <v>3853.5</v>
      </c>
      <c r="H167" s="1" t="n">
        <f aca="false">G167*F167</f>
        <v>7707</v>
      </c>
      <c r="I167" s="13" t="s">
        <v>493</v>
      </c>
      <c r="J167" s="14" t="n">
        <v>7707</v>
      </c>
      <c r="K167" s="1" t="n">
        <f aca="false">H167-J167</f>
        <v>0</v>
      </c>
      <c r="L167" s="1"/>
      <c r="M167" s="0"/>
      <c r="N167" s="0"/>
      <c r="O167" s="0"/>
      <c r="P167" s="0"/>
      <c r="Q167" s="0"/>
      <c r="R167" s="0"/>
      <c r="S167" s="0"/>
      <c r="T167" s="0"/>
      <c r="U167" s="0"/>
      <c r="V167" s="0"/>
      <c r="AMI167" s="0"/>
      <c r="AMJ167" s="0"/>
    </row>
    <row r="168" customFormat="false" ht="15.9" hidden="false" customHeight="false" outlineLevel="0" collapsed="false">
      <c r="A168" s="1" t="s">
        <v>494</v>
      </c>
      <c r="B168" s="1" t="s">
        <v>495</v>
      </c>
      <c r="C168" s="1" t="s">
        <v>86</v>
      </c>
      <c r="D168" s="1" t="s">
        <v>133</v>
      </c>
      <c r="E168" s="1" t="n">
        <v>4932.5</v>
      </c>
      <c r="F168" s="1" t="n">
        <f aca="false">D168-C168</f>
        <v>1</v>
      </c>
      <c r="G168" s="26" t="n">
        <v>3853.5</v>
      </c>
      <c r="H168" s="1" t="n">
        <f aca="false">G168*F168</f>
        <v>3853.5</v>
      </c>
      <c r="I168" s="13" t="s">
        <v>496</v>
      </c>
      <c r="J168" s="14" t="n">
        <v>3853.5</v>
      </c>
      <c r="K168" s="1" t="n">
        <f aca="false">H168-J168</f>
        <v>0</v>
      </c>
      <c r="L168" s="0"/>
    </row>
    <row r="169" s="27" customFormat="true" ht="15.9" hidden="false" customHeight="false" outlineLevel="0" collapsed="false">
      <c r="A169" s="1" t="s">
        <v>497</v>
      </c>
      <c r="B169" s="1" t="s">
        <v>498</v>
      </c>
      <c r="C169" s="1" t="s">
        <v>119</v>
      </c>
      <c r="D169" s="1" t="s">
        <v>86</v>
      </c>
      <c r="E169" s="1" t="n">
        <v>34737.5</v>
      </c>
      <c r="F169" s="1" t="n">
        <f aca="false">D169-C169</f>
        <v>5</v>
      </c>
      <c r="G169" s="26" t="n">
        <v>4693.5</v>
      </c>
      <c r="H169" s="1" t="n">
        <f aca="false">G169*F169</f>
        <v>23467.5</v>
      </c>
      <c r="I169" s="13" t="s">
        <v>499</v>
      </c>
      <c r="J169" s="14" t="n">
        <v>23467.5</v>
      </c>
      <c r="K169" s="1" t="n">
        <f aca="false">H169-J169</f>
        <v>0</v>
      </c>
      <c r="L169" s="1"/>
      <c r="M169" s="0"/>
      <c r="N169" s="0"/>
      <c r="O169" s="0"/>
      <c r="P169" s="0"/>
      <c r="Q169" s="0"/>
      <c r="R169" s="0"/>
      <c r="S169" s="0"/>
      <c r="T169" s="0"/>
      <c r="U169" s="0"/>
      <c r="V169" s="0"/>
      <c r="AMI169" s="0"/>
      <c r="AMJ169" s="0"/>
    </row>
    <row r="170" s="27" customFormat="true" ht="30.8" hidden="false" customHeight="false" outlineLevel="0" collapsed="false">
      <c r="A170" s="1" t="s">
        <v>500</v>
      </c>
      <c r="B170" s="1" t="s">
        <v>501</v>
      </c>
      <c r="C170" s="1" t="s">
        <v>47</v>
      </c>
      <c r="D170" s="1" t="s">
        <v>142</v>
      </c>
      <c r="E170" s="1" t="n">
        <v>6822.5</v>
      </c>
      <c r="F170" s="1" t="n">
        <f aca="false">D170-C170</f>
        <v>1</v>
      </c>
      <c r="G170" s="26" t="n">
        <v>5743.5</v>
      </c>
      <c r="H170" s="1" t="n">
        <f aca="false">G170*F170</f>
        <v>5743.5</v>
      </c>
      <c r="I170" s="13" t="s">
        <v>502</v>
      </c>
      <c r="J170" s="14" t="n">
        <v>5743.4</v>
      </c>
      <c r="K170" s="1" t="n">
        <f aca="false">H170-J170</f>
        <v>0.100000000000364</v>
      </c>
      <c r="L170" s="1"/>
      <c r="M170" s="0"/>
      <c r="N170" s="0"/>
      <c r="O170" s="0"/>
      <c r="P170" s="0"/>
      <c r="Q170" s="0"/>
      <c r="R170" s="0"/>
      <c r="S170" s="0"/>
      <c r="T170" s="0"/>
      <c r="U170" s="0"/>
      <c r="V170" s="0"/>
      <c r="AMI170" s="0"/>
      <c r="AMJ170" s="0"/>
    </row>
    <row r="171" customFormat="false" ht="30.8" hidden="false" customHeight="false" outlineLevel="0" collapsed="false">
      <c r="A171" s="1" t="s">
        <v>503</v>
      </c>
      <c r="B171" s="1" t="s">
        <v>504</v>
      </c>
      <c r="C171" s="1" t="s">
        <v>19</v>
      </c>
      <c r="D171" s="1" t="s">
        <v>119</v>
      </c>
      <c r="E171" s="1" t="n">
        <v>20842.5</v>
      </c>
      <c r="F171" s="1" t="n">
        <f aca="false">D171-C171</f>
        <v>3</v>
      </c>
      <c r="G171" s="26" t="n">
        <v>4693.5</v>
      </c>
      <c r="H171" s="1" t="n">
        <f aca="false">G171*F171</f>
        <v>14080.5</v>
      </c>
      <c r="I171" s="13" t="s">
        <v>505</v>
      </c>
      <c r="J171" s="14" t="n">
        <v>14080.5</v>
      </c>
      <c r="K171" s="1" t="n">
        <f aca="false">H171-J171</f>
        <v>0</v>
      </c>
      <c r="L171" s="0"/>
    </row>
    <row r="172" s="12" customFormat="true" ht="29.85" hidden="false" customHeight="false" outlineLevel="0" collapsed="false">
      <c r="A172" s="23" t="s">
        <v>506</v>
      </c>
      <c r="B172" s="11" t="s">
        <v>507</v>
      </c>
      <c r="C172" s="11" t="s">
        <v>180</v>
      </c>
      <c r="D172" s="11" t="s">
        <v>58</v>
      </c>
      <c r="E172" s="11" t="n">
        <v>105180</v>
      </c>
      <c r="F172" s="11" t="n">
        <f aca="false">D172-C172</f>
        <v>3</v>
      </c>
      <c r="G172" s="8" t="n">
        <v>3853.5</v>
      </c>
      <c r="H172" s="11" t="n">
        <f aca="false">(G172*F172)*8</f>
        <v>92484</v>
      </c>
      <c r="I172" s="9" t="s">
        <v>508</v>
      </c>
      <c r="J172" s="10" t="n">
        <v>11560.5</v>
      </c>
      <c r="K172" s="11" t="n">
        <f aca="false">H172-J172-J173-J174-J175-J176-J177-J178-J179</f>
        <v>0</v>
      </c>
      <c r="L172" s="11"/>
    </row>
    <row r="173" s="12" customFormat="true" ht="29.85" hidden="false" customHeight="false" outlineLevel="0" collapsed="false">
      <c r="A173" s="23"/>
      <c r="B173" s="11"/>
      <c r="C173" s="11"/>
      <c r="D173" s="11"/>
      <c r="E173" s="11"/>
      <c r="F173" s="11"/>
      <c r="G173" s="8"/>
      <c r="H173" s="11"/>
      <c r="I173" s="9" t="s">
        <v>509</v>
      </c>
      <c r="J173" s="10" t="n">
        <v>11560.5</v>
      </c>
      <c r="K173" s="11" t="n">
        <v>0</v>
      </c>
      <c r="L173" s="11"/>
    </row>
    <row r="174" s="12" customFormat="true" ht="30.8" hidden="false" customHeight="false" outlineLevel="0" collapsed="false">
      <c r="A174" s="23"/>
      <c r="B174" s="11"/>
      <c r="C174" s="11"/>
      <c r="D174" s="11"/>
      <c r="E174" s="11"/>
      <c r="F174" s="11"/>
      <c r="G174" s="8"/>
      <c r="H174" s="11"/>
      <c r="I174" s="9" t="s">
        <v>510</v>
      </c>
      <c r="J174" s="10" t="n">
        <v>11560.5</v>
      </c>
      <c r="K174" s="11" t="n">
        <v>0</v>
      </c>
      <c r="L174" s="11"/>
    </row>
    <row r="175" s="12" customFormat="true" ht="15.9" hidden="false" customHeight="false" outlineLevel="0" collapsed="false">
      <c r="A175" s="23"/>
      <c r="B175" s="11"/>
      <c r="C175" s="11"/>
      <c r="D175" s="11"/>
      <c r="E175" s="11"/>
      <c r="F175" s="11"/>
      <c r="G175" s="8"/>
      <c r="H175" s="11"/>
      <c r="I175" s="9" t="s">
        <v>511</v>
      </c>
      <c r="J175" s="10" t="n">
        <v>11560.5</v>
      </c>
      <c r="K175" s="11" t="n">
        <v>0</v>
      </c>
      <c r="L175" s="11"/>
    </row>
    <row r="176" s="12" customFormat="true" ht="30.8" hidden="false" customHeight="false" outlineLevel="0" collapsed="false">
      <c r="A176" s="23"/>
      <c r="B176" s="11"/>
      <c r="C176" s="11"/>
      <c r="D176" s="11"/>
      <c r="E176" s="11"/>
      <c r="F176" s="11"/>
      <c r="G176" s="8"/>
      <c r="H176" s="11"/>
      <c r="I176" s="9" t="s">
        <v>512</v>
      </c>
      <c r="J176" s="10" t="n">
        <v>11560.5</v>
      </c>
      <c r="K176" s="11" t="n">
        <v>0</v>
      </c>
      <c r="L176" s="11"/>
    </row>
    <row r="177" s="12" customFormat="true" ht="30.8" hidden="false" customHeight="false" outlineLevel="0" collapsed="false">
      <c r="A177" s="23"/>
      <c r="B177" s="11"/>
      <c r="C177" s="11"/>
      <c r="D177" s="11"/>
      <c r="E177" s="11"/>
      <c r="F177" s="11"/>
      <c r="G177" s="8"/>
      <c r="H177" s="11"/>
      <c r="I177" s="9" t="s">
        <v>513</v>
      </c>
      <c r="J177" s="10" t="n">
        <v>11560.5</v>
      </c>
      <c r="K177" s="11" t="n">
        <v>0</v>
      </c>
      <c r="L177" s="11"/>
    </row>
    <row r="178" s="12" customFormat="true" ht="30.8" hidden="false" customHeight="false" outlineLevel="0" collapsed="false">
      <c r="A178" s="23"/>
      <c r="B178" s="11"/>
      <c r="C178" s="11"/>
      <c r="D178" s="11"/>
      <c r="E178" s="11"/>
      <c r="F178" s="11"/>
      <c r="G178" s="8"/>
      <c r="H178" s="11"/>
      <c r="I178" s="9" t="s">
        <v>514</v>
      </c>
      <c r="J178" s="10" t="n">
        <v>11560.5</v>
      </c>
      <c r="K178" s="11" t="n">
        <v>0</v>
      </c>
      <c r="L178" s="11"/>
    </row>
    <row r="179" customFormat="false" ht="30.8" hidden="false" customHeight="false" outlineLevel="0" collapsed="false">
      <c r="A179" s="23"/>
      <c r="B179" s="11"/>
      <c r="C179" s="11"/>
      <c r="D179" s="11"/>
      <c r="E179" s="11"/>
      <c r="F179" s="11"/>
      <c r="G179" s="8"/>
      <c r="H179" s="11"/>
      <c r="I179" s="24" t="s">
        <v>515</v>
      </c>
      <c r="J179" s="25" t="n">
        <v>11560.5</v>
      </c>
      <c r="K179" s="11" t="n">
        <v>0</v>
      </c>
      <c r="L179" s="11"/>
    </row>
    <row r="180" customFormat="false" ht="30.8" hidden="false" customHeight="false" outlineLevel="0" collapsed="false">
      <c r="A180" s="1" t="s">
        <v>516</v>
      </c>
      <c r="B180" s="1" t="s">
        <v>517</v>
      </c>
      <c r="C180" s="1" t="s">
        <v>43</v>
      </c>
      <c r="D180" s="1" t="s">
        <v>28</v>
      </c>
      <c r="E180" s="1" t="n">
        <v>5207.5</v>
      </c>
      <c r="F180" s="1" t="n">
        <f aca="false">D180-C180</f>
        <v>1</v>
      </c>
      <c r="G180" s="26" t="n">
        <v>3853.5</v>
      </c>
      <c r="H180" s="1" t="n">
        <f aca="false">G180*F180</f>
        <v>3853.5</v>
      </c>
      <c r="I180" s="13" t="s">
        <v>518</v>
      </c>
      <c r="J180" s="14" t="n">
        <v>3853.5</v>
      </c>
      <c r="K180" s="1" t="n">
        <f aca="false">H180-J180</f>
        <v>0</v>
      </c>
      <c r="L180" s="0"/>
    </row>
    <row r="181" customFormat="false" ht="30.8" hidden="false" customHeight="false" outlineLevel="0" collapsed="false">
      <c r="A181" s="1" t="s">
        <v>519</v>
      </c>
      <c r="B181" s="1" t="s">
        <v>520</v>
      </c>
      <c r="C181" s="1" t="s">
        <v>142</v>
      </c>
      <c r="D181" s="1" t="s">
        <v>75</v>
      </c>
      <c r="E181" s="1" t="n">
        <v>38718.75</v>
      </c>
      <c r="F181" s="1" t="n">
        <f aca="false">D181-C181</f>
        <v>5</v>
      </c>
      <c r="G181" s="26" t="n">
        <v>4693.5</v>
      </c>
      <c r="H181" s="1" t="n">
        <f aca="false">G181*F181</f>
        <v>23467.5</v>
      </c>
      <c r="I181" s="13" t="s">
        <v>521</v>
      </c>
      <c r="J181" s="14" t="n">
        <v>23467.5</v>
      </c>
      <c r="K181" s="1" t="n">
        <f aca="false">H181-J181</f>
        <v>0</v>
      </c>
      <c r="L181" s="0"/>
    </row>
    <row r="182" customFormat="false" ht="30.8" hidden="false" customHeight="false" outlineLevel="0" collapsed="false">
      <c r="A182" s="1" t="s">
        <v>522</v>
      </c>
      <c r="B182" s="1" t="s">
        <v>523</v>
      </c>
      <c r="C182" s="1" t="s">
        <v>28</v>
      </c>
      <c r="D182" s="1" t="s">
        <v>142</v>
      </c>
      <c r="E182" s="1" t="n">
        <v>9865</v>
      </c>
      <c r="F182" s="1" t="n">
        <f aca="false">D182-C182</f>
        <v>2</v>
      </c>
      <c r="G182" s="26" t="n">
        <v>3853.5</v>
      </c>
      <c r="H182" s="1" t="n">
        <f aca="false">G182*F182</f>
        <v>7707</v>
      </c>
      <c r="I182" s="13" t="s">
        <v>524</v>
      </c>
      <c r="J182" s="14" t="n">
        <v>7707</v>
      </c>
      <c r="K182" s="1" t="n">
        <f aca="false">H182-J182</f>
        <v>0</v>
      </c>
      <c r="L182" s="0"/>
    </row>
    <row r="183" customFormat="false" ht="30.8" hidden="false" customHeight="false" outlineLevel="0" collapsed="false">
      <c r="A183" s="1" t="s">
        <v>525</v>
      </c>
      <c r="B183" s="1" t="s">
        <v>526</v>
      </c>
      <c r="C183" s="1" t="s">
        <v>142</v>
      </c>
      <c r="D183" s="1" t="s">
        <v>63</v>
      </c>
      <c r="E183" s="1" t="n">
        <v>13085</v>
      </c>
      <c r="F183" s="1" t="n">
        <f aca="false">D183-C183</f>
        <v>2</v>
      </c>
      <c r="G183" s="26" t="n">
        <v>4693.5</v>
      </c>
      <c r="H183" s="1" t="n">
        <f aca="false">G183*F183</f>
        <v>9387</v>
      </c>
      <c r="I183" s="13" t="s">
        <v>527</v>
      </c>
      <c r="J183" s="14" t="n">
        <v>9387</v>
      </c>
      <c r="K183" s="1" t="n">
        <f aca="false">H183-J183</f>
        <v>0</v>
      </c>
      <c r="L183" s="0"/>
    </row>
    <row r="184" customFormat="false" ht="30.8" hidden="false" customHeight="false" outlineLevel="0" collapsed="false">
      <c r="A184" s="1" t="s">
        <v>528</v>
      </c>
      <c r="B184" s="1" t="s">
        <v>529</v>
      </c>
      <c r="C184" s="1" t="s">
        <v>20</v>
      </c>
      <c r="D184" s="1" t="s">
        <v>150</v>
      </c>
      <c r="E184" s="1" t="n">
        <v>15952.5</v>
      </c>
      <c r="F184" s="1" t="n">
        <f aca="false">D184-C184</f>
        <v>3</v>
      </c>
      <c r="G184" s="26" t="n">
        <v>3853.5</v>
      </c>
      <c r="H184" s="1" t="n">
        <f aca="false">G184*F184</f>
        <v>11560.5</v>
      </c>
      <c r="I184" s="13" t="s">
        <v>530</v>
      </c>
      <c r="J184" s="14" t="n">
        <v>11560.5</v>
      </c>
      <c r="K184" s="1" t="n">
        <f aca="false">H184-J184</f>
        <v>0</v>
      </c>
      <c r="L184" s="0"/>
    </row>
    <row r="185" customFormat="false" ht="30.8" hidden="false" customHeight="false" outlineLevel="0" collapsed="false">
      <c r="A185" s="1" t="s">
        <v>531</v>
      </c>
      <c r="B185" s="1" t="s">
        <v>532</v>
      </c>
      <c r="C185" s="1" t="s">
        <v>51</v>
      </c>
      <c r="D185" s="1" t="s">
        <v>14</v>
      </c>
      <c r="E185" s="1" t="n">
        <v>9865</v>
      </c>
      <c r="F185" s="1" t="n">
        <f aca="false">D185-C185</f>
        <v>2</v>
      </c>
      <c r="G185" s="26" t="n">
        <v>3853.5</v>
      </c>
      <c r="H185" s="1" t="n">
        <f aca="false">G185*F185</f>
        <v>7707</v>
      </c>
      <c r="I185" s="13" t="s">
        <v>533</v>
      </c>
      <c r="J185" s="14" t="n">
        <v>7707</v>
      </c>
      <c r="K185" s="1" t="n">
        <f aca="false">H185-J185</f>
        <v>0</v>
      </c>
      <c r="L185" s="0"/>
    </row>
    <row r="186" customFormat="false" ht="30.8" hidden="false" customHeight="false" outlineLevel="0" collapsed="false">
      <c r="A186" s="1" t="s">
        <v>534</v>
      </c>
      <c r="B186" s="1" t="s">
        <v>535</v>
      </c>
      <c r="C186" s="1" t="s">
        <v>34</v>
      </c>
      <c r="D186" s="1" t="s">
        <v>35</v>
      </c>
      <c r="E186" s="1" t="n">
        <v>28605</v>
      </c>
      <c r="F186" s="1" t="n">
        <f aca="false">D186-C186</f>
        <v>6</v>
      </c>
      <c r="G186" s="26" t="n">
        <v>3853.5</v>
      </c>
      <c r="H186" s="1" t="n">
        <f aca="false">G186*F186</f>
        <v>23121</v>
      </c>
      <c r="I186" s="13" t="s">
        <v>536</v>
      </c>
      <c r="J186" s="14" t="n">
        <v>23121</v>
      </c>
      <c r="K186" s="1" t="n">
        <f aca="false">H186-J186</f>
        <v>0</v>
      </c>
      <c r="L186" s="0"/>
    </row>
    <row r="187" s="38" customFormat="true" ht="15.9" hidden="false" customHeight="false" outlineLevel="0" collapsed="false">
      <c r="A187" s="35" t="s">
        <v>537</v>
      </c>
      <c r="B187" s="35" t="s">
        <v>538</v>
      </c>
      <c r="C187" s="35" t="s">
        <v>47</v>
      </c>
      <c r="D187" s="35" t="s">
        <v>29</v>
      </c>
      <c r="E187" s="35" t="n">
        <v>9865</v>
      </c>
      <c r="F187" s="35" t="n">
        <f aca="false">'Главный май'!D187-'Главный май'!C187</f>
        <v>2</v>
      </c>
      <c r="G187" s="35" t="n">
        <v>3853.5</v>
      </c>
      <c r="H187" s="35" t="n">
        <f aca="false">G187*F187</f>
        <v>7707</v>
      </c>
      <c r="I187" s="36" t="s">
        <v>539</v>
      </c>
      <c r="J187" s="37" t="n">
        <v>7707</v>
      </c>
      <c r="K187" s="1" t="n">
        <f aca="false">H187-J187</f>
        <v>0</v>
      </c>
      <c r="L187" s="1"/>
      <c r="AMI187" s="0"/>
      <c r="AMJ187" s="0"/>
    </row>
    <row r="188" s="27" customFormat="true" ht="30.8" hidden="false" customHeight="false" outlineLevel="0" collapsed="false">
      <c r="A188" s="1" t="s">
        <v>540</v>
      </c>
      <c r="B188" s="1" t="s">
        <v>541</v>
      </c>
      <c r="C188" s="1" t="s">
        <v>75</v>
      </c>
      <c r="D188" s="1" t="s">
        <v>19</v>
      </c>
      <c r="E188" s="1" t="n">
        <v>11185</v>
      </c>
      <c r="F188" s="1" t="n">
        <f aca="false">D188-C188</f>
        <v>2</v>
      </c>
      <c r="G188" s="26" t="n">
        <v>3853.5</v>
      </c>
      <c r="H188" s="1" t="n">
        <f aca="false">G188*F188</f>
        <v>7707</v>
      </c>
      <c r="I188" s="13" t="s">
        <v>542</v>
      </c>
      <c r="J188" s="14" t="n">
        <v>7707</v>
      </c>
      <c r="K188" s="1" t="n">
        <f aca="false">H188-J188</f>
        <v>0</v>
      </c>
      <c r="L188" s="1"/>
      <c r="M188" s="0"/>
      <c r="N188" s="0"/>
      <c r="O188" s="0"/>
      <c r="P188" s="0"/>
      <c r="Q188" s="0"/>
      <c r="R188" s="0"/>
      <c r="S188" s="0"/>
      <c r="T188" s="0"/>
      <c r="U188" s="0"/>
      <c r="V188" s="0"/>
      <c r="AMI188" s="0"/>
      <c r="AMJ188" s="0"/>
    </row>
    <row r="189" customFormat="false" ht="15.9" hidden="false" customHeight="false" outlineLevel="0" collapsed="false">
      <c r="A189" s="1" t="s">
        <v>543</v>
      </c>
      <c r="B189" s="1" t="s">
        <v>544</v>
      </c>
      <c r="C189" s="1" t="s">
        <v>28</v>
      </c>
      <c r="D189" s="1" t="s">
        <v>35</v>
      </c>
      <c r="E189" s="1" t="n">
        <v>74445</v>
      </c>
      <c r="F189" s="1" t="n">
        <f aca="false">D189-C189</f>
        <v>14</v>
      </c>
      <c r="G189" s="26" t="n">
        <v>3853.5</v>
      </c>
      <c r="H189" s="1" t="n">
        <f aca="false">G189*F189</f>
        <v>53949</v>
      </c>
      <c r="I189" s="13" t="s">
        <v>545</v>
      </c>
      <c r="J189" s="14" t="n">
        <v>53949</v>
      </c>
      <c r="K189" s="1" t="n">
        <f aca="false">H189-J189</f>
        <v>0</v>
      </c>
      <c r="L189" s="0"/>
    </row>
    <row r="190" customFormat="false" ht="30.8" hidden="false" customHeight="false" outlineLevel="0" collapsed="false">
      <c r="A190" s="1" t="s">
        <v>546</v>
      </c>
      <c r="B190" s="1" t="s">
        <v>547</v>
      </c>
      <c r="C190" s="1" t="s">
        <v>19</v>
      </c>
      <c r="D190" s="1" t="s">
        <v>13</v>
      </c>
      <c r="E190" s="1" t="n">
        <v>34527.5</v>
      </c>
      <c r="F190" s="1" t="n">
        <f aca="false">D190-C190</f>
        <v>7</v>
      </c>
      <c r="G190" s="26" t="n">
        <v>3853.5</v>
      </c>
      <c r="H190" s="1" t="n">
        <f aca="false">G190*F190</f>
        <v>26974.5</v>
      </c>
      <c r="I190" s="13" t="s">
        <v>548</v>
      </c>
      <c r="J190" s="14" t="n">
        <v>26974.5</v>
      </c>
      <c r="K190" s="1" t="n">
        <f aca="false">H190-J190</f>
        <v>0</v>
      </c>
      <c r="L190" s="0"/>
    </row>
    <row r="191" customFormat="false" ht="30.8" hidden="false" customHeight="false" outlineLevel="0" collapsed="false">
      <c r="A191" s="1" t="s">
        <v>549</v>
      </c>
      <c r="B191" s="1" t="s">
        <v>550</v>
      </c>
      <c r="C191" s="1" t="s">
        <v>150</v>
      </c>
      <c r="D191" s="1" t="s">
        <v>59</v>
      </c>
      <c r="E191" s="1" t="n">
        <v>15952.5</v>
      </c>
      <c r="F191" s="1" t="n">
        <f aca="false">D191-C191</f>
        <v>3</v>
      </c>
      <c r="G191" s="26" t="n">
        <v>3853.5</v>
      </c>
      <c r="H191" s="1" t="n">
        <f aca="false">G191*F191</f>
        <v>11560.5</v>
      </c>
      <c r="I191" s="13" t="s">
        <v>551</v>
      </c>
      <c r="J191" s="14" t="n">
        <v>11560.5</v>
      </c>
      <c r="K191" s="1" t="n">
        <f aca="false">H191-J191</f>
        <v>0</v>
      </c>
      <c r="L191" s="0"/>
    </row>
    <row r="192" customFormat="false" ht="30.8" hidden="false" customHeight="false" outlineLevel="0" collapsed="false">
      <c r="A192" s="1" t="s">
        <v>552</v>
      </c>
      <c r="B192" s="1" t="s">
        <v>553</v>
      </c>
      <c r="C192" s="1" t="s">
        <v>39</v>
      </c>
      <c r="D192" s="1" t="s">
        <v>86</v>
      </c>
      <c r="E192" s="1" t="n">
        <v>9865</v>
      </c>
      <c r="F192" s="1" t="n">
        <f aca="false">D192-C192</f>
        <v>2</v>
      </c>
      <c r="G192" s="26" t="n">
        <v>3853.5</v>
      </c>
      <c r="H192" s="1" t="n">
        <f aca="false">G192*F192</f>
        <v>7707</v>
      </c>
      <c r="I192" s="13" t="s">
        <v>554</v>
      </c>
      <c r="J192" s="14" t="n">
        <v>7707</v>
      </c>
      <c r="K192" s="1" t="n">
        <f aca="false">H192-J192</f>
        <v>0</v>
      </c>
      <c r="L192" s="0"/>
    </row>
    <row r="193" customFormat="false" ht="30.8" hidden="false" customHeight="false" outlineLevel="0" collapsed="false">
      <c r="A193" s="1" t="s">
        <v>555</v>
      </c>
      <c r="B193" s="1" t="s">
        <v>556</v>
      </c>
      <c r="C193" s="1" t="s">
        <v>112</v>
      </c>
      <c r="D193" s="1" t="s">
        <v>146</v>
      </c>
      <c r="E193" s="1" t="n">
        <v>25680</v>
      </c>
      <c r="F193" s="1" t="n">
        <f aca="false">D193-C193</f>
        <v>4</v>
      </c>
      <c r="G193" s="26" t="n">
        <v>3853.5</v>
      </c>
      <c r="H193" s="1" t="n">
        <f aca="false">G193*F193</f>
        <v>15414</v>
      </c>
      <c r="I193" s="13" t="s">
        <v>557</v>
      </c>
      <c r="J193" s="14" t="n">
        <v>15414</v>
      </c>
      <c r="K193" s="1" t="n">
        <f aca="false">H193-J193</f>
        <v>0</v>
      </c>
      <c r="L193" s="0"/>
    </row>
    <row r="194" s="27" customFormat="true" ht="15.9" hidden="false" customHeight="false" outlineLevel="0" collapsed="false">
      <c r="A194" s="1" t="s">
        <v>558</v>
      </c>
      <c r="B194" s="1" t="s">
        <v>559</v>
      </c>
      <c r="C194" s="1" t="s">
        <v>207</v>
      </c>
      <c r="D194" s="1" t="s">
        <v>51</v>
      </c>
      <c r="E194" s="1" t="n">
        <v>6822.5</v>
      </c>
      <c r="F194" s="1" t="n">
        <f aca="false">D194-C194</f>
        <v>1</v>
      </c>
      <c r="G194" s="26" t="n">
        <v>5743.5</v>
      </c>
      <c r="H194" s="1" t="n">
        <f aca="false">G194*F194</f>
        <v>5743.5</v>
      </c>
      <c r="I194" s="13" t="s">
        <v>560</v>
      </c>
      <c r="J194" s="14" t="n">
        <v>5743.4</v>
      </c>
      <c r="K194" s="1" t="n">
        <f aca="false">H194-J194</f>
        <v>0.100000000000364</v>
      </c>
      <c r="L194" s="1"/>
      <c r="M194" s="0"/>
      <c r="N194" s="0"/>
      <c r="O194" s="0"/>
      <c r="P194" s="0"/>
      <c r="Q194" s="0"/>
      <c r="R194" s="0"/>
      <c r="S194" s="0"/>
      <c r="T194" s="0"/>
      <c r="U194" s="0"/>
      <c r="V194" s="0"/>
      <c r="AMI194" s="0"/>
      <c r="AMJ194" s="0"/>
    </row>
    <row r="195" customFormat="false" ht="30.8" hidden="false" customHeight="false" outlineLevel="0" collapsed="false">
      <c r="A195" s="26" t="s">
        <v>561</v>
      </c>
      <c r="B195" s="26" t="s">
        <v>562</v>
      </c>
      <c r="C195" s="26" t="s">
        <v>51</v>
      </c>
      <c r="D195" s="26" t="s">
        <v>112</v>
      </c>
      <c r="E195" s="26" t="n">
        <v>4932.5</v>
      </c>
      <c r="F195" s="26" t="n">
        <f aca="false">D195-C195</f>
        <v>1</v>
      </c>
      <c r="G195" s="26" t="n">
        <v>3853.5</v>
      </c>
      <c r="H195" s="26" t="n">
        <f aca="false">G195*F195</f>
        <v>3853.5</v>
      </c>
      <c r="I195" s="13" t="s">
        <v>563</v>
      </c>
      <c r="J195" s="14" t="n">
        <v>3853.5</v>
      </c>
      <c r="K195" s="1" t="n">
        <f aca="false">H195-J195</f>
        <v>0</v>
      </c>
      <c r="L195" s="0"/>
      <c r="M195" s="30"/>
      <c r="N195" s="30"/>
      <c r="O195" s="30"/>
      <c r="P195" s="30"/>
      <c r="Q195" s="30"/>
      <c r="R195" s="30"/>
      <c r="S195" s="30"/>
      <c r="T195" s="30"/>
      <c r="U195" s="30"/>
      <c r="V195" s="30"/>
    </row>
    <row r="196" customFormat="false" ht="30.8" hidden="false" customHeight="false" outlineLevel="0" collapsed="false">
      <c r="A196" s="1" t="s">
        <v>564</v>
      </c>
      <c r="B196" s="1" t="s">
        <v>565</v>
      </c>
      <c r="C196" s="1" t="s">
        <v>67</v>
      </c>
      <c r="D196" s="1" t="s">
        <v>39</v>
      </c>
      <c r="E196" s="1" t="n">
        <v>13807.5</v>
      </c>
      <c r="F196" s="1" t="n">
        <f aca="false">D196-C196</f>
        <v>2</v>
      </c>
      <c r="G196" s="26" t="n">
        <v>3853.5</v>
      </c>
      <c r="H196" s="1" t="n">
        <f aca="false">G196*F196</f>
        <v>7707</v>
      </c>
      <c r="I196" s="13" t="s">
        <v>566</v>
      </c>
      <c r="J196" s="14" t="n">
        <v>7707</v>
      </c>
      <c r="K196" s="1" t="n">
        <f aca="false">H196-J196</f>
        <v>0</v>
      </c>
      <c r="L196" s="0"/>
    </row>
    <row r="197" s="27" customFormat="true" ht="29.85" hidden="false" customHeight="false" outlineLevel="0" collapsed="false">
      <c r="A197" s="1" t="s">
        <v>567</v>
      </c>
      <c r="B197" s="1" t="s">
        <v>568</v>
      </c>
      <c r="C197" s="1" t="s">
        <v>67</v>
      </c>
      <c r="D197" s="1" t="s">
        <v>39</v>
      </c>
      <c r="E197" s="1" t="n">
        <v>15400</v>
      </c>
      <c r="F197" s="1" t="n">
        <f aca="false">D197-C197</f>
        <v>2</v>
      </c>
      <c r="G197" s="26" t="n">
        <v>3853.5</v>
      </c>
      <c r="H197" s="1" t="n">
        <f aca="false">G197*F197</f>
        <v>7707</v>
      </c>
      <c r="I197" s="13" t="s">
        <v>569</v>
      </c>
      <c r="J197" s="14" t="n">
        <v>7707</v>
      </c>
      <c r="K197" s="1" t="n">
        <f aca="false">H197-J197</f>
        <v>0</v>
      </c>
      <c r="L197" s="1"/>
      <c r="M197" s="0"/>
      <c r="N197" s="0"/>
      <c r="O197" s="0"/>
      <c r="P197" s="0"/>
      <c r="Q197" s="0"/>
      <c r="R197" s="0"/>
      <c r="S197" s="0"/>
      <c r="T197" s="0"/>
      <c r="U197" s="0"/>
      <c r="V197" s="0"/>
      <c r="AMI197" s="0"/>
      <c r="AMJ197" s="0"/>
    </row>
    <row r="198" customFormat="false" ht="30.8" hidden="false" customHeight="false" outlineLevel="0" collapsed="false">
      <c r="A198" s="1" t="s">
        <v>570</v>
      </c>
      <c r="B198" s="1" t="s">
        <v>571</v>
      </c>
      <c r="C198" s="1" t="s">
        <v>24</v>
      </c>
      <c r="D198" s="1" t="s">
        <v>19</v>
      </c>
      <c r="E198" s="1" t="n">
        <v>14797.5</v>
      </c>
      <c r="F198" s="1" t="n">
        <f aca="false">D198-C198</f>
        <v>3</v>
      </c>
      <c r="G198" s="26" t="n">
        <v>3853.5</v>
      </c>
      <c r="H198" s="1" t="n">
        <f aca="false">G198*F198</f>
        <v>11560.5</v>
      </c>
      <c r="I198" s="13" t="s">
        <v>572</v>
      </c>
      <c r="J198" s="14" t="n">
        <v>11560.5</v>
      </c>
      <c r="K198" s="1" t="n">
        <f aca="false">H198-J198</f>
        <v>0</v>
      </c>
      <c r="L198" s="0"/>
    </row>
    <row r="199" customFormat="false" ht="30.8" hidden="false" customHeight="false" outlineLevel="0" collapsed="false">
      <c r="A199" s="1" t="s">
        <v>573</v>
      </c>
      <c r="B199" s="1" t="s">
        <v>574</v>
      </c>
      <c r="C199" s="1" t="s">
        <v>24</v>
      </c>
      <c r="D199" s="1" t="s">
        <v>19</v>
      </c>
      <c r="E199" s="1" t="n">
        <v>14797.5</v>
      </c>
      <c r="F199" s="1" t="n">
        <f aca="false">D199-C199</f>
        <v>3</v>
      </c>
      <c r="G199" s="26" t="n">
        <v>3853.5</v>
      </c>
      <c r="H199" s="1" t="n">
        <f aca="false">G199*F199</f>
        <v>11560.5</v>
      </c>
      <c r="I199" s="13" t="s">
        <v>575</v>
      </c>
      <c r="J199" s="14" t="n">
        <v>11560.5</v>
      </c>
      <c r="K199" s="1" t="n">
        <f aca="false">H199-J199</f>
        <v>0</v>
      </c>
      <c r="L199" s="0"/>
    </row>
    <row r="200" s="27" customFormat="true" ht="30.8" hidden="false" customHeight="false" outlineLevel="0" collapsed="false">
      <c r="A200" s="1" t="s">
        <v>576</v>
      </c>
      <c r="B200" s="1" t="s">
        <v>577</v>
      </c>
      <c r="C200" s="1" t="s">
        <v>34</v>
      </c>
      <c r="D200" s="1" t="s">
        <v>19</v>
      </c>
      <c r="E200" s="1" t="n">
        <v>6822.5</v>
      </c>
      <c r="F200" s="1" t="n">
        <f aca="false">D200-C200</f>
        <v>1</v>
      </c>
      <c r="G200" s="26" t="n">
        <v>5743.5</v>
      </c>
      <c r="H200" s="1" t="n">
        <f aca="false">G200*F200</f>
        <v>5743.5</v>
      </c>
      <c r="I200" s="13" t="s">
        <v>578</v>
      </c>
      <c r="J200" s="14" t="n">
        <v>5743.4</v>
      </c>
      <c r="K200" s="1" t="n">
        <f aca="false">H200-J200</f>
        <v>0.100000000000364</v>
      </c>
      <c r="L200" s="1"/>
      <c r="M200" s="0"/>
      <c r="N200" s="0"/>
      <c r="O200" s="0"/>
      <c r="P200" s="0"/>
      <c r="Q200" s="0"/>
      <c r="R200" s="0"/>
      <c r="S200" s="0"/>
      <c r="T200" s="0"/>
      <c r="U200" s="0"/>
      <c r="V200" s="0"/>
      <c r="AMI200" s="0"/>
      <c r="AMJ200" s="0"/>
    </row>
    <row r="201" s="12" customFormat="true" ht="15.85" hidden="false" customHeight="false" outlineLevel="0" collapsed="false">
      <c r="A201" s="7" t="s">
        <v>579</v>
      </c>
      <c r="B201" s="11" t="s">
        <v>580</v>
      </c>
      <c r="C201" s="11" t="s">
        <v>180</v>
      </c>
      <c r="D201" s="11" t="s">
        <v>232</v>
      </c>
      <c r="E201" s="11" t="n">
        <v>57505</v>
      </c>
      <c r="F201" s="11" t="n">
        <f aca="false">D201-C201</f>
        <v>4</v>
      </c>
      <c r="G201" s="8" t="n">
        <v>3853.5</v>
      </c>
      <c r="H201" s="11" t="n">
        <f aca="false">(G201*F201)*2</f>
        <v>30828</v>
      </c>
      <c r="I201" s="9" t="s">
        <v>581</v>
      </c>
      <c r="J201" s="10" t="n">
        <v>15414</v>
      </c>
      <c r="K201" s="11" t="n">
        <f aca="false">H201-J201-J202</f>
        <v>0</v>
      </c>
      <c r="L201" s="11"/>
    </row>
    <row r="202" s="12" customFormat="true" ht="29.85" hidden="false" customHeight="false" outlineLevel="0" collapsed="false">
      <c r="A202" s="7"/>
      <c r="B202" s="11"/>
      <c r="C202" s="11"/>
      <c r="D202" s="11"/>
      <c r="E202" s="11"/>
      <c r="F202" s="11"/>
      <c r="G202" s="8"/>
      <c r="H202" s="11"/>
      <c r="I202" s="9" t="s">
        <v>582</v>
      </c>
      <c r="J202" s="10" t="n">
        <v>15414</v>
      </c>
      <c r="K202" s="11" t="n">
        <v>0</v>
      </c>
      <c r="L202" s="11"/>
    </row>
    <row r="203" s="27" customFormat="true" ht="15.9" hidden="false" customHeight="false" outlineLevel="0" collapsed="false">
      <c r="A203" s="1" t="s">
        <v>583</v>
      </c>
      <c r="B203" s="1" t="s">
        <v>584</v>
      </c>
      <c r="C203" s="1" t="s">
        <v>142</v>
      </c>
      <c r="D203" s="1" t="s">
        <v>63</v>
      </c>
      <c r="E203" s="1" t="n">
        <v>9865</v>
      </c>
      <c r="F203" s="1" t="n">
        <f aca="false">D203-C203</f>
        <v>2</v>
      </c>
      <c r="G203" s="26" t="n">
        <v>3853.5</v>
      </c>
      <c r="H203" s="1" t="n">
        <f aca="false">G203*F203</f>
        <v>7707</v>
      </c>
      <c r="I203" s="13" t="s">
        <v>585</v>
      </c>
      <c r="J203" s="14" t="n">
        <v>7707</v>
      </c>
      <c r="K203" s="1" t="n">
        <f aca="false">H203-J203</f>
        <v>0</v>
      </c>
      <c r="L203" s="1"/>
      <c r="M203" s="0"/>
      <c r="N203" s="0"/>
      <c r="O203" s="0"/>
      <c r="P203" s="0"/>
      <c r="Q203" s="0"/>
      <c r="R203" s="0"/>
      <c r="S203" s="0"/>
      <c r="T203" s="0"/>
      <c r="U203" s="0"/>
      <c r="V203" s="0"/>
      <c r="AMI203" s="0"/>
      <c r="AMJ203" s="0"/>
    </row>
    <row r="204" customFormat="false" ht="30.8" hidden="false" customHeight="false" outlineLevel="0" collapsed="false">
      <c r="A204" s="1" t="s">
        <v>586</v>
      </c>
      <c r="B204" s="1" t="s">
        <v>587</v>
      </c>
      <c r="C204" s="1" t="s">
        <v>51</v>
      </c>
      <c r="D204" s="1" t="s">
        <v>59</v>
      </c>
      <c r="E204" s="1" t="n">
        <v>44392.5</v>
      </c>
      <c r="F204" s="1" t="n">
        <f aca="false">D204-C204</f>
        <v>9</v>
      </c>
      <c r="G204" s="26" t="n">
        <v>3853.5</v>
      </c>
      <c r="H204" s="1" t="n">
        <f aca="false">G204*F204</f>
        <v>34681.5</v>
      </c>
      <c r="I204" s="13" t="s">
        <v>588</v>
      </c>
      <c r="J204" s="14" t="n">
        <v>34681.5</v>
      </c>
      <c r="K204" s="1" t="n">
        <f aca="false">H204-J204</f>
        <v>0</v>
      </c>
      <c r="L204" s="0"/>
    </row>
    <row r="205" s="27" customFormat="true" ht="30.8" hidden="false" customHeight="false" outlineLevel="0" collapsed="false">
      <c r="A205" s="1" t="s">
        <v>589</v>
      </c>
      <c r="B205" s="1" t="s">
        <v>590</v>
      </c>
      <c r="C205" s="1" t="s">
        <v>19</v>
      </c>
      <c r="D205" s="1" t="s">
        <v>35</v>
      </c>
      <c r="E205" s="1" t="n">
        <v>33381.25</v>
      </c>
      <c r="F205" s="1" t="n">
        <f aca="false">D205-C205</f>
        <v>5</v>
      </c>
      <c r="G205" s="26" t="n">
        <v>3853.5</v>
      </c>
      <c r="H205" s="1" t="n">
        <f aca="false">G205*F205</f>
        <v>19267.5</v>
      </c>
      <c r="I205" s="13" t="s">
        <v>591</v>
      </c>
      <c r="J205" s="14" t="n">
        <v>19267.5</v>
      </c>
      <c r="K205" s="1" t="n">
        <f aca="false">H205-J205</f>
        <v>0</v>
      </c>
      <c r="L205" s="1"/>
      <c r="M205" s="0"/>
      <c r="N205" s="0"/>
      <c r="O205" s="0"/>
      <c r="P205" s="0"/>
      <c r="Q205" s="0"/>
      <c r="R205" s="0"/>
      <c r="S205" s="0"/>
      <c r="T205" s="0"/>
      <c r="U205" s="0"/>
      <c r="V205" s="0"/>
      <c r="AMI205" s="0"/>
      <c r="AMJ205" s="0"/>
    </row>
    <row r="206" s="22" customFormat="true" ht="29.85" hidden="false" customHeight="false" outlineLevel="0" collapsed="false">
      <c r="A206" s="19" t="s">
        <v>592</v>
      </c>
      <c r="B206" s="19" t="s">
        <v>593</v>
      </c>
      <c r="C206" s="19" t="s">
        <v>43</v>
      </c>
      <c r="D206" s="19" t="s">
        <v>29</v>
      </c>
      <c r="E206" s="19" t="n">
        <v>23700</v>
      </c>
      <c r="F206" s="19" t="n">
        <f aca="false">D206-C206</f>
        <v>4</v>
      </c>
      <c r="G206" s="19" t="n">
        <v>3670</v>
      </c>
      <c r="H206" s="19" t="n">
        <f aca="false">G206*F206</f>
        <v>14680</v>
      </c>
      <c r="I206" s="20" t="s">
        <v>594</v>
      </c>
      <c r="J206" s="21" t="n">
        <v>14680</v>
      </c>
      <c r="K206" s="19" t="n">
        <f aca="false">H206-J206</f>
        <v>0</v>
      </c>
      <c r="L206" s="19"/>
    </row>
    <row r="207" customFormat="false" ht="30.8" hidden="false" customHeight="false" outlineLevel="0" collapsed="false">
      <c r="A207" s="1" t="s">
        <v>595</v>
      </c>
      <c r="B207" s="1" t="s">
        <v>596</v>
      </c>
      <c r="C207" s="1" t="s">
        <v>112</v>
      </c>
      <c r="D207" s="1" t="s">
        <v>146</v>
      </c>
      <c r="E207" s="1" t="n">
        <v>27290</v>
      </c>
      <c r="F207" s="1" t="n">
        <f aca="false">D207-C207</f>
        <v>4</v>
      </c>
      <c r="G207" s="26" t="n">
        <v>5743.5</v>
      </c>
      <c r="H207" s="1" t="n">
        <f aca="false">G207*F207</f>
        <v>22974</v>
      </c>
      <c r="I207" s="13" t="s">
        <v>597</v>
      </c>
      <c r="J207" s="14" t="n">
        <v>22973.6</v>
      </c>
      <c r="K207" s="1" t="n">
        <f aca="false">H207-J207</f>
        <v>0.400000000001455</v>
      </c>
      <c r="L207" s="0"/>
    </row>
    <row r="208" s="27" customFormat="true" ht="30.8" hidden="false" customHeight="false" outlineLevel="0" collapsed="false">
      <c r="A208" s="1" t="s">
        <v>598</v>
      </c>
      <c r="B208" s="1" t="s">
        <v>599</v>
      </c>
      <c r="C208" s="1" t="s">
        <v>150</v>
      </c>
      <c r="D208" s="1" t="s">
        <v>232</v>
      </c>
      <c r="E208" s="1" t="n">
        <v>14565</v>
      </c>
      <c r="F208" s="1" t="n">
        <f aca="false">D208-C208</f>
        <v>2</v>
      </c>
      <c r="G208" s="26" t="n">
        <v>3853.5</v>
      </c>
      <c r="H208" s="1" t="n">
        <f aca="false">G208*F208</f>
        <v>7707</v>
      </c>
      <c r="I208" s="13" t="s">
        <v>600</v>
      </c>
      <c r="J208" s="14" t="n">
        <v>7707</v>
      </c>
      <c r="K208" s="1" t="n">
        <f aca="false">H208-J208</f>
        <v>0</v>
      </c>
      <c r="L208" s="1"/>
      <c r="M208" s="0"/>
      <c r="N208" s="0"/>
      <c r="O208" s="0"/>
      <c r="P208" s="0"/>
      <c r="Q208" s="0"/>
      <c r="R208" s="0"/>
      <c r="S208" s="0"/>
      <c r="T208" s="0"/>
      <c r="U208" s="0"/>
      <c r="V208" s="0"/>
      <c r="AMI208" s="0"/>
      <c r="AMJ208" s="0"/>
    </row>
    <row r="209" s="38" customFormat="true" ht="15.9" hidden="false" customHeight="false" outlineLevel="0" collapsed="false">
      <c r="A209" s="35" t="s">
        <v>601</v>
      </c>
      <c r="B209" s="35" t="s">
        <v>602</v>
      </c>
      <c r="C209" s="35" t="s">
        <v>63</v>
      </c>
      <c r="D209" s="35" t="s">
        <v>24</v>
      </c>
      <c r="E209" s="35" t="n">
        <v>11185</v>
      </c>
      <c r="F209" s="35" t="n">
        <f aca="false">D209-C209</f>
        <v>2</v>
      </c>
      <c r="G209" s="35" t="n">
        <v>3853.5</v>
      </c>
      <c r="H209" s="35" t="n">
        <f aca="false">G209*F209</f>
        <v>7707</v>
      </c>
      <c r="I209" s="36" t="s">
        <v>603</v>
      </c>
      <c r="J209" s="37" t="n">
        <v>7707</v>
      </c>
      <c r="K209" s="1" t="n">
        <f aca="false">H209-J209</f>
        <v>0</v>
      </c>
      <c r="L209" s="1"/>
      <c r="AMI209" s="0"/>
      <c r="AMJ209" s="0"/>
    </row>
    <row r="210" customFormat="false" ht="30.8" hidden="false" customHeight="false" outlineLevel="0" collapsed="false">
      <c r="A210" s="1" t="s">
        <v>604</v>
      </c>
      <c r="B210" s="1" t="s">
        <v>605</v>
      </c>
      <c r="C210" s="1" t="s">
        <v>43</v>
      </c>
      <c r="D210" s="1" t="s">
        <v>28</v>
      </c>
      <c r="E210" s="1" t="n">
        <v>5317.5</v>
      </c>
      <c r="F210" s="1" t="n">
        <f aca="false">D210-C210</f>
        <v>1</v>
      </c>
      <c r="G210" s="26" t="n">
        <v>3853.5</v>
      </c>
      <c r="H210" s="1" t="n">
        <f aca="false">G210*F210</f>
        <v>3853.5</v>
      </c>
      <c r="I210" s="13" t="s">
        <v>606</v>
      </c>
      <c r="J210" s="14" t="n">
        <v>3853.5</v>
      </c>
      <c r="K210" s="1" t="n">
        <f aca="false">H210-J210</f>
        <v>0</v>
      </c>
      <c r="L210" s="0"/>
    </row>
    <row r="211" s="27" customFormat="true" ht="30.8" hidden="false" customHeight="false" outlineLevel="0" collapsed="false">
      <c r="A211" s="1" t="s">
        <v>607</v>
      </c>
      <c r="B211" s="1" t="s">
        <v>605</v>
      </c>
      <c r="C211" s="1" t="s">
        <v>47</v>
      </c>
      <c r="D211" s="1" t="s">
        <v>142</v>
      </c>
      <c r="E211" s="1" t="n">
        <v>5317.5</v>
      </c>
      <c r="F211" s="1" t="n">
        <f aca="false">D211-C211</f>
        <v>1</v>
      </c>
      <c r="G211" s="26" t="n">
        <v>3853.5</v>
      </c>
      <c r="H211" s="1" t="n">
        <f aca="false">G211*F211</f>
        <v>3853.5</v>
      </c>
      <c r="I211" s="13" t="s">
        <v>608</v>
      </c>
      <c r="J211" s="14" t="n">
        <v>3853.5</v>
      </c>
      <c r="K211" s="1" t="n">
        <f aca="false">H211-J211</f>
        <v>0</v>
      </c>
      <c r="L211" s="1"/>
      <c r="M211" s="0"/>
      <c r="N211" s="0"/>
      <c r="O211" s="0"/>
      <c r="P211" s="0"/>
      <c r="Q211" s="0"/>
      <c r="R211" s="0"/>
      <c r="S211" s="0"/>
      <c r="T211" s="0"/>
      <c r="U211" s="0"/>
      <c r="V211" s="0"/>
      <c r="AMI211" s="0"/>
      <c r="AMJ211" s="0"/>
    </row>
    <row r="212" customFormat="false" ht="30.8" hidden="false" customHeight="false" outlineLevel="0" collapsed="false">
      <c r="A212" s="1" t="s">
        <v>609</v>
      </c>
      <c r="B212" s="1" t="s">
        <v>610</v>
      </c>
      <c r="C212" s="1" t="s">
        <v>19</v>
      </c>
      <c r="D212" s="1" t="s">
        <v>86</v>
      </c>
      <c r="E212" s="1" t="n">
        <v>55580</v>
      </c>
      <c r="F212" s="1" t="n">
        <f aca="false">D212-C212</f>
        <v>8</v>
      </c>
      <c r="G212" s="26" t="n">
        <v>4693.5</v>
      </c>
      <c r="H212" s="1" t="n">
        <f aca="false">G212*F212</f>
        <v>37548</v>
      </c>
      <c r="I212" s="13" t="s">
        <v>611</v>
      </c>
      <c r="J212" s="14" t="n">
        <v>37548</v>
      </c>
      <c r="K212" s="1" t="n">
        <f aca="false">H212-J212</f>
        <v>0</v>
      </c>
      <c r="L212" s="0"/>
    </row>
    <row r="213" customFormat="false" ht="30.8" hidden="false" customHeight="false" outlineLevel="0" collapsed="false">
      <c r="A213" s="1" t="s">
        <v>612</v>
      </c>
      <c r="B213" s="1" t="s">
        <v>613</v>
      </c>
      <c r="C213" s="1" t="s">
        <v>34</v>
      </c>
      <c r="D213" s="1" t="s">
        <v>14</v>
      </c>
      <c r="E213" s="1" t="n">
        <v>114030</v>
      </c>
      <c r="F213" s="1" t="n">
        <f aca="false">D213-C213</f>
        <v>14</v>
      </c>
      <c r="G213" s="26" t="n">
        <v>3853.5</v>
      </c>
      <c r="H213" s="1" t="n">
        <f aca="false">G213*F213</f>
        <v>53949</v>
      </c>
      <c r="I213" s="13" t="s">
        <v>614</v>
      </c>
      <c r="J213" s="14" t="n">
        <v>53949</v>
      </c>
      <c r="K213" s="1" t="n">
        <f aca="false">H213-J213</f>
        <v>0</v>
      </c>
      <c r="L213" s="0"/>
    </row>
    <row r="214" s="44" customFormat="true" ht="15.9" hidden="false" customHeight="false" outlineLevel="0" collapsed="false">
      <c r="A214" s="1" t="s">
        <v>615</v>
      </c>
      <c r="B214" s="1" t="s">
        <v>613</v>
      </c>
      <c r="C214" s="1" t="s">
        <v>14</v>
      </c>
      <c r="D214" s="1" t="s">
        <v>20</v>
      </c>
      <c r="E214" s="1" t="n">
        <v>4932.5</v>
      </c>
      <c r="F214" s="1" t="n">
        <f aca="false">D214-C214</f>
        <v>1</v>
      </c>
      <c r="G214" s="26" t="n">
        <v>3853.5</v>
      </c>
      <c r="H214" s="1" t="n">
        <f aca="false">G214*F214</f>
        <v>3853.5</v>
      </c>
      <c r="I214" s="13" t="s">
        <v>616</v>
      </c>
      <c r="J214" s="14" t="n">
        <v>3853.5</v>
      </c>
      <c r="K214" s="1" t="n">
        <f aca="false">H214-J214</f>
        <v>0</v>
      </c>
      <c r="L214" s="1"/>
      <c r="M214" s="0"/>
      <c r="N214" s="0"/>
      <c r="O214" s="0"/>
      <c r="P214" s="0"/>
      <c r="Q214" s="0"/>
      <c r="R214" s="0"/>
      <c r="S214" s="0"/>
      <c r="T214" s="0"/>
      <c r="U214" s="0"/>
      <c r="V214" s="0"/>
      <c r="AMI214" s="0"/>
      <c r="AMJ214" s="0"/>
    </row>
    <row r="215" s="12" customFormat="true" ht="29.85" hidden="false" customHeight="false" outlineLevel="0" collapsed="false">
      <c r="A215" s="7" t="s">
        <v>617</v>
      </c>
      <c r="B215" s="8" t="s">
        <v>618</v>
      </c>
      <c r="C215" s="8" t="s">
        <v>28</v>
      </c>
      <c r="D215" s="8" t="s">
        <v>29</v>
      </c>
      <c r="E215" s="8" t="n">
        <v>14302.5</v>
      </c>
      <c r="F215" s="8" t="n">
        <v>1</v>
      </c>
      <c r="G215" s="8" t="n">
        <v>3853.5</v>
      </c>
      <c r="H215" s="8" t="n">
        <f aca="false">G215*F215</f>
        <v>3853.5</v>
      </c>
      <c r="I215" s="9" t="s">
        <v>619</v>
      </c>
      <c r="J215" s="10" t="n">
        <v>3853.5</v>
      </c>
      <c r="K215" s="11" t="n">
        <f aca="false">H215+H216-J215-J216</f>
        <v>0</v>
      </c>
      <c r="L215" s="11"/>
    </row>
    <row r="216" s="12" customFormat="true" ht="29.85" hidden="false" customHeight="false" outlineLevel="0" collapsed="false">
      <c r="A216" s="7"/>
      <c r="B216" s="8"/>
      <c r="C216" s="8"/>
      <c r="D216" s="8"/>
      <c r="E216" s="8"/>
      <c r="F216" s="8" t="n">
        <v>2</v>
      </c>
      <c r="G216" s="8" t="n">
        <v>3853.5</v>
      </c>
      <c r="H216" s="8" t="n">
        <f aca="false">G216*F216</f>
        <v>7707</v>
      </c>
      <c r="I216" s="9" t="s">
        <v>620</v>
      </c>
      <c r="J216" s="10" t="n">
        <v>7707</v>
      </c>
      <c r="K216" s="11" t="n">
        <v>0</v>
      </c>
      <c r="L216" s="11"/>
    </row>
    <row r="217" customFormat="false" ht="30.8" hidden="false" customHeight="false" outlineLevel="0" collapsed="false">
      <c r="A217" s="1" t="s">
        <v>621</v>
      </c>
      <c r="B217" s="1" t="s">
        <v>622</v>
      </c>
      <c r="C217" s="1" t="s">
        <v>67</v>
      </c>
      <c r="D217" s="1" t="s">
        <v>207</v>
      </c>
      <c r="E217" s="1" t="n">
        <v>29595</v>
      </c>
      <c r="F217" s="1" t="n">
        <f aca="false">D217-C217</f>
        <v>6</v>
      </c>
      <c r="G217" s="26" t="n">
        <v>3853.5</v>
      </c>
      <c r="H217" s="1" t="n">
        <f aca="false">G217*F217</f>
        <v>23121</v>
      </c>
      <c r="I217" s="13" t="s">
        <v>623</v>
      </c>
      <c r="J217" s="14" t="n">
        <v>23121</v>
      </c>
      <c r="K217" s="1" t="n">
        <f aca="false">H217-J217</f>
        <v>0</v>
      </c>
      <c r="L217" s="0"/>
    </row>
    <row r="218" s="27" customFormat="true" ht="30.8" hidden="false" customHeight="false" outlineLevel="0" collapsed="false">
      <c r="A218" s="1" t="s">
        <v>624</v>
      </c>
      <c r="B218" s="1" t="s">
        <v>625</v>
      </c>
      <c r="C218" s="1" t="s">
        <v>19</v>
      </c>
      <c r="D218" s="1" t="s">
        <v>119</v>
      </c>
      <c r="E218" s="1" t="n">
        <v>14797.5</v>
      </c>
      <c r="F218" s="1" t="n">
        <f aca="false">D218-C218</f>
        <v>3</v>
      </c>
      <c r="G218" s="26" t="n">
        <v>3853.5</v>
      </c>
      <c r="H218" s="1" t="n">
        <f aca="false">G218*F218</f>
        <v>11560.5</v>
      </c>
      <c r="I218" s="13" t="s">
        <v>626</v>
      </c>
      <c r="J218" s="14" t="n">
        <v>11560.5</v>
      </c>
      <c r="K218" s="1" t="n">
        <f aca="false">H218-J218</f>
        <v>0</v>
      </c>
      <c r="L218" s="1"/>
      <c r="M218" s="0"/>
      <c r="N218" s="0"/>
      <c r="O218" s="0"/>
      <c r="P218" s="0"/>
      <c r="Q218" s="0"/>
      <c r="R218" s="0"/>
      <c r="S218" s="0"/>
      <c r="T218" s="0"/>
      <c r="U218" s="0"/>
      <c r="V218" s="0"/>
      <c r="AMI218" s="0"/>
      <c r="AMJ218" s="0"/>
    </row>
    <row r="219" customFormat="false" ht="30.8" hidden="false" customHeight="false" outlineLevel="0" collapsed="false">
      <c r="A219" s="26" t="s">
        <v>627</v>
      </c>
      <c r="B219" s="26" t="s">
        <v>628</v>
      </c>
      <c r="C219" s="26" t="s">
        <v>133</v>
      </c>
      <c r="D219" s="26" t="s">
        <v>51</v>
      </c>
      <c r="E219" s="26" t="n">
        <v>11545</v>
      </c>
      <c r="F219" s="26" t="n">
        <f aca="false">D219-C219</f>
        <v>2</v>
      </c>
      <c r="G219" s="26" t="n">
        <v>4693.5</v>
      </c>
      <c r="H219" s="26" t="n">
        <f aca="false">G219*F219</f>
        <v>9387</v>
      </c>
      <c r="I219" s="13" t="s">
        <v>629</v>
      </c>
      <c r="J219" s="14" t="n">
        <v>9387</v>
      </c>
      <c r="K219" s="1" t="n">
        <f aca="false">H219-J219</f>
        <v>0</v>
      </c>
      <c r="L219" s="0"/>
    </row>
    <row r="220" s="27" customFormat="true" ht="30.8" hidden="false" customHeight="false" outlineLevel="0" collapsed="false">
      <c r="A220" s="1" t="s">
        <v>630</v>
      </c>
      <c r="B220" s="1" t="s">
        <v>631</v>
      </c>
      <c r="C220" s="1" t="s">
        <v>14</v>
      </c>
      <c r="D220" s="1" t="s">
        <v>146</v>
      </c>
      <c r="E220" s="1" t="n">
        <v>22417.5</v>
      </c>
      <c r="F220" s="1" t="n">
        <f aca="false">D220-C220</f>
        <v>3</v>
      </c>
      <c r="G220" s="26" t="n">
        <v>3853.5</v>
      </c>
      <c r="H220" s="1" t="n">
        <f aca="false">G220*F220</f>
        <v>11560.5</v>
      </c>
      <c r="I220" s="13" t="s">
        <v>632</v>
      </c>
      <c r="J220" s="14" t="n">
        <v>11560.5</v>
      </c>
      <c r="K220" s="1" t="n">
        <f aca="false">H220-J220</f>
        <v>0</v>
      </c>
      <c r="L220" s="1"/>
      <c r="M220" s="0"/>
      <c r="N220" s="0"/>
      <c r="O220" s="0"/>
      <c r="P220" s="0"/>
      <c r="Q220" s="0"/>
      <c r="R220" s="0"/>
      <c r="S220" s="0"/>
      <c r="T220" s="0"/>
      <c r="U220" s="0"/>
      <c r="V220" s="0"/>
      <c r="AMI220" s="0"/>
      <c r="AMJ220" s="0"/>
    </row>
    <row r="221" customFormat="false" ht="15.9" hidden="false" customHeight="false" outlineLevel="0" collapsed="false">
      <c r="A221" s="1" t="s">
        <v>633</v>
      </c>
      <c r="B221" s="1" t="s">
        <v>634</v>
      </c>
      <c r="C221" s="1" t="s">
        <v>112</v>
      </c>
      <c r="D221" s="1" t="s">
        <v>20</v>
      </c>
      <c r="E221" s="1" t="n">
        <v>11405</v>
      </c>
      <c r="F221" s="1" t="n">
        <f aca="false">D221-C221</f>
        <v>2</v>
      </c>
      <c r="G221" s="26" t="n">
        <v>3853.5</v>
      </c>
      <c r="H221" s="1" t="n">
        <f aca="false">G221*F221</f>
        <v>7707</v>
      </c>
      <c r="I221" s="13" t="s">
        <v>635</v>
      </c>
      <c r="J221" s="14" t="n">
        <v>7707</v>
      </c>
      <c r="K221" s="1" t="n">
        <f aca="false">H221-J221</f>
        <v>0</v>
      </c>
      <c r="L221" s="0"/>
    </row>
    <row r="222" customFormat="false" ht="30.8" hidden="false" customHeight="false" outlineLevel="0" collapsed="false">
      <c r="A222" s="1" t="s">
        <v>636</v>
      </c>
      <c r="B222" s="1" t="s">
        <v>637</v>
      </c>
      <c r="C222" s="1" t="s">
        <v>51</v>
      </c>
      <c r="D222" s="1" t="s">
        <v>14</v>
      </c>
      <c r="E222" s="1" t="n">
        <v>11545</v>
      </c>
      <c r="F222" s="1" t="n">
        <f aca="false">D222-C222</f>
        <v>2</v>
      </c>
      <c r="G222" s="26" t="n">
        <v>4693.5</v>
      </c>
      <c r="H222" s="1" t="n">
        <f aca="false">G222*F222</f>
        <v>9387</v>
      </c>
      <c r="I222" s="13" t="s">
        <v>638</v>
      </c>
      <c r="J222" s="14" t="n">
        <v>9387</v>
      </c>
      <c r="K222" s="1" t="n">
        <f aca="false">H222-J222</f>
        <v>0</v>
      </c>
      <c r="L222" s="0"/>
    </row>
    <row r="223" customFormat="false" ht="30.8" hidden="false" customHeight="false" outlineLevel="0" collapsed="false">
      <c r="A223" s="1" t="s">
        <v>639</v>
      </c>
      <c r="B223" s="1" t="s">
        <v>640</v>
      </c>
      <c r="C223" s="1" t="s">
        <v>58</v>
      </c>
      <c r="D223" s="1" t="s">
        <v>59</v>
      </c>
      <c r="E223" s="1" t="n">
        <v>14415</v>
      </c>
      <c r="F223" s="1" t="n">
        <f aca="false">D223-C223</f>
        <v>2</v>
      </c>
      <c r="G223" s="26" t="n">
        <v>5743.5</v>
      </c>
      <c r="H223" s="1" t="n">
        <f aca="false">G223*F223</f>
        <v>11487</v>
      </c>
      <c r="I223" s="13" t="s">
        <v>641</v>
      </c>
      <c r="J223" s="14" t="n">
        <v>11486.8</v>
      </c>
      <c r="K223" s="1" t="n">
        <f aca="false">H223-J223</f>
        <v>0.200000000000728</v>
      </c>
      <c r="L223" s="0"/>
    </row>
    <row r="224" s="27" customFormat="true" ht="30.8" hidden="false" customHeight="false" outlineLevel="0" collapsed="false">
      <c r="A224" s="1" t="s">
        <v>642</v>
      </c>
      <c r="B224" s="1" t="s">
        <v>643</v>
      </c>
      <c r="C224" s="1" t="s">
        <v>112</v>
      </c>
      <c r="D224" s="1" t="s">
        <v>58</v>
      </c>
      <c r="E224" s="1" t="n">
        <v>29595</v>
      </c>
      <c r="F224" s="1" t="n">
        <f aca="false">D224-C224</f>
        <v>6</v>
      </c>
      <c r="G224" s="26" t="n">
        <v>3853.5</v>
      </c>
      <c r="H224" s="1" t="n">
        <f aca="false">G224*F224</f>
        <v>23121</v>
      </c>
      <c r="I224" s="13" t="s">
        <v>644</v>
      </c>
      <c r="J224" s="14" t="n">
        <v>23121</v>
      </c>
      <c r="K224" s="1" t="n">
        <f aca="false">H224-J224</f>
        <v>0</v>
      </c>
      <c r="L224" s="1"/>
      <c r="M224" s="0"/>
      <c r="N224" s="0"/>
      <c r="O224" s="0"/>
      <c r="P224" s="0"/>
      <c r="Q224" s="0"/>
      <c r="R224" s="0"/>
      <c r="S224" s="0"/>
      <c r="T224" s="0"/>
      <c r="U224" s="0"/>
      <c r="V224" s="0"/>
      <c r="AMI224" s="0"/>
      <c r="AMJ224" s="0"/>
    </row>
    <row r="225" customFormat="false" ht="30.8" hidden="false" customHeight="false" outlineLevel="0" collapsed="false">
      <c r="A225" s="26" t="s">
        <v>645</v>
      </c>
      <c r="B225" s="26" t="s">
        <v>646</v>
      </c>
      <c r="C225" s="26" t="s">
        <v>51</v>
      </c>
      <c r="D225" s="26" t="s">
        <v>14</v>
      </c>
      <c r="E225" s="26" t="n">
        <v>9865</v>
      </c>
      <c r="F225" s="26" t="n">
        <f aca="false">D225-C225</f>
        <v>2</v>
      </c>
      <c r="G225" s="26" t="n">
        <v>3853.5</v>
      </c>
      <c r="H225" s="26" t="n">
        <f aca="false">G225*F225</f>
        <v>7707</v>
      </c>
      <c r="I225" s="13" t="s">
        <v>647</v>
      </c>
      <c r="J225" s="14" t="n">
        <v>7707</v>
      </c>
      <c r="K225" s="1" t="n">
        <f aca="false">H225-J225</f>
        <v>0</v>
      </c>
      <c r="L225" s="0"/>
    </row>
    <row r="226" customFormat="false" ht="30.8" hidden="false" customHeight="false" outlineLevel="0" collapsed="false">
      <c r="A226" s="1" t="s">
        <v>648</v>
      </c>
      <c r="B226" s="1" t="s">
        <v>649</v>
      </c>
      <c r="C226" s="1" t="s">
        <v>34</v>
      </c>
      <c r="D226" s="1" t="s">
        <v>119</v>
      </c>
      <c r="E226" s="1" t="n">
        <v>24430</v>
      </c>
      <c r="F226" s="1" t="n">
        <f aca="false">D226-C226</f>
        <v>4</v>
      </c>
      <c r="G226" s="26" t="n">
        <v>3853.5</v>
      </c>
      <c r="H226" s="1" t="n">
        <f aca="false">G226*F226</f>
        <v>15414</v>
      </c>
      <c r="I226" s="13" t="s">
        <v>650</v>
      </c>
      <c r="J226" s="14" t="n">
        <v>15414</v>
      </c>
      <c r="K226" s="1" t="n">
        <f aca="false">H226-J226</f>
        <v>0</v>
      </c>
      <c r="L226" s="0"/>
    </row>
    <row r="227" s="22" customFormat="true" ht="29.85" hidden="false" customHeight="false" outlineLevel="0" collapsed="false">
      <c r="A227" s="19" t="s">
        <v>651</v>
      </c>
      <c r="B227" s="19" t="s">
        <v>652</v>
      </c>
      <c r="C227" s="19" t="s">
        <v>24</v>
      </c>
      <c r="D227" s="19" t="s">
        <v>67</v>
      </c>
      <c r="E227" s="19" t="n">
        <v>35945</v>
      </c>
      <c r="F227" s="19" t="n">
        <f aca="false">D227-C227</f>
        <v>7</v>
      </c>
      <c r="G227" s="19" t="n">
        <v>3670</v>
      </c>
      <c r="H227" s="19" t="n">
        <f aca="false">G227*F227</f>
        <v>25690</v>
      </c>
      <c r="I227" s="20" t="s">
        <v>653</v>
      </c>
      <c r="J227" s="21" t="n">
        <v>25690</v>
      </c>
      <c r="K227" s="19" t="n">
        <f aca="false">H227-J227</f>
        <v>0</v>
      </c>
    </row>
    <row r="228" customFormat="false" ht="30.8" hidden="false" customHeight="false" outlineLevel="0" collapsed="false">
      <c r="A228" s="1" t="s">
        <v>654</v>
      </c>
      <c r="B228" s="1" t="s">
        <v>655</v>
      </c>
      <c r="C228" s="1" t="s">
        <v>146</v>
      </c>
      <c r="D228" s="1" t="s">
        <v>59</v>
      </c>
      <c r="E228" s="1" t="n">
        <v>19070</v>
      </c>
      <c r="F228" s="1" t="n">
        <f aca="false">D228-C228</f>
        <v>4</v>
      </c>
      <c r="G228" s="26" t="n">
        <v>3853.5</v>
      </c>
      <c r="H228" s="1" t="n">
        <f aca="false">G228*F228</f>
        <v>15414</v>
      </c>
      <c r="I228" s="13" t="s">
        <v>656</v>
      </c>
      <c r="J228" s="14" t="n">
        <v>15414</v>
      </c>
      <c r="K228" s="1" t="n">
        <f aca="false">H228-J228</f>
        <v>0</v>
      </c>
      <c r="L228" s="0"/>
    </row>
    <row r="229" s="12" customFormat="true" ht="29.85" hidden="false" customHeight="false" outlineLevel="0" collapsed="false">
      <c r="A229" s="23" t="s">
        <v>657</v>
      </c>
      <c r="B229" s="11" t="s">
        <v>658</v>
      </c>
      <c r="C229" s="11" t="s">
        <v>112</v>
      </c>
      <c r="D229" s="11" t="s">
        <v>20</v>
      </c>
      <c r="E229" s="11" t="n">
        <v>147040</v>
      </c>
      <c r="F229" s="11" t="n">
        <f aca="false">D229-C229</f>
        <v>2</v>
      </c>
      <c r="G229" s="8" t="n">
        <v>3853.5</v>
      </c>
      <c r="H229" s="11" t="n">
        <f aca="false">(G229*F229)*9</f>
        <v>69363</v>
      </c>
      <c r="I229" s="9" t="s">
        <v>659</v>
      </c>
      <c r="J229" s="10" t="n">
        <v>7340</v>
      </c>
      <c r="K229" s="11" t="n">
        <f aca="false">H229-J229-J230-J231-J232-J233-J234-J235-J236-J237</f>
        <v>3303</v>
      </c>
      <c r="L229" s="11"/>
    </row>
    <row r="230" s="12" customFormat="true" ht="29.85" hidden="false" customHeight="false" outlineLevel="0" collapsed="false">
      <c r="A230" s="23"/>
      <c r="B230" s="11"/>
      <c r="C230" s="11"/>
      <c r="D230" s="11"/>
      <c r="E230" s="11"/>
      <c r="F230" s="11"/>
      <c r="G230" s="8"/>
      <c r="H230" s="11"/>
      <c r="I230" s="9" t="s">
        <v>660</v>
      </c>
      <c r="J230" s="10" t="n">
        <v>7340</v>
      </c>
      <c r="K230" s="11" t="n">
        <v>0</v>
      </c>
      <c r="L230" s="11"/>
    </row>
    <row r="231" s="12" customFormat="true" ht="15.9" hidden="false" customHeight="false" outlineLevel="0" collapsed="false">
      <c r="A231" s="23"/>
      <c r="B231" s="11"/>
      <c r="C231" s="11"/>
      <c r="D231" s="11"/>
      <c r="E231" s="11"/>
      <c r="F231" s="11"/>
      <c r="G231" s="8"/>
      <c r="H231" s="11"/>
      <c r="I231" s="9" t="s">
        <v>661</v>
      </c>
      <c r="J231" s="10" t="n">
        <v>7340</v>
      </c>
      <c r="K231" s="11" t="n">
        <v>0</v>
      </c>
      <c r="L231" s="11"/>
    </row>
    <row r="232" s="12" customFormat="true" ht="30.8" hidden="false" customHeight="false" outlineLevel="0" collapsed="false">
      <c r="A232" s="23"/>
      <c r="B232" s="11"/>
      <c r="C232" s="11"/>
      <c r="D232" s="11"/>
      <c r="E232" s="11"/>
      <c r="F232" s="11"/>
      <c r="G232" s="8"/>
      <c r="H232" s="11"/>
      <c r="I232" s="9" t="s">
        <v>662</v>
      </c>
      <c r="J232" s="10" t="n">
        <v>7340</v>
      </c>
      <c r="K232" s="11" t="n">
        <v>0</v>
      </c>
      <c r="L232" s="11"/>
    </row>
    <row r="233" s="12" customFormat="true" ht="30.8" hidden="false" customHeight="false" outlineLevel="0" collapsed="false">
      <c r="A233" s="23"/>
      <c r="B233" s="11"/>
      <c r="C233" s="11"/>
      <c r="D233" s="11"/>
      <c r="E233" s="11"/>
      <c r="F233" s="11"/>
      <c r="G233" s="8"/>
      <c r="H233" s="11"/>
      <c r="I233" s="9" t="s">
        <v>663</v>
      </c>
      <c r="J233" s="10" t="n">
        <v>7340</v>
      </c>
      <c r="K233" s="11" t="n">
        <v>0</v>
      </c>
      <c r="L233" s="11"/>
    </row>
    <row r="234" s="12" customFormat="true" ht="15.9" hidden="false" customHeight="false" outlineLevel="0" collapsed="false">
      <c r="A234" s="23"/>
      <c r="B234" s="11"/>
      <c r="C234" s="11"/>
      <c r="D234" s="11"/>
      <c r="E234" s="11"/>
      <c r="F234" s="11"/>
      <c r="G234" s="8"/>
      <c r="H234" s="11"/>
      <c r="I234" s="9" t="s">
        <v>664</v>
      </c>
      <c r="J234" s="10" t="n">
        <v>7340</v>
      </c>
      <c r="K234" s="11" t="n">
        <v>0</v>
      </c>
      <c r="L234" s="11"/>
    </row>
    <row r="235" s="12" customFormat="true" ht="30.8" hidden="false" customHeight="false" outlineLevel="0" collapsed="false">
      <c r="A235" s="23"/>
      <c r="B235" s="11"/>
      <c r="C235" s="11"/>
      <c r="D235" s="11"/>
      <c r="E235" s="11"/>
      <c r="F235" s="11"/>
      <c r="G235" s="8"/>
      <c r="H235" s="11"/>
      <c r="I235" s="9" t="s">
        <v>665</v>
      </c>
      <c r="J235" s="10" t="n">
        <v>7340</v>
      </c>
      <c r="K235" s="11" t="n">
        <v>0</v>
      </c>
      <c r="L235" s="11"/>
    </row>
    <row r="236" s="12" customFormat="true" ht="15.9" hidden="false" customHeight="false" outlineLevel="0" collapsed="false">
      <c r="A236" s="23"/>
      <c r="B236" s="11"/>
      <c r="C236" s="11"/>
      <c r="D236" s="11"/>
      <c r="E236" s="11"/>
      <c r="F236" s="11"/>
      <c r="G236" s="8"/>
      <c r="H236" s="11"/>
      <c r="I236" s="9" t="s">
        <v>666</v>
      </c>
      <c r="J236" s="10" t="n">
        <v>7340</v>
      </c>
      <c r="K236" s="11" t="n">
        <v>0</v>
      </c>
      <c r="L236" s="11"/>
    </row>
    <row r="237" customFormat="false" ht="15.9" hidden="false" customHeight="false" outlineLevel="0" collapsed="false">
      <c r="A237" s="23"/>
      <c r="B237" s="11"/>
      <c r="C237" s="11"/>
      <c r="D237" s="11"/>
      <c r="E237" s="11"/>
      <c r="F237" s="11"/>
      <c r="G237" s="8"/>
      <c r="H237" s="11"/>
      <c r="I237" s="24" t="s">
        <v>667</v>
      </c>
      <c r="J237" s="25" t="n">
        <v>7340</v>
      </c>
      <c r="K237" s="11" t="n">
        <v>0</v>
      </c>
      <c r="L237" s="11"/>
    </row>
    <row r="238" customFormat="false" ht="30.8" hidden="false" customHeight="false" outlineLevel="0" collapsed="false">
      <c r="A238" s="1" t="s">
        <v>668</v>
      </c>
      <c r="B238" s="1" t="s">
        <v>669</v>
      </c>
      <c r="C238" s="1" t="s">
        <v>75</v>
      </c>
      <c r="D238" s="1" t="s">
        <v>19</v>
      </c>
      <c r="E238" s="1" t="n">
        <v>10965</v>
      </c>
      <c r="F238" s="1" t="n">
        <f aca="false">D238-C238</f>
        <v>2</v>
      </c>
      <c r="G238" s="26" t="n">
        <v>3853.5</v>
      </c>
      <c r="H238" s="1" t="n">
        <f aca="false">G238*F238</f>
        <v>7707</v>
      </c>
      <c r="I238" s="13" t="s">
        <v>670</v>
      </c>
      <c r="J238" s="14" t="n">
        <v>7707</v>
      </c>
      <c r="K238" s="1" t="n">
        <f aca="false">H238-J238</f>
        <v>0</v>
      </c>
      <c r="L238" s="0"/>
    </row>
    <row r="239" s="27" customFormat="true" ht="15.9" hidden="false" customHeight="false" outlineLevel="0" collapsed="false">
      <c r="A239" s="1" t="s">
        <v>671</v>
      </c>
      <c r="B239" s="1" t="s">
        <v>672</v>
      </c>
      <c r="C239" s="1" t="s">
        <v>20</v>
      </c>
      <c r="D239" s="1" t="s">
        <v>150</v>
      </c>
      <c r="E239" s="1" t="n">
        <v>18322.5</v>
      </c>
      <c r="F239" s="1" t="n">
        <f aca="false">D239-C239</f>
        <v>3</v>
      </c>
      <c r="G239" s="26" t="n">
        <v>3853.5</v>
      </c>
      <c r="H239" s="1" t="n">
        <f aca="false">G239*F239</f>
        <v>11560.5</v>
      </c>
      <c r="I239" s="13" t="s">
        <v>673</v>
      </c>
      <c r="J239" s="14" t="n">
        <v>11560.5</v>
      </c>
      <c r="K239" s="1" t="n">
        <f aca="false">H239-J239</f>
        <v>0</v>
      </c>
      <c r="L239" s="1"/>
      <c r="M239" s="0"/>
      <c r="N239" s="0"/>
      <c r="O239" s="0"/>
      <c r="P239" s="0"/>
      <c r="Q239" s="0"/>
      <c r="R239" s="0"/>
      <c r="S239" s="0"/>
      <c r="T239" s="0"/>
      <c r="U239" s="0"/>
      <c r="V239" s="0"/>
      <c r="AMI239" s="0"/>
      <c r="AMJ239" s="0"/>
    </row>
    <row r="240" s="27" customFormat="true" ht="15.9" hidden="false" customHeight="false" outlineLevel="0" collapsed="false">
      <c r="A240" s="1" t="s">
        <v>674</v>
      </c>
      <c r="B240" s="1" t="s">
        <v>675</v>
      </c>
      <c r="C240" s="1" t="s">
        <v>43</v>
      </c>
      <c r="D240" s="1" t="s">
        <v>63</v>
      </c>
      <c r="E240" s="1" t="n">
        <v>36037.5</v>
      </c>
      <c r="F240" s="1" t="n">
        <f aca="false">D240-C240</f>
        <v>5</v>
      </c>
      <c r="G240" s="26" t="n">
        <v>5743.5</v>
      </c>
      <c r="H240" s="1" t="n">
        <f aca="false">G240*F240</f>
        <v>28717.5</v>
      </c>
      <c r="I240" s="13" t="s">
        <v>676</v>
      </c>
      <c r="J240" s="14" t="n">
        <v>28717</v>
      </c>
      <c r="K240" s="1" t="n">
        <f aca="false">H240-J240</f>
        <v>0.5</v>
      </c>
      <c r="L240" s="1"/>
      <c r="M240" s="0"/>
      <c r="N240" s="0"/>
      <c r="O240" s="0"/>
      <c r="P240" s="0"/>
      <c r="Q240" s="0"/>
      <c r="R240" s="0"/>
      <c r="S240" s="0"/>
      <c r="T240" s="0"/>
      <c r="U240" s="0"/>
      <c r="V240" s="0"/>
      <c r="AMI240" s="0"/>
      <c r="AMJ240" s="0"/>
    </row>
    <row r="241" s="6" customFormat="true" ht="15.75" hidden="false" customHeight="false" outlineLevel="0" collapsed="false">
      <c r="A241" s="4" t="s">
        <v>677</v>
      </c>
      <c r="B241" s="4" t="s">
        <v>678</v>
      </c>
      <c r="C241" s="4" t="s">
        <v>43</v>
      </c>
      <c r="D241" s="4" t="s">
        <v>47</v>
      </c>
      <c r="E241" s="4" t="n">
        <v>11735</v>
      </c>
      <c r="F241" s="4" t="n">
        <f aca="false">D241-C241</f>
        <v>2</v>
      </c>
      <c r="G241" s="4" t="n">
        <v>3853.5</v>
      </c>
      <c r="H241" s="4" t="n">
        <f aca="false">G241*F241</f>
        <v>7707</v>
      </c>
      <c r="I241" s="28" t="s">
        <v>679</v>
      </c>
      <c r="J241" s="29" t="n">
        <v>7707</v>
      </c>
      <c r="K241" s="4" t="n">
        <f aca="false">H241-J241</f>
        <v>0</v>
      </c>
    </row>
    <row r="242" s="27" customFormat="true" ht="15.9" hidden="false" customHeight="false" outlineLevel="0" collapsed="false">
      <c r="A242" s="1" t="s">
        <v>680</v>
      </c>
      <c r="B242" s="1" t="s">
        <v>681</v>
      </c>
      <c r="C242" s="1" t="s">
        <v>86</v>
      </c>
      <c r="D242" s="1" t="s">
        <v>133</v>
      </c>
      <c r="E242" s="1" t="n">
        <v>6432.5</v>
      </c>
      <c r="F242" s="1" t="n">
        <f aca="false">D242-C242</f>
        <v>1</v>
      </c>
      <c r="G242" s="26" t="n">
        <v>4693.5</v>
      </c>
      <c r="H242" s="1" t="n">
        <f aca="false">G242*F242</f>
        <v>4693.5</v>
      </c>
      <c r="I242" s="13" t="s">
        <v>682</v>
      </c>
      <c r="J242" s="14" t="n">
        <v>4693.5</v>
      </c>
      <c r="K242" s="1" t="n">
        <f aca="false">H242-J242</f>
        <v>0</v>
      </c>
      <c r="L242" s="1"/>
      <c r="M242" s="0"/>
      <c r="N242" s="0"/>
      <c r="O242" s="0"/>
      <c r="P242" s="0"/>
      <c r="Q242" s="0"/>
      <c r="R242" s="0"/>
      <c r="S242" s="0"/>
      <c r="T242" s="0"/>
      <c r="U242" s="0"/>
      <c r="V242" s="0"/>
      <c r="AMI242" s="0"/>
      <c r="AMJ242" s="0"/>
    </row>
    <row r="243" customFormat="false" ht="30.8" hidden="false" customHeight="false" outlineLevel="0" collapsed="false">
      <c r="A243" s="26" t="s">
        <v>683</v>
      </c>
      <c r="B243" s="26" t="s">
        <v>684</v>
      </c>
      <c r="C243" s="26" t="s">
        <v>142</v>
      </c>
      <c r="D243" s="26" t="s">
        <v>29</v>
      </c>
      <c r="E243" s="26" t="n">
        <v>4932.5</v>
      </c>
      <c r="F243" s="26" t="n">
        <f aca="false">D243-C243</f>
        <v>1</v>
      </c>
      <c r="G243" s="26" t="n">
        <v>3853.5</v>
      </c>
      <c r="H243" s="26" t="n">
        <f aca="false">G243*F243</f>
        <v>3853.5</v>
      </c>
      <c r="I243" s="13" t="s">
        <v>685</v>
      </c>
      <c r="J243" s="14" t="n">
        <v>3853.5</v>
      </c>
      <c r="K243" s="1" t="n">
        <f aca="false">H243-J243</f>
        <v>0</v>
      </c>
      <c r="L243" s="0"/>
      <c r="M243" s="30"/>
      <c r="N243" s="30"/>
      <c r="O243" s="30"/>
      <c r="P243" s="30"/>
      <c r="Q243" s="30"/>
      <c r="R243" s="30"/>
      <c r="S243" s="30"/>
      <c r="T243" s="30"/>
      <c r="U243" s="30"/>
      <c r="V243" s="30"/>
    </row>
    <row r="244" s="22" customFormat="true" ht="29.85" hidden="false" customHeight="false" outlineLevel="0" collapsed="false">
      <c r="A244" s="19" t="s">
        <v>686</v>
      </c>
      <c r="B244" s="19" t="s">
        <v>687</v>
      </c>
      <c r="C244" s="19" t="s">
        <v>34</v>
      </c>
      <c r="D244" s="19" t="s">
        <v>35</v>
      </c>
      <c r="E244" s="19" t="n">
        <v>28500</v>
      </c>
      <c r="F244" s="19" t="n">
        <f aca="false">D244-C244</f>
        <v>6</v>
      </c>
      <c r="G244" s="19" t="n">
        <v>3670</v>
      </c>
      <c r="H244" s="19" t="n">
        <f aca="false">G244*F244</f>
        <v>22020</v>
      </c>
      <c r="I244" s="20" t="s">
        <v>688</v>
      </c>
      <c r="J244" s="21" t="n">
        <v>22020</v>
      </c>
      <c r="K244" s="19" t="n">
        <f aca="false">H244-J244</f>
        <v>0</v>
      </c>
      <c r="L244" s="19"/>
    </row>
    <row r="245" s="49" customFormat="true" ht="29.85" hidden="false" customHeight="false" outlineLevel="0" collapsed="false">
      <c r="A245" s="45" t="n">
        <v>105306229</v>
      </c>
      <c r="B245" s="46"/>
      <c r="C245" s="46"/>
      <c r="D245" s="46"/>
      <c r="E245" s="46"/>
      <c r="F245" s="46"/>
      <c r="G245" s="46"/>
      <c r="H245" s="46" t="n">
        <v>0</v>
      </c>
      <c r="I245" s="47" t="s">
        <v>689</v>
      </c>
      <c r="J245" s="48" t="n">
        <v>9387</v>
      </c>
      <c r="K245" s="46" t="n">
        <f aca="false">H245-J245</f>
        <v>-9387</v>
      </c>
      <c r="L245" s="46"/>
      <c r="M245" s="49" t="s">
        <v>690</v>
      </c>
    </row>
    <row r="246" s="27" customFormat="true" ht="30.8" hidden="false" customHeight="false" outlineLevel="0" collapsed="false">
      <c r="A246" s="1" t="s">
        <v>691</v>
      </c>
      <c r="B246" s="1" t="s">
        <v>692</v>
      </c>
      <c r="C246" s="1" t="s">
        <v>39</v>
      </c>
      <c r="D246" s="1" t="s">
        <v>180</v>
      </c>
      <c r="E246" s="1" t="n">
        <v>42907.5</v>
      </c>
      <c r="F246" s="1" t="n">
        <f aca="false">D246-C246</f>
        <v>9</v>
      </c>
      <c r="G246" s="26" t="n">
        <v>3853.5</v>
      </c>
      <c r="H246" s="1" t="n">
        <f aca="false">G246*F246</f>
        <v>34681.5</v>
      </c>
      <c r="I246" s="13" t="s">
        <v>693</v>
      </c>
      <c r="J246" s="14" t="n">
        <v>34681.5</v>
      </c>
      <c r="K246" s="1" t="n">
        <f aca="false">H246-J246</f>
        <v>0</v>
      </c>
      <c r="L246" s="1"/>
      <c r="M246" s="0"/>
      <c r="N246" s="0"/>
      <c r="O246" s="0"/>
      <c r="P246" s="0"/>
      <c r="Q246" s="0"/>
      <c r="R246" s="0"/>
      <c r="S246" s="0"/>
      <c r="T246" s="0"/>
      <c r="U246" s="0"/>
      <c r="V246" s="0"/>
      <c r="AMI246" s="0"/>
      <c r="AMJ246" s="0"/>
    </row>
    <row r="247" s="30" customFormat="true" ht="30.8" hidden="false" customHeight="false" outlineLevel="0" collapsed="false">
      <c r="A247" s="26" t="s">
        <v>694</v>
      </c>
      <c r="B247" s="26" t="s">
        <v>695</v>
      </c>
      <c r="C247" s="26" t="s">
        <v>58</v>
      </c>
      <c r="D247" s="26" t="s">
        <v>232</v>
      </c>
      <c r="E247" s="26" t="n">
        <v>4932.5</v>
      </c>
      <c r="F247" s="26" t="n">
        <f aca="false">D247-C247</f>
        <v>1</v>
      </c>
      <c r="G247" s="26" t="n">
        <v>3853.5</v>
      </c>
      <c r="H247" s="26" t="n">
        <f aca="false">G247*F247</f>
        <v>3853.5</v>
      </c>
      <c r="I247" s="13" t="s">
        <v>696</v>
      </c>
      <c r="J247" s="14" t="n">
        <v>3853.5</v>
      </c>
      <c r="K247" s="1" t="n">
        <f aca="false">H247-J247</f>
        <v>0</v>
      </c>
      <c r="L247" s="1"/>
      <c r="AMI247" s="0"/>
      <c r="AMJ247" s="0"/>
    </row>
    <row r="248" s="12" customFormat="true" ht="29.85" hidden="false" customHeight="false" outlineLevel="0" collapsed="false">
      <c r="A248" s="7" t="s">
        <v>697</v>
      </c>
      <c r="B248" s="8" t="s">
        <v>698</v>
      </c>
      <c r="C248" s="8" t="s">
        <v>166</v>
      </c>
      <c r="D248" s="8" t="s">
        <v>142</v>
      </c>
      <c r="E248" s="8" t="n">
        <v>18760.5</v>
      </c>
      <c r="F248" s="8" t="n">
        <v>3</v>
      </c>
      <c r="G248" s="8" t="n">
        <v>3853.5</v>
      </c>
      <c r="H248" s="8" t="n">
        <f aca="false">G248*F248</f>
        <v>11560.5</v>
      </c>
      <c r="I248" s="9" t="s">
        <v>699</v>
      </c>
      <c r="J248" s="10" t="n">
        <v>11560.5</v>
      </c>
      <c r="K248" s="11" t="n">
        <f aca="false">H248+H249-J248-J249</f>
        <v>-1000</v>
      </c>
      <c r="L248" s="11"/>
    </row>
    <row r="249" s="12" customFormat="true" ht="29.85" hidden="false" customHeight="false" outlineLevel="0" collapsed="false">
      <c r="A249" s="7"/>
      <c r="B249" s="8"/>
      <c r="C249" s="8"/>
      <c r="D249" s="8"/>
      <c r="E249" s="8"/>
      <c r="F249" s="8" t="n">
        <v>1</v>
      </c>
      <c r="G249" s="8" t="n">
        <v>5000</v>
      </c>
      <c r="H249" s="8" t="n">
        <f aca="false">(G249*F249)+600*2</f>
        <v>6200</v>
      </c>
      <c r="I249" s="9" t="s">
        <v>700</v>
      </c>
      <c r="J249" s="10" t="n">
        <v>7200</v>
      </c>
      <c r="K249" s="11" t="n">
        <v>0</v>
      </c>
      <c r="L249" s="11"/>
    </row>
    <row r="250" customFormat="false" ht="30.8" hidden="false" customHeight="false" outlineLevel="0" collapsed="false">
      <c r="A250" s="1" t="s">
        <v>701</v>
      </c>
      <c r="B250" s="1" t="s">
        <v>702</v>
      </c>
      <c r="C250" s="1" t="s">
        <v>67</v>
      </c>
      <c r="D250" s="1" t="s">
        <v>39</v>
      </c>
      <c r="E250" s="1" t="n">
        <v>10635</v>
      </c>
      <c r="F250" s="1" t="n">
        <f aca="false">D250-C250</f>
        <v>2</v>
      </c>
      <c r="G250" s="26" t="n">
        <v>3853.5</v>
      </c>
      <c r="H250" s="1" t="n">
        <f aca="false">(G250*F250)</f>
        <v>7707</v>
      </c>
      <c r="I250" s="13" t="s">
        <v>703</v>
      </c>
      <c r="J250" s="14" t="n">
        <v>7707</v>
      </c>
      <c r="K250" s="1" t="n">
        <f aca="false">H250-J250</f>
        <v>0</v>
      </c>
      <c r="L250" s="0"/>
    </row>
    <row r="251" customFormat="false" ht="15.9" hidden="false" customHeight="false" outlineLevel="0" collapsed="false">
      <c r="A251" s="1" t="s">
        <v>704</v>
      </c>
      <c r="B251" s="1" t="s">
        <v>705</v>
      </c>
      <c r="C251" s="1" t="s">
        <v>43</v>
      </c>
      <c r="D251" s="1" t="s">
        <v>142</v>
      </c>
      <c r="E251" s="1" t="n">
        <v>21292.5</v>
      </c>
      <c r="F251" s="1" t="n">
        <f aca="false">D251-C251</f>
        <v>3</v>
      </c>
      <c r="G251" s="26" t="n">
        <v>5743.5</v>
      </c>
      <c r="H251" s="1" t="n">
        <f aca="false">G251*F251</f>
        <v>17230.5</v>
      </c>
      <c r="I251" s="13" t="s">
        <v>706</v>
      </c>
      <c r="J251" s="14" t="n">
        <v>17230.2</v>
      </c>
      <c r="K251" s="1" t="n">
        <f aca="false">H251-J251</f>
        <v>0.299999999999272</v>
      </c>
      <c r="L251" s="0"/>
    </row>
    <row r="252" s="27" customFormat="true" ht="30.8" hidden="false" customHeight="false" outlineLevel="0" collapsed="false">
      <c r="A252" s="1" t="s">
        <v>707</v>
      </c>
      <c r="B252" s="1" t="s">
        <v>708</v>
      </c>
      <c r="C252" s="1" t="s">
        <v>43</v>
      </c>
      <c r="D252" s="1" t="s">
        <v>142</v>
      </c>
      <c r="E252" s="1" t="n">
        <v>14302.5</v>
      </c>
      <c r="F252" s="1" t="n">
        <f aca="false">D252-C252</f>
        <v>3</v>
      </c>
      <c r="G252" s="26" t="n">
        <v>3853.5</v>
      </c>
      <c r="H252" s="1" t="n">
        <f aca="false">G252*F252</f>
        <v>11560.5</v>
      </c>
      <c r="I252" s="13" t="s">
        <v>709</v>
      </c>
      <c r="J252" s="14" t="n">
        <v>11560.5</v>
      </c>
      <c r="K252" s="1" t="n">
        <f aca="false">H252-J252</f>
        <v>0</v>
      </c>
      <c r="L252" s="1"/>
      <c r="M252" s="0"/>
      <c r="N252" s="0"/>
      <c r="O252" s="0"/>
      <c r="P252" s="0"/>
      <c r="Q252" s="0"/>
      <c r="R252" s="0"/>
      <c r="S252" s="0"/>
      <c r="T252" s="0"/>
      <c r="U252" s="0"/>
      <c r="V252" s="0"/>
      <c r="AMI252" s="0"/>
      <c r="AMJ252" s="0"/>
    </row>
    <row r="253" s="27" customFormat="true" ht="30.8" hidden="false" customHeight="false" outlineLevel="0" collapsed="false">
      <c r="A253" s="1" t="s">
        <v>710</v>
      </c>
      <c r="B253" s="1" t="s">
        <v>711</v>
      </c>
      <c r="C253" s="1" t="s">
        <v>74</v>
      </c>
      <c r="D253" s="1" t="s">
        <v>75</v>
      </c>
      <c r="E253" s="1" t="n">
        <v>10415</v>
      </c>
      <c r="F253" s="1" t="n">
        <f aca="false">D253-C253</f>
        <v>2</v>
      </c>
      <c r="G253" s="26" t="n">
        <v>3853.5</v>
      </c>
      <c r="H253" s="1" t="n">
        <f aca="false">G253*F253</f>
        <v>7707</v>
      </c>
      <c r="I253" s="13" t="s">
        <v>712</v>
      </c>
      <c r="J253" s="14" t="n">
        <v>7707</v>
      </c>
      <c r="K253" s="1" t="n">
        <f aca="false">H253-J253</f>
        <v>0</v>
      </c>
      <c r="L253" s="1"/>
      <c r="M253" s="0"/>
      <c r="N253" s="0"/>
      <c r="O253" s="0"/>
      <c r="P253" s="0"/>
      <c r="Q253" s="0"/>
      <c r="R253" s="0"/>
      <c r="S253" s="0"/>
      <c r="T253" s="0"/>
      <c r="U253" s="0"/>
      <c r="V253" s="0"/>
      <c r="AMI253" s="0"/>
      <c r="AMJ253" s="0"/>
    </row>
    <row r="254" s="27" customFormat="true" ht="30.8" hidden="false" customHeight="false" outlineLevel="0" collapsed="false">
      <c r="A254" s="1" t="s">
        <v>713</v>
      </c>
      <c r="B254" s="1" t="s">
        <v>714</v>
      </c>
      <c r="C254" s="1" t="s">
        <v>47</v>
      </c>
      <c r="D254" s="1" t="s">
        <v>75</v>
      </c>
      <c r="E254" s="1" t="n">
        <v>29595</v>
      </c>
      <c r="F254" s="1" t="n">
        <f aca="false">D254-C254</f>
        <v>6</v>
      </c>
      <c r="G254" s="26" t="n">
        <v>3853.5</v>
      </c>
      <c r="H254" s="1" t="n">
        <f aca="false">G254*F254</f>
        <v>23121</v>
      </c>
      <c r="I254" s="13" t="s">
        <v>715</v>
      </c>
      <c r="J254" s="14" t="n">
        <v>23121</v>
      </c>
      <c r="K254" s="1" t="n">
        <f aca="false">H254-J254</f>
        <v>0</v>
      </c>
      <c r="L254" s="1"/>
      <c r="M254" s="0"/>
      <c r="N254" s="0"/>
      <c r="O254" s="0"/>
      <c r="P254" s="0"/>
      <c r="Q254" s="0"/>
      <c r="R254" s="0"/>
      <c r="S254" s="0"/>
      <c r="T254" s="0"/>
      <c r="U254" s="0"/>
      <c r="V254" s="0"/>
      <c r="AMI254" s="0"/>
      <c r="AMJ254" s="0"/>
    </row>
    <row r="255" customFormat="false" ht="30.8" hidden="false" customHeight="false" outlineLevel="0" collapsed="false">
      <c r="A255" s="1" t="s">
        <v>716</v>
      </c>
      <c r="B255" s="1" t="s">
        <v>717</v>
      </c>
      <c r="C255" s="1" t="s">
        <v>86</v>
      </c>
      <c r="D255" s="1" t="s">
        <v>133</v>
      </c>
      <c r="E255" s="1" t="n">
        <v>4932.5</v>
      </c>
      <c r="F255" s="1" t="n">
        <f aca="false">D255-C255</f>
        <v>1</v>
      </c>
      <c r="G255" s="26" t="n">
        <v>3853.5</v>
      </c>
      <c r="H255" s="1" t="n">
        <f aca="false">G255*F255</f>
        <v>3853.5</v>
      </c>
      <c r="I255" s="13" t="s">
        <v>718</v>
      </c>
      <c r="J255" s="14" t="n">
        <v>3853.5</v>
      </c>
      <c r="K255" s="1" t="n">
        <f aca="false">H255-J255</f>
        <v>0</v>
      </c>
      <c r="L255" s="0"/>
    </row>
    <row r="256" customFormat="false" ht="30.8" hidden="false" customHeight="false" outlineLevel="0" collapsed="false">
      <c r="A256" s="1" t="s">
        <v>719</v>
      </c>
      <c r="B256" s="1" t="s">
        <v>720</v>
      </c>
      <c r="C256" s="1" t="s">
        <v>142</v>
      </c>
      <c r="D256" s="1" t="s">
        <v>63</v>
      </c>
      <c r="E256" s="1" t="n">
        <v>9865</v>
      </c>
      <c r="F256" s="1" t="n">
        <f aca="false">D256-C256</f>
        <v>2</v>
      </c>
      <c r="G256" s="26" t="n">
        <v>3853.5</v>
      </c>
      <c r="H256" s="1" t="n">
        <f aca="false">G256*F256</f>
        <v>7707</v>
      </c>
      <c r="I256" s="13" t="s">
        <v>721</v>
      </c>
      <c r="J256" s="14" t="n">
        <v>7707</v>
      </c>
      <c r="K256" s="1" t="n">
        <f aca="false">H256-J256</f>
        <v>0</v>
      </c>
      <c r="L256" s="0"/>
    </row>
    <row r="257" s="27" customFormat="true" ht="30.8" hidden="false" customHeight="false" outlineLevel="0" collapsed="false">
      <c r="A257" s="1" t="s">
        <v>722</v>
      </c>
      <c r="B257" s="1" t="s">
        <v>720</v>
      </c>
      <c r="C257" s="1" t="s">
        <v>86</v>
      </c>
      <c r="D257" s="1" t="s">
        <v>207</v>
      </c>
      <c r="E257" s="1" t="n">
        <v>13645</v>
      </c>
      <c r="F257" s="1" t="n">
        <f aca="false">D257-C257</f>
        <v>2</v>
      </c>
      <c r="G257" s="26" t="n">
        <v>5743.5</v>
      </c>
      <c r="H257" s="1" t="n">
        <f aca="false">G257*F257</f>
        <v>11487</v>
      </c>
      <c r="I257" s="13" t="s">
        <v>723</v>
      </c>
      <c r="J257" s="14" t="n">
        <v>11486.8</v>
      </c>
      <c r="K257" s="1" t="n">
        <f aca="false">H257-J257</f>
        <v>0.200000000000728</v>
      </c>
      <c r="L257" s="1"/>
      <c r="M257" s="0"/>
      <c r="N257" s="0"/>
      <c r="O257" s="0"/>
      <c r="P257" s="0"/>
      <c r="Q257" s="0"/>
      <c r="R257" s="0"/>
      <c r="S257" s="0"/>
      <c r="T257" s="0"/>
      <c r="U257" s="0"/>
      <c r="V257" s="0"/>
      <c r="AMI257" s="0"/>
      <c r="AMJ257" s="0"/>
    </row>
    <row r="258" customFormat="false" ht="30.8" hidden="false" customHeight="false" outlineLevel="0" collapsed="false">
      <c r="A258" s="26" t="s">
        <v>724</v>
      </c>
      <c r="B258" s="26" t="s">
        <v>725</v>
      </c>
      <c r="C258" s="26" t="s">
        <v>19</v>
      </c>
      <c r="D258" s="26" t="s">
        <v>119</v>
      </c>
      <c r="E258" s="26" t="n">
        <v>16447.5</v>
      </c>
      <c r="F258" s="26" t="n">
        <f aca="false">D258-C258</f>
        <v>3</v>
      </c>
      <c r="G258" s="26" t="n">
        <v>3853.5</v>
      </c>
      <c r="H258" s="26" t="n">
        <f aca="false">G258*F258</f>
        <v>11560.5</v>
      </c>
      <c r="I258" s="13" t="s">
        <v>726</v>
      </c>
      <c r="J258" s="14" t="n">
        <v>11560.5</v>
      </c>
      <c r="K258" s="1" t="n">
        <f aca="false">H258-J258</f>
        <v>0</v>
      </c>
      <c r="L258" s="0"/>
    </row>
    <row r="259" customFormat="false" ht="30.8" hidden="false" customHeight="false" outlineLevel="0" collapsed="false">
      <c r="A259" s="1" t="s">
        <v>727</v>
      </c>
      <c r="B259" s="1" t="s">
        <v>728</v>
      </c>
      <c r="C259" s="1" t="s">
        <v>142</v>
      </c>
      <c r="D259" s="1" t="s">
        <v>75</v>
      </c>
      <c r="E259" s="1" t="n">
        <v>34112.5</v>
      </c>
      <c r="F259" s="1" t="n">
        <f aca="false">D259-C259</f>
        <v>5</v>
      </c>
      <c r="G259" s="26" t="n">
        <v>5743.5</v>
      </c>
      <c r="H259" s="1" t="n">
        <f aca="false">G259*F259</f>
        <v>28717.5</v>
      </c>
      <c r="I259" s="13" t="s">
        <v>729</v>
      </c>
      <c r="J259" s="14" t="n">
        <v>28717</v>
      </c>
      <c r="K259" s="1" t="n">
        <f aca="false">H259-J259</f>
        <v>0.5</v>
      </c>
      <c r="L259" s="0"/>
    </row>
    <row r="260" s="27" customFormat="true" ht="30.8" hidden="false" customHeight="false" outlineLevel="0" collapsed="false">
      <c r="A260" s="1" t="s">
        <v>730</v>
      </c>
      <c r="B260" s="1" t="s">
        <v>731</v>
      </c>
      <c r="C260" s="1" t="s">
        <v>43</v>
      </c>
      <c r="D260" s="1" t="s">
        <v>142</v>
      </c>
      <c r="E260" s="1" t="n">
        <v>16777.5</v>
      </c>
      <c r="F260" s="1" t="n">
        <f aca="false">D260-C260</f>
        <v>3</v>
      </c>
      <c r="G260" s="26" t="n">
        <v>3853.5</v>
      </c>
      <c r="H260" s="1" t="n">
        <f aca="false">G260*F260</f>
        <v>11560.5</v>
      </c>
      <c r="I260" s="13" t="s">
        <v>732</v>
      </c>
      <c r="J260" s="14" t="n">
        <v>11560.5</v>
      </c>
      <c r="K260" s="1" t="n">
        <f aca="false">H260-J260</f>
        <v>0</v>
      </c>
      <c r="L260" s="1"/>
      <c r="M260" s="0"/>
      <c r="N260" s="0"/>
      <c r="O260" s="0"/>
      <c r="P260" s="0"/>
      <c r="Q260" s="0"/>
      <c r="R260" s="0"/>
      <c r="S260" s="0"/>
      <c r="T260" s="0"/>
      <c r="U260" s="0"/>
      <c r="V260" s="0"/>
      <c r="AMI260" s="0"/>
      <c r="AMJ260" s="0"/>
    </row>
    <row r="261" customFormat="false" ht="30.8" hidden="false" customHeight="false" outlineLevel="0" collapsed="false">
      <c r="A261" s="26" t="s">
        <v>733</v>
      </c>
      <c r="B261" s="26" t="s">
        <v>734</v>
      </c>
      <c r="C261" s="26" t="s">
        <v>63</v>
      </c>
      <c r="D261" s="26" t="s">
        <v>24</v>
      </c>
      <c r="E261" s="26" t="n">
        <v>9865</v>
      </c>
      <c r="F261" s="26" t="n">
        <f aca="false">D261-C261</f>
        <v>2</v>
      </c>
      <c r="G261" s="26" t="n">
        <v>3853.5</v>
      </c>
      <c r="H261" s="26" t="n">
        <f aca="false">G261*F261</f>
        <v>7707</v>
      </c>
      <c r="I261" s="13" t="s">
        <v>735</v>
      </c>
      <c r="J261" s="14" t="n">
        <v>7707</v>
      </c>
      <c r="K261" s="1" t="n">
        <f aca="false">H261-J261</f>
        <v>0</v>
      </c>
      <c r="L261" s="0"/>
    </row>
    <row r="262" customFormat="false" ht="15.9" hidden="false" customHeight="false" outlineLevel="0" collapsed="false">
      <c r="A262" s="1" t="s">
        <v>736</v>
      </c>
      <c r="B262" s="1" t="s">
        <v>737</v>
      </c>
      <c r="C262" s="1" t="s">
        <v>39</v>
      </c>
      <c r="D262" s="1" t="s">
        <v>112</v>
      </c>
      <c r="E262" s="1" t="n">
        <v>36645</v>
      </c>
      <c r="F262" s="1" t="n">
        <f aca="false">D262-C262</f>
        <v>6</v>
      </c>
      <c r="G262" s="26" t="n">
        <v>3853.5</v>
      </c>
      <c r="H262" s="1" t="n">
        <f aca="false">G262*F262</f>
        <v>23121</v>
      </c>
      <c r="I262" s="13" t="s">
        <v>738</v>
      </c>
      <c r="J262" s="14" t="n">
        <v>23121</v>
      </c>
      <c r="K262" s="1" t="n">
        <f aca="false">H262-J262</f>
        <v>0</v>
      </c>
      <c r="L262" s="0"/>
    </row>
    <row r="263" s="22" customFormat="true" ht="29.85" hidden="false" customHeight="false" outlineLevel="0" collapsed="false">
      <c r="A263" s="50" t="s">
        <v>739</v>
      </c>
      <c r="B263" s="19" t="s">
        <v>740</v>
      </c>
      <c r="C263" s="19" t="s">
        <v>29</v>
      </c>
      <c r="D263" s="19" t="s">
        <v>34</v>
      </c>
      <c r="E263" s="19" t="n">
        <v>80125</v>
      </c>
      <c r="F263" s="19" t="n">
        <f aca="false">D263-C263</f>
        <v>5</v>
      </c>
      <c r="G263" s="19" t="n">
        <v>3670</v>
      </c>
      <c r="H263" s="19" t="n">
        <f aca="false">(G263*F263)*3</f>
        <v>55050</v>
      </c>
      <c r="I263" s="20" t="s">
        <v>741</v>
      </c>
      <c r="J263" s="21" t="n">
        <v>18350</v>
      </c>
      <c r="K263" s="19" t="n">
        <f aca="false">H263-J263-J264-J265</f>
        <v>0</v>
      </c>
      <c r="L263" s="19"/>
    </row>
    <row r="264" s="22" customFormat="true" ht="29.85" hidden="false" customHeight="false" outlineLevel="0" collapsed="false">
      <c r="A264" s="50"/>
      <c r="B264" s="19"/>
      <c r="C264" s="19"/>
      <c r="D264" s="19"/>
      <c r="E264" s="19"/>
      <c r="F264" s="19"/>
      <c r="G264" s="19"/>
      <c r="H264" s="19"/>
      <c r="I264" s="20" t="s">
        <v>742</v>
      </c>
      <c r="J264" s="21" t="n">
        <v>18350</v>
      </c>
      <c r="K264" s="19" t="n">
        <v>0</v>
      </c>
      <c r="L264" s="19"/>
    </row>
    <row r="265" s="22" customFormat="true" ht="29.85" hidden="false" customHeight="false" outlineLevel="0" collapsed="false">
      <c r="A265" s="50"/>
      <c r="B265" s="19"/>
      <c r="C265" s="19"/>
      <c r="D265" s="19"/>
      <c r="E265" s="19"/>
      <c r="F265" s="19"/>
      <c r="G265" s="19"/>
      <c r="H265" s="19"/>
      <c r="I265" s="20" t="s">
        <v>743</v>
      </c>
      <c r="J265" s="21" t="n">
        <v>18350</v>
      </c>
      <c r="K265" s="19" t="n">
        <v>0</v>
      </c>
      <c r="L265" s="19"/>
    </row>
    <row r="266" s="27" customFormat="true" ht="30.8" hidden="false" customHeight="false" outlineLevel="0" collapsed="false">
      <c r="A266" s="1" t="s">
        <v>744</v>
      </c>
      <c r="B266" s="1" t="s">
        <v>745</v>
      </c>
      <c r="C266" s="1" t="s">
        <v>207</v>
      </c>
      <c r="D266" s="1" t="s">
        <v>14</v>
      </c>
      <c r="E266" s="1" t="n">
        <v>14797.5</v>
      </c>
      <c r="F266" s="1" t="n">
        <f aca="false">D266-C266</f>
        <v>3</v>
      </c>
      <c r="G266" s="26" t="n">
        <v>3853.5</v>
      </c>
      <c r="H266" s="1" t="n">
        <f aca="false">G266*F266</f>
        <v>11560.5</v>
      </c>
      <c r="I266" s="13" t="s">
        <v>746</v>
      </c>
      <c r="J266" s="14" t="n">
        <v>11560.5</v>
      </c>
      <c r="K266" s="1" t="n">
        <f aca="false">H266-J266</f>
        <v>0</v>
      </c>
      <c r="L266" s="1"/>
      <c r="M266" s="0"/>
      <c r="N266" s="0"/>
      <c r="O266" s="0"/>
      <c r="P266" s="0"/>
      <c r="Q266" s="0"/>
      <c r="R266" s="0"/>
      <c r="S266" s="0"/>
      <c r="T266" s="0"/>
      <c r="U266" s="0"/>
      <c r="V266" s="0"/>
      <c r="AMI266" s="0"/>
      <c r="AMJ266" s="0"/>
    </row>
    <row r="267" s="53" customFormat="true" ht="29.85" hidden="false" customHeight="false" outlineLevel="0" collapsed="false">
      <c r="A267" s="51" t="s">
        <v>747</v>
      </c>
      <c r="B267" s="52" t="s">
        <v>748</v>
      </c>
      <c r="C267" s="52" t="s">
        <v>166</v>
      </c>
      <c r="D267" s="52" t="s">
        <v>47</v>
      </c>
      <c r="E267" s="52" t="n">
        <v>44411</v>
      </c>
      <c r="F267" s="52" t="n">
        <v>2</v>
      </c>
      <c r="G267" s="52" t="n">
        <v>3853.5</v>
      </c>
      <c r="H267" s="52" t="n">
        <f aca="false">(G267*F267)*3</f>
        <v>23121</v>
      </c>
      <c r="I267" s="24" t="s">
        <v>749</v>
      </c>
      <c r="J267" s="25" t="n">
        <v>7707</v>
      </c>
      <c r="K267" s="52" t="n">
        <f aca="false">H267+H268-J267-J268-J269-J270-J271-J272</f>
        <v>500</v>
      </c>
      <c r="L267" s="11"/>
      <c r="AMI267" s="12"/>
      <c r="AMJ267" s="12"/>
    </row>
    <row r="268" s="12" customFormat="true" ht="29.85" hidden="false" customHeight="false" outlineLevel="0" collapsed="false">
      <c r="A268" s="51"/>
      <c r="B268" s="11"/>
      <c r="C268" s="11"/>
      <c r="D268" s="11"/>
      <c r="E268" s="11"/>
      <c r="F268" s="52" t="n">
        <v>1</v>
      </c>
      <c r="G268" s="52" t="n">
        <v>5000</v>
      </c>
      <c r="H268" s="52" t="n">
        <f aca="false">(G268*F268)*3+600*3</f>
        <v>16800</v>
      </c>
      <c r="I268" s="24" t="s">
        <v>750</v>
      </c>
      <c r="J268" s="25" t="n">
        <v>5600</v>
      </c>
      <c r="K268" s="11" t="n">
        <v>0</v>
      </c>
      <c r="L268" s="52"/>
    </row>
    <row r="269" customFormat="false" ht="30.8" hidden="false" customHeight="false" outlineLevel="0" collapsed="false">
      <c r="A269" s="51"/>
      <c r="B269" s="11"/>
      <c r="C269" s="11"/>
      <c r="D269" s="11"/>
      <c r="E269" s="11"/>
      <c r="F269" s="11"/>
      <c r="G269" s="11"/>
      <c r="H269" s="11"/>
      <c r="I269" s="24" t="s">
        <v>751</v>
      </c>
      <c r="J269" s="25" t="n">
        <v>7707</v>
      </c>
      <c r="K269" s="11" t="n">
        <v>0</v>
      </c>
      <c r="L269" s="52"/>
    </row>
    <row r="270" customFormat="false" ht="30.8" hidden="false" customHeight="false" outlineLevel="0" collapsed="false">
      <c r="A270" s="51"/>
      <c r="B270" s="11"/>
      <c r="C270" s="11"/>
      <c r="D270" s="11"/>
      <c r="E270" s="11"/>
      <c r="F270" s="11"/>
      <c r="G270" s="11"/>
      <c r="H270" s="11"/>
      <c r="I270" s="24" t="s">
        <v>752</v>
      </c>
      <c r="J270" s="25" t="n">
        <v>5000</v>
      </c>
      <c r="K270" s="11" t="n">
        <v>0</v>
      </c>
      <c r="L270" s="52"/>
    </row>
    <row r="271" customFormat="false" ht="30.8" hidden="false" customHeight="false" outlineLevel="0" collapsed="false">
      <c r="A271" s="51"/>
      <c r="B271" s="11"/>
      <c r="C271" s="11"/>
      <c r="D271" s="11"/>
      <c r="E271" s="11"/>
      <c r="F271" s="11"/>
      <c r="G271" s="11"/>
      <c r="H271" s="11"/>
      <c r="I271" s="24" t="s">
        <v>753</v>
      </c>
      <c r="J271" s="25" t="n">
        <v>7707</v>
      </c>
      <c r="K271" s="11" t="n">
        <v>0</v>
      </c>
      <c r="L271" s="52"/>
    </row>
    <row r="272" customFormat="false" ht="30.8" hidden="false" customHeight="false" outlineLevel="0" collapsed="false">
      <c r="A272" s="51"/>
      <c r="B272" s="11"/>
      <c r="C272" s="11"/>
      <c r="D272" s="11"/>
      <c r="E272" s="11"/>
      <c r="F272" s="11"/>
      <c r="G272" s="11"/>
      <c r="H272" s="11"/>
      <c r="I272" s="24" t="s">
        <v>754</v>
      </c>
      <c r="J272" s="25" t="n">
        <v>5700</v>
      </c>
      <c r="K272" s="11" t="n">
        <v>0</v>
      </c>
      <c r="L272" s="52"/>
    </row>
    <row r="273" customFormat="false" ht="29.85" hidden="false" customHeight="false" outlineLevel="0" collapsed="false">
      <c r="A273" s="7" t="s">
        <v>755</v>
      </c>
      <c r="B273" s="11" t="s">
        <v>756</v>
      </c>
      <c r="C273" s="11" t="s">
        <v>86</v>
      </c>
      <c r="D273" s="11" t="s">
        <v>51</v>
      </c>
      <c r="E273" s="11" t="n">
        <v>38351.25</v>
      </c>
      <c r="F273" s="11" t="n">
        <f aca="false">D273-C273</f>
        <v>3</v>
      </c>
      <c r="G273" s="8" t="n">
        <v>3853.5</v>
      </c>
      <c r="H273" s="11" t="n">
        <f aca="false">(G273*F273)*2</f>
        <v>23121</v>
      </c>
      <c r="I273" s="9" t="s">
        <v>757</v>
      </c>
      <c r="J273" s="10" t="n">
        <v>11560.5</v>
      </c>
      <c r="K273" s="11" t="n">
        <f aca="false">H273-J273-J274</f>
        <v>0</v>
      </c>
      <c r="L273" s="11"/>
    </row>
    <row r="274" customFormat="false" ht="29.85" hidden="false" customHeight="false" outlineLevel="0" collapsed="false">
      <c r="A274" s="7"/>
      <c r="B274" s="11"/>
      <c r="C274" s="11"/>
      <c r="D274" s="11"/>
      <c r="E274" s="11"/>
      <c r="F274" s="11"/>
      <c r="G274" s="8"/>
      <c r="H274" s="11"/>
      <c r="I274" s="9" t="s">
        <v>758</v>
      </c>
      <c r="J274" s="10" t="n">
        <v>11560.5</v>
      </c>
      <c r="K274" s="11" t="n">
        <v>0</v>
      </c>
      <c r="L274" s="11"/>
    </row>
    <row r="275" s="22" customFormat="true" ht="29.85" hidden="false" customHeight="false" outlineLevel="0" collapsed="false">
      <c r="A275" s="19" t="s">
        <v>759</v>
      </c>
      <c r="B275" s="19" t="s">
        <v>760</v>
      </c>
      <c r="C275" s="19" t="s">
        <v>43</v>
      </c>
      <c r="D275" s="19" t="s">
        <v>29</v>
      </c>
      <c r="E275" s="19" t="n">
        <v>23700</v>
      </c>
      <c r="F275" s="19" t="n">
        <f aca="false">D275-C275</f>
        <v>4</v>
      </c>
      <c r="G275" s="19" t="n">
        <v>3670</v>
      </c>
      <c r="H275" s="19" t="n">
        <f aca="false">G275*F275</f>
        <v>14680</v>
      </c>
      <c r="I275" s="20" t="s">
        <v>761</v>
      </c>
      <c r="J275" s="21" t="n">
        <v>14680</v>
      </c>
      <c r="K275" s="19" t="n">
        <f aca="false">H275-J275</f>
        <v>0</v>
      </c>
    </row>
    <row r="276" s="27" customFormat="true" ht="30.8" hidden="false" customHeight="false" outlineLevel="0" collapsed="false">
      <c r="A276" s="1" t="s">
        <v>762</v>
      </c>
      <c r="B276" s="1" t="s">
        <v>763</v>
      </c>
      <c r="C276" s="1" t="s">
        <v>67</v>
      </c>
      <c r="D276" s="1" t="s">
        <v>39</v>
      </c>
      <c r="E276" s="1" t="n">
        <v>11185</v>
      </c>
      <c r="F276" s="1" t="n">
        <f aca="false">D276-C276</f>
        <v>2</v>
      </c>
      <c r="G276" s="26" t="n">
        <v>3853.5</v>
      </c>
      <c r="H276" s="1" t="n">
        <f aca="false">G276*F276</f>
        <v>7707</v>
      </c>
      <c r="I276" s="13" t="s">
        <v>764</v>
      </c>
      <c r="J276" s="14" t="n">
        <v>7707</v>
      </c>
      <c r="K276" s="1" t="n">
        <f aca="false">H276-J276</f>
        <v>0</v>
      </c>
      <c r="L276" s="1"/>
      <c r="M276" s="0"/>
      <c r="N276" s="0"/>
      <c r="O276" s="0"/>
      <c r="P276" s="0"/>
      <c r="Q276" s="0"/>
      <c r="R276" s="0"/>
      <c r="S276" s="0"/>
      <c r="T276" s="0"/>
      <c r="U276" s="0"/>
      <c r="V276" s="0"/>
      <c r="AMI276" s="0"/>
      <c r="AMJ276" s="0"/>
    </row>
    <row r="277" s="27" customFormat="true" ht="30.8" hidden="false" customHeight="false" outlineLevel="0" collapsed="false">
      <c r="A277" s="1" t="s">
        <v>765</v>
      </c>
      <c r="B277" s="1" t="s">
        <v>766</v>
      </c>
      <c r="C277" s="1" t="s">
        <v>93</v>
      </c>
      <c r="D277" s="1" t="s">
        <v>35</v>
      </c>
      <c r="E277" s="1" t="n">
        <v>14797.5</v>
      </c>
      <c r="F277" s="1" t="n">
        <f aca="false">D277-C277</f>
        <v>3</v>
      </c>
      <c r="G277" s="26" t="n">
        <v>3853.5</v>
      </c>
      <c r="H277" s="1" t="n">
        <f aca="false">G277*F277</f>
        <v>11560.5</v>
      </c>
      <c r="I277" s="13" t="s">
        <v>767</v>
      </c>
      <c r="J277" s="14" t="n">
        <v>11560.5</v>
      </c>
      <c r="K277" s="1" t="n">
        <f aca="false">H277-J277</f>
        <v>0</v>
      </c>
      <c r="L277" s="1"/>
      <c r="M277" s="0"/>
      <c r="N277" s="0"/>
      <c r="O277" s="0"/>
      <c r="P277" s="0"/>
      <c r="Q277" s="0"/>
      <c r="R277" s="0"/>
      <c r="S277" s="0"/>
      <c r="T277" s="0"/>
      <c r="U277" s="0"/>
      <c r="V277" s="0"/>
      <c r="AMI277" s="0"/>
      <c r="AMJ277" s="0"/>
    </row>
    <row r="278" customFormat="false" ht="30.8" hidden="false" customHeight="false" outlineLevel="0" collapsed="false">
      <c r="A278" s="26" t="s">
        <v>768</v>
      </c>
      <c r="B278" s="26" t="s">
        <v>769</v>
      </c>
      <c r="C278" s="26" t="s">
        <v>39</v>
      </c>
      <c r="D278" s="26" t="s">
        <v>13</v>
      </c>
      <c r="E278" s="26" t="n">
        <v>4932.5</v>
      </c>
      <c r="F278" s="26" t="n">
        <f aca="false">D278-C278</f>
        <v>1</v>
      </c>
      <c r="G278" s="26" t="n">
        <v>3853.5</v>
      </c>
      <c r="H278" s="26" t="n">
        <f aca="false">G278*F278</f>
        <v>3853.5</v>
      </c>
      <c r="I278" s="13" t="s">
        <v>770</v>
      </c>
      <c r="J278" s="14" t="n">
        <v>3853.5</v>
      </c>
      <c r="K278" s="1" t="n">
        <f aca="false">H278-J278</f>
        <v>0</v>
      </c>
      <c r="L278" s="0"/>
      <c r="M278" s="30"/>
      <c r="N278" s="30"/>
      <c r="O278" s="30"/>
      <c r="P278" s="30"/>
      <c r="Q278" s="30"/>
      <c r="R278" s="30"/>
      <c r="S278" s="30"/>
      <c r="T278" s="30"/>
      <c r="U278" s="30"/>
      <c r="V278" s="30"/>
    </row>
    <row r="279" s="49" customFormat="true" ht="15" hidden="false" customHeight="false" outlineLevel="0" collapsed="false">
      <c r="A279" s="46" t="s">
        <v>771</v>
      </c>
      <c r="B279" s="46" t="s">
        <v>772</v>
      </c>
      <c r="C279" s="46" t="s">
        <v>51</v>
      </c>
      <c r="D279" s="46" t="s">
        <v>14</v>
      </c>
      <c r="E279" s="46" t="n">
        <v>9865</v>
      </c>
      <c r="F279" s="46" t="n">
        <f aca="false">D279-C279</f>
        <v>2</v>
      </c>
      <c r="G279" s="46" t="n">
        <v>3853.5</v>
      </c>
      <c r="H279" s="46" t="n">
        <f aca="false">G279*F279</f>
        <v>7707</v>
      </c>
      <c r="I279" s="47"/>
      <c r="J279" s="48" t="n">
        <v>0</v>
      </c>
      <c r="K279" s="46" t="n">
        <f aca="false">H279-J279</f>
        <v>7707</v>
      </c>
      <c r="L279" s="46"/>
    </row>
    <row r="280" customFormat="false" ht="30.8" hidden="false" customHeight="false" outlineLevel="0" collapsed="false">
      <c r="A280" s="26" t="s">
        <v>773</v>
      </c>
      <c r="B280" s="26" t="s">
        <v>774</v>
      </c>
      <c r="C280" s="26" t="s">
        <v>180</v>
      </c>
      <c r="D280" s="26" t="s">
        <v>58</v>
      </c>
      <c r="E280" s="26" t="n">
        <v>21847.5</v>
      </c>
      <c r="F280" s="26" t="n">
        <f aca="false">D280-C280</f>
        <v>3</v>
      </c>
      <c r="G280" s="26" t="n">
        <v>3853.5</v>
      </c>
      <c r="H280" s="26" t="n">
        <f aca="false">G280*F280</f>
        <v>11560.5</v>
      </c>
      <c r="I280" s="13" t="s">
        <v>775</v>
      </c>
      <c r="J280" s="14" t="n">
        <v>11560.5</v>
      </c>
      <c r="K280" s="1" t="n">
        <f aca="false">H280-J280</f>
        <v>0</v>
      </c>
      <c r="L280" s="0"/>
    </row>
    <row r="281" s="27" customFormat="true" ht="30.8" hidden="false" customHeight="false" outlineLevel="0" collapsed="false">
      <c r="A281" s="1" t="s">
        <v>776</v>
      </c>
      <c r="B281" s="1" t="s">
        <v>777</v>
      </c>
      <c r="C281" s="1" t="s">
        <v>43</v>
      </c>
      <c r="D281" s="1" t="s">
        <v>142</v>
      </c>
      <c r="E281" s="1" t="n">
        <v>24123.75</v>
      </c>
      <c r="F281" s="1" t="n">
        <f aca="false">D281-C281</f>
        <v>3</v>
      </c>
      <c r="G281" s="26" t="n">
        <v>3853.5</v>
      </c>
      <c r="H281" s="1" t="n">
        <f aca="false">G281*F281</f>
        <v>11560.5</v>
      </c>
      <c r="I281" s="13" t="s">
        <v>778</v>
      </c>
      <c r="J281" s="14" t="n">
        <v>11560.5</v>
      </c>
      <c r="K281" s="1" t="n">
        <f aca="false">H281-J281</f>
        <v>0</v>
      </c>
      <c r="L281" s="1"/>
      <c r="M281" s="0"/>
      <c r="N281" s="0"/>
      <c r="O281" s="0"/>
      <c r="P281" s="0"/>
      <c r="Q281" s="0"/>
      <c r="R281" s="0"/>
      <c r="S281" s="0"/>
      <c r="T281" s="0"/>
      <c r="U281" s="0"/>
      <c r="V281" s="0"/>
      <c r="AMI281" s="0"/>
      <c r="AMJ281" s="0"/>
    </row>
    <row r="282" customFormat="false" ht="30.8" hidden="false" customHeight="false" outlineLevel="0" collapsed="false">
      <c r="A282" s="1" t="s">
        <v>779</v>
      </c>
      <c r="B282" s="1" t="s">
        <v>780</v>
      </c>
      <c r="C282" s="1" t="s">
        <v>43</v>
      </c>
      <c r="D282" s="1" t="s">
        <v>29</v>
      </c>
      <c r="E282" s="1" t="n">
        <v>20830</v>
      </c>
      <c r="F282" s="1" t="n">
        <f aca="false">D282-C282</f>
        <v>4</v>
      </c>
      <c r="G282" s="26" t="n">
        <v>3853.5</v>
      </c>
      <c r="H282" s="1" t="n">
        <f aca="false">G282*F282</f>
        <v>15414</v>
      </c>
      <c r="I282" s="13" t="s">
        <v>781</v>
      </c>
      <c r="J282" s="14" t="n">
        <v>15414</v>
      </c>
      <c r="K282" s="1" t="n">
        <f aca="false">H282-J282</f>
        <v>0</v>
      </c>
      <c r="L282" s="0"/>
    </row>
    <row r="283" customFormat="false" ht="30.8" hidden="false" customHeight="false" outlineLevel="0" collapsed="false">
      <c r="A283" s="1" t="s">
        <v>782</v>
      </c>
      <c r="B283" s="1" t="s">
        <v>783</v>
      </c>
      <c r="C283" s="1" t="s">
        <v>133</v>
      </c>
      <c r="D283" s="1" t="s">
        <v>112</v>
      </c>
      <c r="E283" s="1" t="n">
        <v>21847.5</v>
      </c>
      <c r="F283" s="1" t="n">
        <f aca="false">D283-C283</f>
        <v>3</v>
      </c>
      <c r="G283" s="26" t="n">
        <v>3853.5</v>
      </c>
      <c r="H283" s="1" t="n">
        <f aca="false">G283*F283</f>
        <v>11560.5</v>
      </c>
      <c r="I283" s="13" t="s">
        <v>784</v>
      </c>
      <c r="J283" s="14" t="n">
        <v>11560.5</v>
      </c>
      <c r="K283" s="1" t="n">
        <f aca="false">H283-J283</f>
        <v>0</v>
      </c>
      <c r="L283" s="0"/>
    </row>
    <row r="284" s="27" customFormat="true" ht="30.8" hidden="false" customHeight="false" outlineLevel="0" collapsed="false">
      <c r="A284" s="1" t="s">
        <v>785</v>
      </c>
      <c r="B284" s="1" t="s">
        <v>786</v>
      </c>
      <c r="C284" s="1" t="s">
        <v>112</v>
      </c>
      <c r="D284" s="1" t="s">
        <v>14</v>
      </c>
      <c r="E284" s="1" t="n">
        <v>4932.5</v>
      </c>
      <c r="F284" s="1" t="n">
        <f aca="false">D284-C284</f>
        <v>1</v>
      </c>
      <c r="G284" s="26" t="n">
        <v>3853.5</v>
      </c>
      <c r="H284" s="1" t="n">
        <f aca="false">G284*F284</f>
        <v>3853.5</v>
      </c>
      <c r="I284" s="13" t="s">
        <v>787</v>
      </c>
      <c r="J284" s="14" t="n">
        <v>3853.5</v>
      </c>
      <c r="K284" s="1" t="n">
        <f aca="false">H284-J284</f>
        <v>0</v>
      </c>
      <c r="L284" s="1"/>
      <c r="M284" s="0"/>
      <c r="N284" s="0"/>
      <c r="O284" s="0"/>
      <c r="P284" s="0"/>
      <c r="Q284" s="0"/>
      <c r="R284" s="0"/>
      <c r="S284" s="0"/>
      <c r="T284" s="0"/>
      <c r="U284" s="0"/>
      <c r="V284" s="0"/>
      <c r="AMI284" s="0"/>
      <c r="AMJ284" s="0"/>
    </row>
    <row r="285" s="53" customFormat="true" ht="29.85" hidden="false" customHeight="false" outlineLevel="0" collapsed="false">
      <c r="A285" s="51" t="s">
        <v>788</v>
      </c>
      <c r="B285" s="52" t="s">
        <v>789</v>
      </c>
      <c r="C285" s="52" t="s">
        <v>166</v>
      </c>
      <c r="D285" s="52" t="s">
        <v>47</v>
      </c>
      <c r="E285" s="52" t="n">
        <v>29714</v>
      </c>
      <c r="F285" s="52" t="n">
        <v>2</v>
      </c>
      <c r="G285" s="52" t="n">
        <v>3853.5</v>
      </c>
      <c r="H285" s="52" t="n">
        <f aca="false">(G285*F285)*2</f>
        <v>15414</v>
      </c>
      <c r="I285" s="24" t="s">
        <v>790</v>
      </c>
      <c r="J285" s="25" t="n">
        <v>7707</v>
      </c>
      <c r="K285" s="52" t="n">
        <f aca="false">H285+H286-J285-J286-J287-J288</f>
        <v>-100</v>
      </c>
      <c r="L285" s="11"/>
      <c r="AMI285" s="12"/>
      <c r="AMJ285" s="12"/>
    </row>
    <row r="286" s="12" customFormat="true" ht="29.85" hidden="false" customHeight="false" outlineLevel="0" collapsed="false">
      <c r="A286" s="51"/>
      <c r="B286" s="11"/>
      <c r="C286" s="11"/>
      <c r="D286" s="11"/>
      <c r="E286" s="11"/>
      <c r="F286" s="52" t="n">
        <v>1</v>
      </c>
      <c r="G286" s="52" t="n">
        <v>5000</v>
      </c>
      <c r="H286" s="52" t="n">
        <f aca="false">((G286*F286)+2100)*2</f>
        <v>14200</v>
      </c>
      <c r="I286" s="24" t="s">
        <v>791</v>
      </c>
      <c r="J286" s="25" t="n">
        <v>7100</v>
      </c>
      <c r="K286" s="11" t="n">
        <v>0</v>
      </c>
      <c r="L286" s="52"/>
    </row>
    <row r="287" customFormat="false" ht="30.8" hidden="false" customHeight="false" outlineLevel="0" collapsed="false">
      <c r="A287" s="51"/>
      <c r="B287" s="11"/>
      <c r="C287" s="11"/>
      <c r="D287" s="11"/>
      <c r="E287" s="11"/>
      <c r="F287" s="11"/>
      <c r="G287" s="11"/>
      <c r="H287" s="11"/>
      <c r="I287" s="24" t="s">
        <v>792</v>
      </c>
      <c r="J287" s="25" t="n">
        <v>7707</v>
      </c>
      <c r="K287" s="11" t="n">
        <v>0</v>
      </c>
      <c r="L287" s="52"/>
    </row>
    <row r="288" customFormat="false" ht="30.8" hidden="false" customHeight="false" outlineLevel="0" collapsed="false">
      <c r="A288" s="51"/>
      <c r="B288" s="11"/>
      <c r="C288" s="11"/>
      <c r="D288" s="11"/>
      <c r="E288" s="11"/>
      <c r="F288" s="11"/>
      <c r="G288" s="11"/>
      <c r="H288" s="11"/>
      <c r="I288" s="24" t="s">
        <v>793</v>
      </c>
      <c r="J288" s="25" t="n">
        <v>7200</v>
      </c>
      <c r="K288" s="11" t="n">
        <v>0</v>
      </c>
      <c r="L288" s="52"/>
    </row>
    <row r="289" customFormat="false" ht="30.8" hidden="false" customHeight="false" outlineLevel="0" collapsed="false">
      <c r="A289" s="1" t="s">
        <v>794</v>
      </c>
      <c r="B289" s="1" t="s">
        <v>795</v>
      </c>
      <c r="C289" s="1" t="s">
        <v>19</v>
      </c>
      <c r="D289" s="1" t="s">
        <v>119</v>
      </c>
      <c r="E289" s="1" t="n">
        <v>14797.5</v>
      </c>
      <c r="F289" s="1" t="n">
        <f aca="false">D289-C289</f>
        <v>3</v>
      </c>
      <c r="G289" s="26" t="n">
        <v>3853.5</v>
      </c>
      <c r="H289" s="1" t="n">
        <f aca="false">G289*F289</f>
        <v>11560.5</v>
      </c>
      <c r="I289" s="13" t="s">
        <v>796</v>
      </c>
      <c r="J289" s="14" t="n">
        <v>11560.5</v>
      </c>
      <c r="K289" s="1" t="n">
        <f aca="false">H289-J289</f>
        <v>0</v>
      </c>
      <c r="L289" s="0"/>
    </row>
    <row r="290" customFormat="false" ht="30.8" hidden="false" customHeight="false" outlineLevel="0" collapsed="false">
      <c r="A290" s="1" t="s">
        <v>797</v>
      </c>
      <c r="B290" s="1" t="s">
        <v>798</v>
      </c>
      <c r="C290" s="1" t="s">
        <v>67</v>
      </c>
      <c r="D290" s="1" t="s">
        <v>51</v>
      </c>
      <c r="E290" s="1" t="n">
        <v>42752.5</v>
      </c>
      <c r="F290" s="1" t="n">
        <f aca="false">D290-C290</f>
        <v>7</v>
      </c>
      <c r="G290" s="26" t="n">
        <v>3853.5</v>
      </c>
      <c r="H290" s="1" t="n">
        <f aca="false">G290*F290</f>
        <v>26974.5</v>
      </c>
      <c r="I290" s="13" t="s">
        <v>799</v>
      </c>
      <c r="J290" s="14" t="n">
        <v>26974.5</v>
      </c>
      <c r="K290" s="1" t="n">
        <f aca="false">H290-J290</f>
        <v>0</v>
      </c>
      <c r="L290" s="0"/>
    </row>
    <row r="291" customFormat="false" ht="30.8" hidden="false" customHeight="false" outlineLevel="0" collapsed="false">
      <c r="A291" s="1" t="s">
        <v>800</v>
      </c>
      <c r="B291" s="1" t="s">
        <v>801</v>
      </c>
      <c r="C291" s="1" t="s">
        <v>112</v>
      </c>
      <c r="D291" s="1" t="s">
        <v>20</v>
      </c>
      <c r="E291" s="1" t="n">
        <v>13645</v>
      </c>
      <c r="F291" s="1" t="n">
        <f aca="false">D291-C291</f>
        <v>2</v>
      </c>
      <c r="G291" s="26" t="n">
        <v>5743.5</v>
      </c>
      <c r="H291" s="1" t="n">
        <f aca="false">G291*F291</f>
        <v>11487</v>
      </c>
      <c r="I291" s="13" t="s">
        <v>802</v>
      </c>
      <c r="J291" s="14" t="n">
        <v>11486.8</v>
      </c>
      <c r="K291" s="1" t="n">
        <f aca="false">H291-J291</f>
        <v>0.200000000000728</v>
      </c>
      <c r="L291" s="0"/>
    </row>
    <row r="292" s="44" customFormat="true" ht="30.8" hidden="false" customHeight="false" outlineLevel="0" collapsed="false">
      <c r="A292" s="1" t="s">
        <v>803</v>
      </c>
      <c r="B292" s="1" t="s">
        <v>801</v>
      </c>
      <c r="C292" s="1" t="s">
        <v>20</v>
      </c>
      <c r="D292" s="1" t="s">
        <v>180</v>
      </c>
      <c r="E292" s="1" t="n">
        <v>4932.5</v>
      </c>
      <c r="F292" s="1" t="n">
        <f aca="false">D292-C292</f>
        <v>1</v>
      </c>
      <c r="G292" s="26" t="n">
        <v>3853.5</v>
      </c>
      <c r="H292" s="1" t="n">
        <f aca="false">G292*F292</f>
        <v>3853.5</v>
      </c>
      <c r="I292" s="13" t="s">
        <v>804</v>
      </c>
      <c r="J292" s="14" t="n">
        <v>3853.5</v>
      </c>
      <c r="K292" s="1" t="n">
        <f aca="false">H292-J292</f>
        <v>0</v>
      </c>
      <c r="L292" s="1"/>
      <c r="M292" s="0"/>
      <c r="N292" s="0"/>
      <c r="O292" s="0"/>
      <c r="P292" s="0"/>
      <c r="Q292" s="0"/>
      <c r="R292" s="0"/>
      <c r="S292" s="0"/>
      <c r="T292" s="0"/>
      <c r="U292" s="0"/>
      <c r="V292" s="0"/>
      <c r="AMI292" s="0"/>
      <c r="AMJ292" s="0"/>
    </row>
    <row r="293" s="12" customFormat="true" ht="29.85" hidden="false" customHeight="false" outlineLevel="0" collapsed="false">
      <c r="A293" s="7" t="s">
        <v>805</v>
      </c>
      <c r="B293" s="8" t="s">
        <v>806</v>
      </c>
      <c r="C293" s="8" t="s">
        <v>166</v>
      </c>
      <c r="D293" s="8" t="s">
        <v>47</v>
      </c>
      <c r="E293" s="8" t="n">
        <v>13440</v>
      </c>
      <c r="F293" s="8" t="n">
        <v>2</v>
      </c>
      <c r="G293" s="8" t="n">
        <v>3670</v>
      </c>
      <c r="H293" s="8" t="n">
        <f aca="false">G293*F293</f>
        <v>7340</v>
      </c>
      <c r="I293" s="9" t="s">
        <v>807</v>
      </c>
      <c r="J293" s="10" t="n">
        <v>7340</v>
      </c>
      <c r="K293" s="11" t="n">
        <f aca="false">H293+H294-J293-J294</f>
        <v>-500</v>
      </c>
      <c r="L293" s="11"/>
    </row>
    <row r="294" s="12" customFormat="true" ht="29.85" hidden="false" customHeight="false" outlineLevel="0" collapsed="false">
      <c r="A294" s="7"/>
      <c r="B294" s="8"/>
      <c r="C294" s="8"/>
      <c r="D294" s="8"/>
      <c r="E294" s="8"/>
      <c r="F294" s="8" t="n">
        <v>1</v>
      </c>
      <c r="G294" s="8" t="n">
        <v>5000</v>
      </c>
      <c r="H294" s="8" t="n">
        <f aca="false">(G294*F294)+600</f>
        <v>5600</v>
      </c>
      <c r="I294" s="9" t="s">
        <v>808</v>
      </c>
      <c r="J294" s="10" t="n">
        <v>6100</v>
      </c>
      <c r="K294" s="11" t="n">
        <v>0</v>
      </c>
      <c r="L294" s="11"/>
    </row>
    <row r="295" customFormat="false" ht="30.8" hidden="false" customHeight="false" outlineLevel="0" collapsed="false">
      <c r="A295" s="1" t="s">
        <v>809</v>
      </c>
      <c r="B295" s="1" t="s">
        <v>810</v>
      </c>
      <c r="C295" s="1" t="s">
        <v>93</v>
      </c>
      <c r="D295" s="1" t="s">
        <v>35</v>
      </c>
      <c r="E295" s="1" t="n">
        <v>14302.5</v>
      </c>
      <c r="F295" s="1" t="n">
        <f aca="false">D295-C295</f>
        <v>3</v>
      </c>
      <c r="G295" s="26" t="n">
        <v>3853.5</v>
      </c>
      <c r="H295" s="1" t="n">
        <f aca="false">G295*F295</f>
        <v>11560.5</v>
      </c>
      <c r="I295" s="13" t="s">
        <v>811</v>
      </c>
      <c r="J295" s="14" t="n">
        <v>11560.5</v>
      </c>
      <c r="K295" s="1" t="n">
        <f aca="false">H295-J295</f>
        <v>0</v>
      </c>
      <c r="L295" s="0"/>
    </row>
    <row r="296" s="22" customFormat="true" ht="29.85" hidden="false" customHeight="false" outlineLevel="0" collapsed="false">
      <c r="A296" s="19" t="s">
        <v>812</v>
      </c>
      <c r="B296" s="19" t="s">
        <v>813</v>
      </c>
      <c r="C296" s="19" t="s">
        <v>24</v>
      </c>
      <c r="D296" s="19" t="s">
        <v>19</v>
      </c>
      <c r="E296" s="19" t="n">
        <v>21187.5</v>
      </c>
      <c r="F296" s="19" t="n">
        <f aca="false">D296-C296</f>
        <v>3</v>
      </c>
      <c r="G296" s="19" t="n">
        <v>3670</v>
      </c>
      <c r="H296" s="19" t="n">
        <f aca="false">G296*F296</f>
        <v>11010</v>
      </c>
      <c r="I296" s="20" t="s">
        <v>814</v>
      </c>
      <c r="J296" s="21" t="n">
        <v>11010</v>
      </c>
      <c r="K296" s="19" t="n">
        <f aca="false">H296-J296</f>
        <v>0</v>
      </c>
    </row>
    <row r="297" s="6" customFormat="true" ht="29.85" hidden="false" customHeight="false" outlineLevel="0" collapsed="false">
      <c r="A297" s="4" t="s">
        <v>815</v>
      </c>
      <c r="B297" s="4" t="s">
        <v>816</v>
      </c>
      <c r="C297" s="4" t="s">
        <v>43</v>
      </c>
      <c r="D297" s="4" t="s">
        <v>29</v>
      </c>
      <c r="E297" s="4" t="n">
        <v>19070</v>
      </c>
      <c r="F297" s="4" t="n">
        <f aca="false">D297-C297</f>
        <v>4</v>
      </c>
      <c r="G297" s="4" t="n">
        <v>3853.5</v>
      </c>
      <c r="H297" s="4" t="n">
        <f aca="false">G297*F297</f>
        <v>15414</v>
      </c>
      <c r="I297" s="28" t="s">
        <v>817</v>
      </c>
      <c r="J297" s="29" t="n">
        <v>15414</v>
      </c>
      <c r="K297" s="4" t="n">
        <f aca="false">H297-J297</f>
        <v>0</v>
      </c>
    </row>
    <row r="298" s="12" customFormat="true" ht="29.85" hidden="false" customHeight="false" outlineLevel="0" collapsed="false">
      <c r="A298" s="7" t="s">
        <v>818</v>
      </c>
      <c r="B298" s="11" t="s">
        <v>819</v>
      </c>
      <c r="C298" s="11" t="s">
        <v>14</v>
      </c>
      <c r="D298" s="11" t="s">
        <v>20</v>
      </c>
      <c r="E298" s="11" t="n">
        <v>10635</v>
      </c>
      <c r="F298" s="11" t="n">
        <f aca="false">D298-C298</f>
        <v>1</v>
      </c>
      <c r="G298" s="8" t="n">
        <v>3853.5</v>
      </c>
      <c r="H298" s="11" t="n">
        <f aca="false">(G298*F298)*2</f>
        <v>7707</v>
      </c>
      <c r="I298" s="9" t="s">
        <v>820</v>
      </c>
      <c r="J298" s="10" t="n">
        <v>3853.5</v>
      </c>
      <c r="K298" s="11" t="n">
        <f aca="false">H298-J298-J299</f>
        <v>0</v>
      </c>
      <c r="L298" s="11"/>
    </row>
    <row r="299" s="12" customFormat="true" ht="29.85" hidden="false" customHeight="false" outlineLevel="0" collapsed="false">
      <c r="A299" s="7"/>
      <c r="B299" s="11"/>
      <c r="C299" s="11"/>
      <c r="D299" s="11"/>
      <c r="E299" s="11"/>
      <c r="F299" s="11"/>
      <c r="G299" s="8"/>
      <c r="H299" s="11"/>
      <c r="I299" s="9" t="s">
        <v>821</v>
      </c>
      <c r="J299" s="10" t="n">
        <v>3853.5</v>
      </c>
      <c r="K299" s="11" t="n">
        <v>0</v>
      </c>
      <c r="L299" s="11"/>
    </row>
    <row r="300" s="12" customFormat="true" ht="29.85" hidden="false" customHeight="false" outlineLevel="0" collapsed="false">
      <c r="A300" s="7" t="s">
        <v>822</v>
      </c>
      <c r="B300" s="11" t="s">
        <v>823</v>
      </c>
      <c r="C300" s="11" t="s">
        <v>20</v>
      </c>
      <c r="D300" s="11" t="s">
        <v>146</v>
      </c>
      <c r="E300" s="11" t="n">
        <v>21270</v>
      </c>
      <c r="F300" s="11" t="n">
        <f aca="false">D300-C300</f>
        <v>2</v>
      </c>
      <c r="G300" s="8" t="n">
        <v>3853.5</v>
      </c>
      <c r="H300" s="11" t="n">
        <f aca="false">(G300*F300)*2</f>
        <v>15414</v>
      </c>
      <c r="I300" s="9" t="s">
        <v>824</v>
      </c>
      <c r="J300" s="10" t="n">
        <v>7707</v>
      </c>
      <c r="K300" s="11" t="n">
        <f aca="false">H300-J300-J301</f>
        <v>0</v>
      </c>
      <c r="L300" s="11"/>
    </row>
    <row r="301" s="12" customFormat="true" ht="29.85" hidden="false" customHeight="false" outlineLevel="0" collapsed="false">
      <c r="A301" s="7"/>
      <c r="B301" s="11"/>
      <c r="C301" s="11"/>
      <c r="D301" s="11"/>
      <c r="E301" s="11"/>
      <c r="F301" s="11"/>
      <c r="G301" s="8"/>
      <c r="H301" s="11"/>
      <c r="I301" s="9" t="s">
        <v>825</v>
      </c>
      <c r="J301" s="10" t="n">
        <v>7707</v>
      </c>
      <c r="K301" s="11" t="n">
        <v>0</v>
      </c>
      <c r="L301" s="11"/>
    </row>
    <row r="302" s="12" customFormat="true" ht="29.85" hidden="false" customHeight="false" outlineLevel="0" collapsed="false">
      <c r="A302" s="7" t="s">
        <v>826</v>
      </c>
      <c r="B302" s="11" t="s">
        <v>827</v>
      </c>
      <c r="C302" s="11" t="s">
        <v>63</v>
      </c>
      <c r="D302" s="11" t="s">
        <v>34</v>
      </c>
      <c r="E302" s="11" t="n">
        <v>41660</v>
      </c>
      <c r="F302" s="11" t="n">
        <f aca="false">D302-C302</f>
        <v>4</v>
      </c>
      <c r="G302" s="8" t="n">
        <v>3853.5</v>
      </c>
      <c r="H302" s="11" t="n">
        <f aca="false">(G302*F302)*2</f>
        <v>30828</v>
      </c>
      <c r="I302" s="9" t="s">
        <v>828</v>
      </c>
      <c r="J302" s="10" t="n">
        <v>15414</v>
      </c>
      <c r="K302" s="11" t="n">
        <f aca="false">H302-J302-J303</f>
        <v>0</v>
      </c>
      <c r="L302" s="11"/>
    </row>
    <row r="303" s="12" customFormat="true" ht="15.85" hidden="false" customHeight="false" outlineLevel="0" collapsed="false">
      <c r="A303" s="7"/>
      <c r="B303" s="11"/>
      <c r="C303" s="11"/>
      <c r="D303" s="11"/>
      <c r="E303" s="11"/>
      <c r="F303" s="11"/>
      <c r="G303" s="8"/>
      <c r="H303" s="11"/>
      <c r="I303" s="9" t="s">
        <v>829</v>
      </c>
      <c r="J303" s="10" t="n">
        <v>15414</v>
      </c>
      <c r="K303" s="11" t="n">
        <v>0</v>
      </c>
      <c r="L303" s="11"/>
    </row>
    <row r="304" s="27" customFormat="true" ht="30.8" hidden="false" customHeight="false" outlineLevel="0" collapsed="false">
      <c r="A304" s="1" t="s">
        <v>830</v>
      </c>
      <c r="B304" s="1" t="s">
        <v>831</v>
      </c>
      <c r="C304" s="1" t="s">
        <v>142</v>
      </c>
      <c r="D304" s="1" t="s">
        <v>74</v>
      </c>
      <c r="E304" s="1" t="n">
        <v>17317.5</v>
      </c>
      <c r="F304" s="1" t="n">
        <f aca="false">D304-C304</f>
        <v>3</v>
      </c>
      <c r="G304" s="26" t="n">
        <v>4693.5</v>
      </c>
      <c r="H304" s="1" t="n">
        <f aca="false">G304*F304</f>
        <v>14080.5</v>
      </c>
      <c r="I304" s="13" t="s">
        <v>832</v>
      </c>
      <c r="J304" s="14" t="n">
        <v>14080.5</v>
      </c>
      <c r="K304" s="1" t="n">
        <f aca="false">H304-J304</f>
        <v>0</v>
      </c>
      <c r="L304" s="1"/>
      <c r="M304" s="0"/>
      <c r="N304" s="0"/>
      <c r="O304" s="0"/>
      <c r="P304" s="0"/>
      <c r="Q304" s="0"/>
      <c r="R304" s="0"/>
      <c r="S304" s="0"/>
      <c r="T304" s="0"/>
      <c r="U304" s="0"/>
      <c r="V304" s="0"/>
      <c r="AMI304" s="0"/>
      <c r="AMJ304" s="0"/>
    </row>
    <row r="305" customFormat="false" ht="30.8" hidden="false" customHeight="false" outlineLevel="0" collapsed="false">
      <c r="A305" s="1" t="s">
        <v>833</v>
      </c>
      <c r="B305" s="1" t="s">
        <v>834</v>
      </c>
      <c r="C305" s="1" t="s">
        <v>24</v>
      </c>
      <c r="D305" s="1" t="s">
        <v>82</v>
      </c>
      <c r="E305" s="1" t="n">
        <v>20830</v>
      </c>
      <c r="F305" s="1" t="n">
        <f aca="false">D305-C305</f>
        <v>4</v>
      </c>
      <c r="G305" s="26" t="n">
        <v>3853.5</v>
      </c>
      <c r="H305" s="1" t="n">
        <f aca="false">G305*F305</f>
        <v>15414</v>
      </c>
      <c r="I305" s="13" t="s">
        <v>835</v>
      </c>
      <c r="J305" s="14" t="n">
        <v>15414</v>
      </c>
      <c r="K305" s="1" t="n">
        <f aca="false">H305-J305</f>
        <v>0</v>
      </c>
      <c r="L305" s="0"/>
    </row>
    <row r="306" customFormat="false" ht="15.9" hidden="false" customHeight="false" outlineLevel="0" collapsed="false">
      <c r="A306" s="1" t="s">
        <v>836</v>
      </c>
      <c r="B306" s="1" t="s">
        <v>837</v>
      </c>
      <c r="C306" s="1" t="s">
        <v>29</v>
      </c>
      <c r="D306" s="1" t="s">
        <v>24</v>
      </c>
      <c r="E306" s="1" t="n">
        <v>16447.5</v>
      </c>
      <c r="F306" s="1" t="n">
        <f aca="false">D306-C306</f>
        <v>3</v>
      </c>
      <c r="G306" s="26" t="n">
        <v>3853.5</v>
      </c>
      <c r="H306" s="1" t="n">
        <f aca="false">G306*F306</f>
        <v>11560.5</v>
      </c>
      <c r="I306" s="13" t="s">
        <v>838</v>
      </c>
      <c r="J306" s="14" t="n">
        <v>11560.5</v>
      </c>
      <c r="K306" s="1" t="n">
        <f aca="false">H306-J306</f>
        <v>0</v>
      </c>
      <c r="L306" s="0"/>
    </row>
    <row r="307" customFormat="false" ht="30.8" hidden="false" customHeight="false" outlineLevel="0" collapsed="false">
      <c r="A307" s="1" t="s">
        <v>839</v>
      </c>
      <c r="B307" s="1" t="s">
        <v>840</v>
      </c>
      <c r="C307" s="1" t="s">
        <v>14</v>
      </c>
      <c r="D307" s="1" t="s">
        <v>180</v>
      </c>
      <c r="E307" s="1" t="n">
        <v>13645</v>
      </c>
      <c r="F307" s="1" t="n">
        <f aca="false">D307-C307</f>
        <v>2</v>
      </c>
      <c r="G307" s="26" t="n">
        <v>5743.5</v>
      </c>
      <c r="H307" s="1" t="n">
        <f aca="false">G307*F307</f>
        <v>11487</v>
      </c>
      <c r="I307" s="13" t="s">
        <v>841</v>
      </c>
      <c r="J307" s="14" t="n">
        <v>11486.8</v>
      </c>
      <c r="K307" s="1" t="n">
        <f aca="false">H307-J307</f>
        <v>0.200000000000728</v>
      </c>
      <c r="L307" s="0"/>
    </row>
    <row r="308" customFormat="false" ht="15.9" hidden="false" customHeight="false" outlineLevel="0" collapsed="false">
      <c r="A308" s="1" t="s">
        <v>842</v>
      </c>
      <c r="B308" s="1" t="s">
        <v>843</v>
      </c>
      <c r="C308" s="1" t="s">
        <v>232</v>
      </c>
      <c r="D308" s="1" t="s">
        <v>59</v>
      </c>
      <c r="E308" s="1" t="n">
        <v>4932.5</v>
      </c>
      <c r="F308" s="1" t="n">
        <f aca="false">D308-C308</f>
        <v>1</v>
      </c>
      <c r="G308" s="26" t="n">
        <v>3853.5</v>
      </c>
      <c r="H308" s="1" t="n">
        <f aca="false">G308*F308</f>
        <v>3853.5</v>
      </c>
      <c r="I308" s="13" t="s">
        <v>844</v>
      </c>
      <c r="J308" s="14" t="n">
        <v>3853.5</v>
      </c>
      <c r="K308" s="1" t="n">
        <f aca="false">H308-J308</f>
        <v>0</v>
      </c>
      <c r="L308" s="0"/>
    </row>
    <row r="309" customFormat="false" ht="15.9" hidden="false" customHeight="false" outlineLevel="0" collapsed="false">
      <c r="A309" s="1" t="s">
        <v>845</v>
      </c>
      <c r="B309" s="1" t="s">
        <v>846</v>
      </c>
      <c r="C309" s="1" t="s">
        <v>14</v>
      </c>
      <c r="D309" s="1" t="s">
        <v>180</v>
      </c>
      <c r="E309" s="1" t="n">
        <v>9865</v>
      </c>
      <c r="F309" s="1" t="n">
        <f aca="false">D309-C309</f>
        <v>2</v>
      </c>
      <c r="G309" s="26" t="n">
        <v>3853.5</v>
      </c>
      <c r="H309" s="1" t="n">
        <f aca="false">G309*F309</f>
        <v>7707</v>
      </c>
      <c r="I309" s="13" t="s">
        <v>847</v>
      </c>
      <c r="J309" s="14" t="n">
        <v>7707</v>
      </c>
      <c r="K309" s="1" t="n">
        <f aca="false">H309-J309</f>
        <v>0</v>
      </c>
      <c r="L309" s="0"/>
    </row>
    <row r="310" s="27" customFormat="true" ht="15.9" hidden="false" customHeight="false" outlineLevel="0" collapsed="false">
      <c r="A310" s="1" t="s">
        <v>848</v>
      </c>
      <c r="B310" s="1" t="s">
        <v>849</v>
      </c>
      <c r="C310" s="1" t="s">
        <v>93</v>
      </c>
      <c r="D310" s="1" t="s">
        <v>67</v>
      </c>
      <c r="E310" s="1" t="n">
        <v>12215</v>
      </c>
      <c r="F310" s="1" t="n">
        <f aca="false">D310-C310</f>
        <v>2</v>
      </c>
      <c r="G310" s="26" t="n">
        <v>3853.5</v>
      </c>
      <c r="H310" s="1" t="n">
        <f aca="false">G310*F310</f>
        <v>7707</v>
      </c>
      <c r="I310" s="13" t="s">
        <v>850</v>
      </c>
      <c r="J310" s="14" t="n">
        <v>7707</v>
      </c>
      <c r="K310" s="1" t="n">
        <f aca="false">H310-J310</f>
        <v>0</v>
      </c>
      <c r="L310" s="1"/>
      <c r="M310" s="0"/>
      <c r="N310" s="0"/>
      <c r="O310" s="0"/>
      <c r="P310" s="0"/>
      <c r="Q310" s="0"/>
      <c r="R310" s="0"/>
      <c r="S310" s="0"/>
      <c r="T310" s="0"/>
      <c r="U310" s="0"/>
      <c r="V310" s="0"/>
      <c r="AMI310" s="0"/>
      <c r="AMJ310" s="0"/>
    </row>
    <row r="311" customFormat="false" ht="30.8" hidden="false" customHeight="false" outlineLevel="0" collapsed="false">
      <c r="A311" s="26" t="s">
        <v>851</v>
      </c>
      <c r="B311" s="26" t="s">
        <v>852</v>
      </c>
      <c r="C311" s="26" t="s">
        <v>112</v>
      </c>
      <c r="D311" s="26" t="s">
        <v>14</v>
      </c>
      <c r="E311" s="26" t="n">
        <v>6157.5</v>
      </c>
      <c r="F311" s="26" t="n">
        <f aca="false">D311-C311</f>
        <v>1</v>
      </c>
      <c r="G311" s="26" t="n">
        <v>4693.5</v>
      </c>
      <c r="H311" s="26" t="n">
        <f aca="false">G311*F311</f>
        <v>4693.5</v>
      </c>
      <c r="I311" s="13" t="s">
        <v>853</v>
      </c>
      <c r="J311" s="14" t="n">
        <v>4693.5</v>
      </c>
      <c r="K311" s="1" t="n">
        <f aca="false">H311-J311</f>
        <v>0</v>
      </c>
      <c r="L311" s="0"/>
    </row>
    <row r="312" customFormat="false" ht="30.8" hidden="false" customHeight="false" outlineLevel="0" collapsed="false">
      <c r="A312" s="1" t="s">
        <v>854</v>
      </c>
      <c r="B312" s="1" t="s">
        <v>855</v>
      </c>
      <c r="C312" s="1" t="s">
        <v>13</v>
      </c>
      <c r="D312" s="1" t="s">
        <v>133</v>
      </c>
      <c r="E312" s="1" t="n">
        <v>10415</v>
      </c>
      <c r="F312" s="1" t="n">
        <f aca="false">D312-C312</f>
        <v>2</v>
      </c>
      <c r="G312" s="26" t="n">
        <v>3853.5</v>
      </c>
      <c r="H312" s="1" t="n">
        <f aca="false">G312*F312</f>
        <v>7707</v>
      </c>
      <c r="I312" s="13" t="s">
        <v>856</v>
      </c>
      <c r="J312" s="14" t="n">
        <v>7707</v>
      </c>
      <c r="K312" s="1" t="n">
        <f aca="false">H312-J312</f>
        <v>0</v>
      </c>
      <c r="L312" s="0"/>
    </row>
    <row r="313" s="27" customFormat="true" ht="30.8" hidden="false" customHeight="false" outlineLevel="0" collapsed="false">
      <c r="A313" s="1" t="s">
        <v>857</v>
      </c>
      <c r="B313" s="1" t="s">
        <v>858</v>
      </c>
      <c r="C313" s="1" t="s">
        <v>29</v>
      </c>
      <c r="D313" s="1" t="s">
        <v>34</v>
      </c>
      <c r="E313" s="1" t="n">
        <v>40206.25</v>
      </c>
      <c r="F313" s="1" t="n">
        <f aca="false">D313-C313</f>
        <v>5</v>
      </c>
      <c r="G313" s="26" t="n">
        <v>3853.5</v>
      </c>
      <c r="H313" s="1" t="n">
        <f aca="false">G313*F313</f>
        <v>19267.5</v>
      </c>
      <c r="I313" s="13" t="s">
        <v>859</v>
      </c>
      <c r="J313" s="14" t="n">
        <v>19267.5</v>
      </c>
      <c r="K313" s="1" t="n">
        <f aca="false">H313-J313</f>
        <v>0</v>
      </c>
      <c r="L313" s="1"/>
      <c r="M313" s="0"/>
      <c r="N313" s="0"/>
      <c r="O313" s="0"/>
      <c r="P313" s="0"/>
      <c r="Q313" s="0"/>
      <c r="R313" s="0"/>
      <c r="S313" s="0"/>
      <c r="T313" s="0"/>
      <c r="U313" s="0"/>
      <c r="V313" s="0"/>
      <c r="AMI313" s="0"/>
      <c r="AMJ313" s="0"/>
    </row>
    <row r="314" s="27" customFormat="true" ht="30.8" hidden="false" customHeight="false" outlineLevel="0" collapsed="false">
      <c r="A314" s="1" t="s">
        <v>860</v>
      </c>
      <c r="B314" s="1" t="s">
        <v>861</v>
      </c>
      <c r="C314" s="1" t="s">
        <v>86</v>
      </c>
      <c r="D314" s="1" t="s">
        <v>133</v>
      </c>
      <c r="E314" s="1" t="n">
        <v>4932.5</v>
      </c>
      <c r="F314" s="1" t="n">
        <f aca="false">D314-C314</f>
        <v>1</v>
      </c>
      <c r="G314" s="26" t="n">
        <v>3853.5</v>
      </c>
      <c r="H314" s="1" t="n">
        <f aca="false">G314*F314</f>
        <v>3853.5</v>
      </c>
      <c r="I314" s="13" t="s">
        <v>862</v>
      </c>
      <c r="J314" s="14" t="n">
        <v>3853.5</v>
      </c>
      <c r="K314" s="1" t="n">
        <f aca="false">H314-J314</f>
        <v>0</v>
      </c>
      <c r="L314" s="1"/>
      <c r="M314" s="0"/>
      <c r="N314" s="0"/>
      <c r="O314" s="0"/>
      <c r="P314" s="0"/>
      <c r="Q314" s="0"/>
      <c r="R314" s="0"/>
      <c r="S314" s="0"/>
      <c r="T314" s="0"/>
      <c r="U314" s="0"/>
      <c r="V314" s="0"/>
      <c r="AMI314" s="0"/>
      <c r="AMJ314" s="0"/>
    </row>
    <row r="315" customFormat="false" ht="30.8" hidden="false" customHeight="false" outlineLevel="0" collapsed="false">
      <c r="A315" s="1" t="s">
        <v>863</v>
      </c>
      <c r="B315" s="1" t="s">
        <v>864</v>
      </c>
      <c r="C315" s="1" t="s">
        <v>93</v>
      </c>
      <c r="D315" s="1" t="s">
        <v>133</v>
      </c>
      <c r="E315" s="1" t="n">
        <v>48326.25</v>
      </c>
      <c r="F315" s="1" t="n">
        <f aca="false">D315-C315</f>
        <v>7</v>
      </c>
      <c r="G315" s="26" t="n">
        <v>3853.5</v>
      </c>
      <c r="H315" s="1" t="n">
        <f aca="false">G315*F315</f>
        <v>26974.5</v>
      </c>
      <c r="I315" s="13" t="s">
        <v>865</v>
      </c>
      <c r="J315" s="14" t="n">
        <v>26974.5</v>
      </c>
      <c r="K315" s="1" t="n">
        <f aca="false">H315-J315</f>
        <v>0</v>
      </c>
      <c r="L315" s="0"/>
    </row>
    <row r="316" s="27" customFormat="true" ht="30.8" hidden="false" customHeight="false" outlineLevel="0" collapsed="false">
      <c r="A316" s="1" t="s">
        <v>866</v>
      </c>
      <c r="B316" s="1" t="s">
        <v>867</v>
      </c>
      <c r="C316" s="1" t="s">
        <v>19</v>
      </c>
      <c r="D316" s="1" t="s">
        <v>39</v>
      </c>
      <c r="E316" s="1" t="n">
        <v>29595</v>
      </c>
      <c r="F316" s="1" t="n">
        <f aca="false">D316-C316</f>
        <v>6</v>
      </c>
      <c r="G316" s="26" t="n">
        <v>3853.5</v>
      </c>
      <c r="H316" s="1" t="n">
        <f aca="false">G316*F316</f>
        <v>23121</v>
      </c>
      <c r="I316" s="13" t="s">
        <v>868</v>
      </c>
      <c r="J316" s="14" t="n">
        <v>23121</v>
      </c>
      <c r="K316" s="1" t="n">
        <f aca="false">H316-J316</f>
        <v>0</v>
      </c>
      <c r="L316" s="1"/>
      <c r="M316" s="0"/>
      <c r="N316" s="0"/>
      <c r="O316" s="0"/>
      <c r="P316" s="0"/>
      <c r="Q316" s="0"/>
      <c r="R316" s="0"/>
      <c r="S316" s="0"/>
      <c r="T316" s="0"/>
      <c r="U316" s="0"/>
      <c r="V316" s="0"/>
      <c r="AMI316" s="0"/>
      <c r="AMJ316" s="0"/>
    </row>
    <row r="317" s="22" customFormat="true" ht="29.85" hidden="false" customHeight="false" outlineLevel="0" collapsed="false">
      <c r="A317" s="19" t="s">
        <v>869</v>
      </c>
      <c r="B317" s="19" t="s">
        <v>870</v>
      </c>
      <c r="C317" s="19" t="s">
        <v>75</v>
      </c>
      <c r="D317" s="19" t="s">
        <v>19</v>
      </c>
      <c r="E317" s="19" t="n">
        <v>14195</v>
      </c>
      <c r="F317" s="19" t="n">
        <f aca="false">D317-C317</f>
        <v>2</v>
      </c>
      <c r="G317" s="19" t="n">
        <v>5743.5</v>
      </c>
      <c r="H317" s="19" t="n">
        <v>11486.8</v>
      </c>
      <c r="I317" s="20" t="s">
        <v>871</v>
      </c>
      <c r="J317" s="21" t="n">
        <v>11486.8</v>
      </c>
      <c r="K317" s="19" t="n">
        <f aca="false">H317-J317</f>
        <v>0</v>
      </c>
    </row>
    <row r="318" s="27" customFormat="true" ht="30.8" hidden="false" customHeight="false" outlineLevel="0" collapsed="false">
      <c r="A318" s="1" t="s">
        <v>872</v>
      </c>
      <c r="B318" s="1" t="s">
        <v>873</v>
      </c>
      <c r="C318" s="1" t="s">
        <v>207</v>
      </c>
      <c r="D318" s="1" t="s">
        <v>20</v>
      </c>
      <c r="E318" s="1" t="n">
        <v>21270</v>
      </c>
      <c r="F318" s="1" t="n">
        <f aca="false">D318-C318</f>
        <v>4</v>
      </c>
      <c r="G318" s="26" t="n">
        <v>3853.5</v>
      </c>
      <c r="H318" s="1" t="n">
        <f aca="false">G318*F318</f>
        <v>15414</v>
      </c>
      <c r="I318" s="13" t="s">
        <v>874</v>
      </c>
      <c r="J318" s="14" t="n">
        <v>15414</v>
      </c>
      <c r="K318" s="1" t="n">
        <f aca="false">H318-J318</f>
        <v>0</v>
      </c>
      <c r="L318" s="1"/>
      <c r="M318" s="0"/>
      <c r="N318" s="0"/>
      <c r="O318" s="0"/>
      <c r="P318" s="0"/>
      <c r="Q318" s="0"/>
      <c r="R318" s="0"/>
      <c r="S318" s="0"/>
      <c r="T318" s="0"/>
      <c r="U318" s="0"/>
      <c r="V318" s="0"/>
      <c r="AMI318" s="0"/>
      <c r="AMJ318" s="0"/>
    </row>
    <row r="319" customFormat="false" ht="30.8" hidden="false" customHeight="false" outlineLevel="0" collapsed="false">
      <c r="A319" s="26" t="s">
        <v>875</v>
      </c>
      <c r="B319" s="26" t="s">
        <v>876</v>
      </c>
      <c r="C319" s="26" t="s">
        <v>58</v>
      </c>
      <c r="D319" s="26" t="s">
        <v>59</v>
      </c>
      <c r="E319" s="26" t="n">
        <v>9865</v>
      </c>
      <c r="F319" s="26" t="n">
        <f aca="false">D319-C319</f>
        <v>2</v>
      </c>
      <c r="G319" s="26" t="n">
        <v>3853.5</v>
      </c>
      <c r="H319" s="26" t="n">
        <f aca="false">G319*F319</f>
        <v>7707</v>
      </c>
      <c r="I319" s="13" t="s">
        <v>877</v>
      </c>
      <c r="J319" s="14" t="n">
        <v>7707</v>
      </c>
      <c r="K319" s="1" t="n">
        <f aca="false">H319-J319</f>
        <v>0</v>
      </c>
      <c r="L319" s="0"/>
    </row>
    <row r="320" s="27" customFormat="true" ht="15.9" hidden="false" customHeight="false" outlineLevel="0" collapsed="false">
      <c r="A320" s="1" t="s">
        <v>878</v>
      </c>
      <c r="B320" s="1" t="s">
        <v>879</v>
      </c>
      <c r="C320" s="1" t="s">
        <v>20</v>
      </c>
      <c r="D320" s="1" t="s">
        <v>180</v>
      </c>
      <c r="E320" s="1" t="n">
        <v>4932.5</v>
      </c>
      <c r="F320" s="1" t="n">
        <f aca="false">D320-C320</f>
        <v>1</v>
      </c>
      <c r="G320" s="26" t="n">
        <v>3853.5</v>
      </c>
      <c r="H320" s="1" t="n">
        <f aca="false">G320*F320</f>
        <v>3853.5</v>
      </c>
      <c r="I320" s="13" t="s">
        <v>880</v>
      </c>
      <c r="J320" s="14" t="n">
        <v>3853.5</v>
      </c>
      <c r="K320" s="1" t="n">
        <f aca="false">H320-J320</f>
        <v>0</v>
      </c>
      <c r="L320" s="1"/>
      <c r="M320" s="0"/>
      <c r="N320" s="0"/>
      <c r="O320" s="0"/>
      <c r="P320" s="0"/>
      <c r="Q320" s="0"/>
      <c r="R320" s="0"/>
      <c r="S320" s="0"/>
      <c r="T320" s="0"/>
      <c r="U320" s="0"/>
      <c r="V320" s="0"/>
      <c r="AMI320" s="0"/>
      <c r="AMJ320" s="0"/>
    </row>
    <row r="321" s="12" customFormat="true" ht="29.85" hidden="false" customHeight="false" outlineLevel="0" collapsed="false">
      <c r="A321" s="7" t="s">
        <v>881</v>
      </c>
      <c r="B321" s="11" t="s">
        <v>882</v>
      </c>
      <c r="C321" s="11" t="s">
        <v>98</v>
      </c>
      <c r="D321" s="11" t="s">
        <v>63</v>
      </c>
      <c r="E321" s="11" t="n">
        <v>36892.5</v>
      </c>
      <c r="F321" s="11" t="n">
        <v>5</v>
      </c>
      <c r="G321" s="8" t="n">
        <v>3853.5</v>
      </c>
      <c r="H321" s="11" t="n">
        <f aca="false">G321*F321</f>
        <v>19267.5</v>
      </c>
      <c r="I321" s="9" t="s">
        <v>883</v>
      </c>
      <c r="J321" s="10" t="n">
        <v>12200</v>
      </c>
      <c r="K321" s="11" t="n">
        <f aca="false">H321+H322-J321-J322</f>
        <v>0</v>
      </c>
      <c r="L321" s="11"/>
    </row>
    <row r="322" s="12" customFormat="true" ht="29.85" hidden="false" customHeight="false" outlineLevel="0" collapsed="false">
      <c r="A322" s="7"/>
      <c r="B322" s="11"/>
      <c r="C322" s="11"/>
      <c r="D322" s="11"/>
      <c r="E322" s="11"/>
      <c r="F322" s="11" t="n">
        <v>2</v>
      </c>
      <c r="G322" s="8" t="n">
        <v>5000</v>
      </c>
      <c r="H322" s="11" t="n">
        <f aca="false">(G322*F322)+1100*2</f>
        <v>12200</v>
      </c>
      <c r="I322" s="9" t="s">
        <v>884</v>
      </c>
      <c r="J322" s="10" t="n">
        <v>19267.5</v>
      </c>
      <c r="K322" s="11" t="n">
        <v>0</v>
      </c>
      <c r="L322" s="11"/>
    </row>
    <row r="323" customFormat="false" ht="30.8" hidden="false" customHeight="false" outlineLevel="0" collapsed="false">
      <c r="A323" s="26" t="s">
        <v>885</v>
      </c>
      <c r="B323" s="26" t="s">
        <v>882</v>
      </c>
      <c r="C323" s="26" t="s">
        <v>63</v>
      </c>
      <c r="D323" s="26" t="s">
        <v>74</v>
      </c>
      <c r="E323" s="26" t="n">
        <v>5317.5</v>
      </c>
      <c r="F323" s="26" t="n">
        <f aca="false">D323-C323</f>
        <v>1</v>
      </c>
      <c r="G323" s="26" t="n">
        <v>3853.5</v>
      </c>
      <c r="H323" s="26" t="n">
        <f aca="false">G323*F323</f>
        <v>3853.5</v>
      </c>
      <c r="I323" s="13" t="s">
        <v>886</v>
      </c>
      <c r="J323" s="14" t="n">
        <v>3853.5</v>
      </c>
      <c r="K323" s="26" t="n">
        <f aca="false">H323-J323</f>
        <v>0</v>
      </c>
      <c r="L323" s="0"/>
    </row>
    <row r="324" customFormat="false" ht="30.8" hidden="false" customHeight="false" outlineLevel="0" collapsed="false">
      <c r="A324" s="1" t="s">
        <v>887</v>
      </c>
      <c r="B324" s="1" t="s">
        <v>888</v>
      </c>
      <c r="C324" s="1" t="s">
        <v>67</v>
      </c>
      <c r="D324" s="1" t="s">
        <v>39</v>
      </c>
      <c r="E324" s="1" t="n">
        <v>21075</v>
      </c>
      <c r="F324" s="1" t="n">
        <f aca="false">D324-C324</f>
        <v>2</v>
      </c>
      <c r="G324" s="26" t="n">
        <v>4693.5</v>
      </c>
      <c r="H324" s="1" t="n">
        <f aca="false">G324*F324</f>
        <v>9387</v>
      </c>
      <c r="I324" s="13" t="s">
        <v>889</v>
      </c>
      <c r="J324" s="14" t="n">
        <v>9387</v>
      </c>
      <c r="K324" s="26" t="n">
        <f aca="false">H324-J324</f>
        <v>0</v>
      </c>
      <c r="L324" s="0"/>
    </row>
    <row r="325" customFormat="false" ht="15.9" hidden="false" customHeight="false" outlineLevel="0" collapsed="false">
      <c r="A325" s="1" t="s">
        <v>890</v>
      </c>
      <c r="B325" s="1" t="s">
        <v>891</v>
      </c>
      <c r="C325" s="1" t="s">
        <v>112</v>
      </c>
      <c r="D325" s="1" t="s">
        <v>232</v>
      </c>
      <c r="E325" s="1" t="n">
        <v>49682.5</v>
      </c>
      <c r="F325" s="1" t="n">
        <f aca="false">D325-C325</f>
        <v>7</v>
      </c>
      <c r="G325" s="26" t="n">
        <v>5743.5</v>
      </c>
      <c r="H325" s="1" t="n">
        <f aca="false">G325*F325</f>
        <v>40204.5</v>
      </c>
      <c r="I325" s="13" t="s">
        <v>892</v>
      </c>
      <c r="J325" s="14" t="n">
        <v>40203.8</v>
      </c>
      <c r="K325" s="26" t="n">
        <f aca="false">H325-J325</f>
        <v>0.69999999999709</v>
      </c>
      <c r="L325" s="0"/>
    </row>
    <row r="326" customFormat="false" ht="30.8" hidden="false" customHeight="false" outlineLevel="0" collapsed="false">
      <c r="A326" s="1" t="s">
        <v>893</v>
      </c>
      <c r="B326" s="1" t="s">
        <v>894</v>
      </c>
      <c r="C326" s="1" t="s">
        <v>14</v>
      </c>
      <c r="D326" s="1" t="s">
        <v>232</v>
      </c>
      <c r="E326" s="1" t="n">
        <v>40057.5</v>
      </c>
      <c r="F326" s="1" t="n">
        <f aca="false">D326-C326</f>
        <v>6</v>
      </c>
      <c r="G326" s="26" t="n">
        <v>3853.5</v>
      </c>
      <c r="H326" s="1" t="n">
        <f aca="false">G326*F326</f>
        <v>23121</v>
      </c>
      <c r="I326" s="13" t="s">
        <v>895</v>
      </c>
      <c r="J326" s="14" t="n">
        <v>23121</v>
      </c>
      <c r="K326" s="26" t="n">
        <f aca="false">H326-J326</f>
        <v>0</v>
      </c>
      <c r="L326" s="0"/>
    </row>
    <row r="327" customFormat="false" ht="15.9" hidden="false" customHeight="false" outlineLevel="0" collapsed="false">
      <c r="A327" s="1" t="s">
        <v>896</v>
      </c>
      <c r="B327" s="1" t="s">
        <v>897</v>
      </c>
      <c r="C327" s="1" t="s">
        <v>146</v>
      </c>
      <c r="D327" s="1" t="s">
        <v>232</v>
      </c>
      <c r="E327" s="1" t="n">
        <v>18322.5</v>
      </c>
      <c r="F327" s="1" t="n">
        <f aca="false">D327-C327</f>
        <v>3</v>
      </c>
      <c r="G327" s="26" t="n">
        <v>3853.5</v>
      </c>
      <c r="H327" s="1" t="n">
        <f aca="false">G327*F327</f>
        <v>11560.5</v>
      </c>
      <c r="I327" s="13" t="s">
        <v>898</v>
      </c>
      <c r="J327" s="14" t="n">
        <v>11560.5</v>
      </c>
      <c r="K327" s="26" t="n">
        <f aca="false">H327-J327</f>
        <v>0</v>
      </c>
      <c r="L327" s="0"/>
    </row>
    <row r="328" customFormat="false" ht="15.9" hidden="false" customHeight="false" outlineLevel="0" collapsed="false">
      <c r="A328" s="1" t="s">
        <v>899</v>
      </c>
      <c r="B328" s="1" t="s">
        <v>900</v>
      </c>
      <c r="C328" s="1" t="s">
        <v>19</v>
      </c>
      <c r="D328" s="1" t="s">
        <v>119</v>
      </c>
      <c r="E328" s="1" t="n">
        <v>14797.5</v>
      </c>
      <c r="F328" s="1" t="n">
        <f aca="false">D328-C328</f>
        <v>3</v>
      </c>
      <c r="G328" s="26" t="n">
        <v>3853.5</v>
      </c>
      <c r="H328" s="1" t="n">
        <f aca="false">G328*F328</f>
        <v>11560.5</v>
      </c>
      <c r="I328" s="13" t="s">
        <v>901</v>
      </c>
      <c r="J328" s="14" t="n">
        <v>11560.5</v>
      </c>
      <c r="K328" s="26" t="n">
        <f aca="false">H328-J328</f>
        <v>0</v>
      </c>
      <c r="L328" s="0"/>
    </row>
    <row r="329" s="27" customFormat="true" ht="30.8" hidden="false" customHeight="false" outlineLevel="0" collapsed="false">
      <c r="A329" s="1" t="s">
        <v>902</v>
      </c>
      <c r="B329" s="1" t="s">
        <v>903</v>
      </c>
      <c r="C329" s="1" t="s">
        <v>58</v>
      </c>
      <c r="D329" s="1" t="s">
        <v>59</v>
      </c>
      <c r="E329" s="1" t="n">
        <v>13807.5</v>
      </c>
      <c r="F329" s="1" t="n">
        <f aca="false">D329-C329</f>
        <v>2</v>
      </c>
      <c r="G329" s="26" t="n">
        <v>3853.5</v>
      </c>
      <c r="H329" s="1" t="n">
        <f aca="false">G329*F329</f>
        <v>7707</v>
      </c>
      <c r="I329" s="13" t="s">
        <v>904</v>
      </c>
      <c r="J329" s="14" t="n">
        <v>7707</v>
      </c>
      <c r="K329" s="26" t="n">
        <f aca="false">H329-J329</f>
        <v>0</v>
      </c>
      <c r="L329" s="1"/>
      <c r="M329" s="0"/>
      <c r="N329" s="0"/>
      <c r="O329" s="0"/>
      <c r="P329" s="0"/>
      <c r="Q329" s="0"/>
      <c r="R329" s="0"/>
      <c r="S329" s="0"/>
      <c r="T329" s="0"/>
      <c r="U329" s="0"/>
      <c r="V329" s="0"/>
      <c r="AMI329" s="0"/>
      <c r="AMJ329" s="0"/>
    </row>
    <row r="330" s="22" customFormat="true" ht="29.85" hidden="false" customHeight="false" outlineLevel="0" collapsed="false">
      <c r="A330" s="19" t="s">
        <v>905</v>
      </c>
      <c r="B330" s="19" t="s">
        <v>906</v>
      </c>
      <c r="C330" s="19" t="s">
        <v>75</v>
      </c>
      <c r="D330" s="19" t="s">
        <v>19</v>
      </c>
      <c r="E330" s="19" t="n">
        <v>14540</v>
      </c>
      <c r="F330" s="19" t="n">
        <f aca="false">D330-C330</f>
        <v>2</v>
      </c>
      <c r="G330" s="19" t="n">
        <v>3670</v>
      </c>
      <c r="H330" s="19" t="n">
        <f aca="false">G330*F330</f>
        <v>7340</v>
      </c>
      <c r="I330" s="20" t="s">
        <v>907</v>
      </c>
      <c r="J330" s="21" t="n">
        <v>7340</v>
      </c>
      <c r="K330" s="19" t="n">
        <f aca="false">H330-J330</f>
        <v>0</v>
      </c>
    </row>
    <row r="331" s="22" customFormat="true" ht="15.85" hidden="false" customHeight="false" outlineLevel="0" collapsed="false">
      <c r="A331" s="19" t="s">
        <v>908</v>
      </c>
      <c r="B331" s="19" t="s">
        <v>909</v>
      </c>
      <c r="C331" s="19" t="s">
        <v>166</v>
      </c>
      <c r="D331" s="19" t="s">
        <v>43</v>
      </c>
      <c r="E331" s="19" t="n">
        <v>4000</v>
      </c>
      <c r="F331" s="19" t="n">
        <f aca="false">D331-C331</f>
        <v>1</v>
      </c>
      <c r="G331" s="19" t="n">
        <v>5000</v>
      </c>
      <c r="H331" s="19" t="n">
        <f aca="false">G331*F331</f>
        <v>5000</v>
      </c>
      <c r="I331" s="20" t="s">
        <v>910</v>
      </c>
      <c r="J331" s="21" t="n">
        <v>5000</v>
      </c>
      <c r="K331" s="19" t="n">
        <f aca="false">H331-J331</f>
        <v>0</v>
      </c>
    </row>
    <row r="332" s="22" customFormat="true" ht="15.85" hidden="false" customHeight="false" outlineLevel="0" collapsed="false">
      <c r="A332" s="19" t="s">
        <v>911</v>
      </c>
      <c r="B332" s="19" t="s">
        <v>909</v>
      </c>
      <c r="C332" s="19" t="s">
        <v>43</v>
      </c>
      <c r="D332" s="19" t="s">
        <v>29</v>
      </c>
      <c r="E332" s="19" t="n">
        <v>19680</v>
      </c>
      <c r="F332" s="19" t="n">
        <f aca="false">D332-C332</f>
        <v>4</v>
      </c>
      <c r="G332" s="19" t="n">
        <v>3670</v>
      </c>
      <c r="H332" s="19" t="n">
        <f aca="false">G332*F332</f>
        <v>14680</v>
      </c>
      <c r="I332" s="20" t="s">
        <v>912</v>
      </c>
      <c r="J332" s="21" t="n">
        <v>14680</v>
      </c>
      <c r="K332" s="19" t="n">
        <f aca="false">H332-J332</f>
        <v>0</v>
      </c>
    </row>
    <row r="333" s="27" customFormat="true" ht="30.8" hidden="false" customHeight="false" outlineLevel="0" collapsed="false">
      <c r="A333" s="1" t="s">
        <v>913</v>
      </c>
      <c r="B333" s="1" t="s">
        <v>914</v>
      </c>
      <c r="C333" s="1" t="s">
        <v>14</v>
      </c>
      <c r="D333" s="1" t="s">
        <v>20</v>
      </c>
      <c r="E333" s="1" t="n">
        <v>4932.5</v>
      </c>
      <c r="F333" s="1" t="n">
        <f aca="false">D333-C333</f>
        <v>1</v>
      </c>
      <c r="G333" s="26" t="n">
        <v>3853.5</v>
      </c>
      <c r="H333" s="1" t="n">
        <f aca="false">G333*F333</f>
        <v>3853.5</v>
      </c>
      <c r="I333" s="13" t="s">
        <v>915</v>
      </c>
      <c r="J333" s="14" t="n">
        <v>3853.5</v>
      </c>
      <c r="K333" s="26" t="n">
        <f aca="false">H333-J333</f>
        <v>0</v>
      </c>
      <c r="L333" s="1"/>
      <c r="M333" s="0"/>
      <c r="N333" s="0"/>
      <c r="O333" s="0"/>
      <c r="P333" s="0"/>
      <c r="Q333" s="0"/>
      <c r="R333" s="0"/>
      <c r="S333" s="0"/>
      <c r="T333" s="0"/>
      <c r="U333" s="0"/>
      <c r="V333" s="0"/>
      <c r="AMI333" s="0"/>
      <c r="AMJ333" s="0"/>
    </row>
    <row r="334" customFormat="false" ht="15.9" hidden="false" customHeight="false" outlineLevel="0" collapsed="false">
      <c r="A334" s="1" t="s">
        <v>916</v>
      </c>
      <c r="B334" s="1" t="s">
        <v>917</v>
      </c>
      <c r="C334" s="1" t="s">
        <v>119</v>
      </c>
      <c r="D334" s="1" t="s">
        <v>67</v>
      </c>
      <c r="E334" s="1" t="n">
        <v>6107.5</v>
      </c>
      <c r="F334" s="1" t="n">
        <f aca="false">D334-C334</f>
        <v>1</v>
      </c>
      <c r="G334" s="26" t="n">
        <v>3853.5</v>
      </c>
      <c r="H334" s="1" t="n">
        <f aca="false">G334*F334</f>
        <v>3853.5</v>
      </c>
      <c r="I334" s="13" t="s">
        <v>918</v>
      </c>
      <c r="J334" s="14" t="n">
        <v>3853.5</v>
      </c>
      <c r="K334" s="26" t="n">
        <f aca="false">H334-J334</f>
        <v>0</v>
      </c>
      <c r="L334" s="0"/>
    </row>
    <row r="335" customFormat="false" ht="30.8" hidden="false" customHeight="false" outlineLevel="0" collapsed="false">
      <c r="A335" s="1" t="s">
        <v>919</v>
      </c>
      <c r="B335" s="1" t="s">
        <v>920</v>
      </c>
      <c r="C335" s="1" t="s">
        <v>63</v>
      </c>
      <c r="D335" s="1" t="s">
        <v>75</v>
      </c>
      <c r="E335" s="1" t="n">
        <v>14797.5</v>
      </c>
      <c r="F335" s="1" t="n">
        <f aca="false">D335-C335</f>
        <v>3</v>
      </c>
      <c r="G335" s="26" t="n">
        <v>3853.5</v>
      </c>
      <c r="H335" s="1" t="n">
        <f aca="false">G335*F335</f>
        <v>11560.5</v>
      </c>
      <c r="I335" s="13" t="s">
        <v>921</v>
      </c>
      <c r="J335" s="14" t="n">
        <v>11560.5</v>
      </c>
      <c r="K335" s="26" t="n">
        <f aca="false">H335-J335</f>
        <v>0</v>
      </c>
      <c r="L335" s="0"/>
    </row>
    <row r="336" customFormat="false" ht="30.8" hidden="false" customHeight="false" outlineLevel="0" collapsed="false">
      <c r="A336" s="1" t="s">
        <v>922</v>
      </c>
      <c r="B336" s="1" t="s">
        <v>923</v>
      </c>
      <c r="C336" s="1" t="s">
        <v>47</v>
      </c>
      <c r="D336" s="1" t="s">
        <v>63</v>
      </c>
      <c r="E336" s="1" t="n">
        <v>18322.5</v>
      </c>
      <c r="F336" s="1" t="n">
        <f aca="false">D336-C336</f>
        <v>3</v>
      </c>
      <c r="G336" s="26" t="n">
        <v>3853.5</v>
      </c>
      <c r="H336" s="1" t="n">
        <f aca="false">G336*F336</f>
        <v>11560.5</v>
      </c>
      <c r="I336" s="13" t="s">
        <v>924</v>
      </c>
      <c r="J336" s="14" t="n">
        <v>11560.5</v>
      </c>
      <c r="K336" s="26" t="n">
        <f aca="false">H336-J336</f>
        <v>0</v>
      </c>
      <c r="L336" s="0"/>
    </row>
    <row r="337" customFormat="false" ht="30.8" hidden="false" customHeight="false" outlineLevel="0" collapsed="false">
      <c r="A337" s="1" t="s">
        <v>925</v>
      </c>
      <c r="B337" s="1" t="s">
        <v>926</v>
      </c>
      <c r="C337" s="1" t="s">
        <v>20</v>
      </c>
      <c r="D337" s="1" t="s">
        <v>232</v>
      </c>
      <c r="E337" s="1" t="n">
        <v>40725</v>
      </c>
      <c r="F337" s="1" t="n">
        <f aca="false">D337-C337</f>
        <v>5</v>
      </c>
      <c r="G337" s="26" t="n">
        <v>3853.5</v>
      </c>
      <c r="H337" s="1" t="n">
        <f aca="false">G337*F337</f>
        <v>19267.5</v>
      </c>
      <c r="I337" s="13" t="s">
        <v>927</v>
      </c>
      <c r="J337" s="14" t="n">
        <v>19267.5</v>
      </c>
      <c r="K337" s="26" t="n">
        <f aca="false">H337-J337</f>
        <v>0</v>
      </c>
      <c r="L337" s="0"/>
    </row>
    <row r="338" customFormat="false" ht="30.8" hidden="false" customHeight="false" outlineLevel="0" collapsed="false">
      <c r="A338" s="1" t="s">
        <v>928</v>
      </c>
      <c r="B338" s="1" t="s">
        <v>929</v>
      </c>
      <c r="C338" s="1" t="s">
        <v>34</v>
      </c>
      <c r="D338" s="1" t="s">
        <v>19</v>
      </c>
      <c r="E338" s="1" t="n">
        <v>4932.5</v>
      </c>
      <c r="F338" s="1" t="n">
        <f aca="false">D338-C338</f>
        <v>1</v>
      </c>
      <c r="G338" s="26" t="n">
        <v>3853.5</v>
      </c>
      <c r="H338" s="1" t="n">
        <f aca="false">G338*F338</f>
        <v>3853.5</v>
      </c>
      <c r="I338" s="13" t="s">
        <v>930</v>
      </c>
      <c r="J338" s="14" t="n">
        <v>3853.5</v>
      </c>
      <c r="K338" s="26" t="n">
        <f aca="false">H338-J338</f>
        <v>0</v>
      </c>
      <c r="L338" s="0"/>
    </row>
    <row r="339" s="27" customFormat="true" ht="30.8" hidden="false" customHeight="false" outlineLevel="0" collapsed="false">
      <c r="A339" s="1" t="s">
        <v>931</v>
      </c>
      <c r="B339" s="1" t="s">
        <v>932</v>
      </c>
      <c r="C339" s="1" t="s">
        <v>43</v>
      </c>
      <c r="D339" s="1" t="s">
        <v>142</v>
      </c>
      <c r="E339" s="1" t="n">
        <v>14797.5</v>
      </c>
      <c r="F339" s="1" t="n">
        <f aca="false">D339-C339</f>
        <v>3</v>
      </c>
      <c r="G339" s="26" t="n">
        <v>3853.5</v>
      </c>
      <c r="H339" s="1" t="n">
        <f aca="false">G339*F339</f>
        <v>11560.5</v>
      </c>
      <c r="I339" s="13" t="s">
        <v>933</v>
      </c>
      <c r="J339" s="14" t="n">
        <v>11560.5</v>
      </c>
      <c r="K339" s="26" t="n">
        <f aca="false">H339-J339</f>
        <v>0</v>
      </c>
      <c r="L339" s="1"/>
      <c r="M339" s="0"/>
      <c r="N339" s="0"/>
      <c r="O339" s="0"/>
      <c r="P339" s="0"/>
      <c r="Q339" s="0"/>
      <c r="R339" s="0"/>
      <c r="S339" s="0"/>
      <c r="T339" s="0"/>
      <c r="U339" s="0"/>
      <c r="V339" s="0"/>
      <c r="AMI339" s="0"/>
      <c r="AMJ339" s="0"/>
    </row>
    <row r="340" customFormat="false" ht="30.8" hidden="false" customHeight="false" outlineLevel="0" collapsed="false">
      <c r="A340" s="26" t="s">
        <v>934</v>
      </c>
      <c r="B340" s="26" t="s">
        <v>935</v>
      </c>
      <c r="C340" s="26" t="s">
        <v>13</v>
      </c>
      <c r="D340" s="26" t="s">
        <v>207</v>
      </c>
      <c r="E340" s="26" t="n">
        <v>17317.5</v>
      </c>
      <c r="F340" s="26" t="n">
        <f aca="false">D340-C340</f>
        <v>3</v>
      </c>
      <c r="G340" s="26" t="n">
        <v>4693.5</v>
      </c>
      <c r="H340" s="26" t="n">
        <f aca="false">G340*F340</f>
        <v>14080.5</v>
      </c>
      <c r="I340" s="13" t="s">
        <v>936</v>
      </c>
      <c r="J340" s="14" t="n">
        <v>14080.5</v>
      </c>
      <c r="K340" s="26" t="n">
        <f aca="false">H340-J340</f>
        <v>0</v>
      </c>
      <c r="L340" s="0"/>
    </row>
    <row r="341" s="12" customFormat="true" ht="29.85" hidden="false" customHeight="false" outlineLevel="0" collapsed="false">
      <c r="A341" s="7" t="s">
        <v>937</v>
      </c>
      <c r="B341" s="8" t="s">
        <v>938</v>
      </c>
      <c r="C341" s="8" t="s">
        <v>146</v>
      </c>
      <c r="D341" s="8" t="s">
        <v>59</v>
      </c>
      <c r="E341" s="8" t="n">
        <v>64980</v>
      </c>
      <c r="F341" s="8" t="n">
        <f aca="false">D341-C341</f>
        <v>4</v>
      </c>
      <c r="G341" s="8" t="n">
        <v>4693.5</v>
      </c>
      <c r="H341" s="8" t="n">
        <f aca="false">(G341*F341)*2</f>
        <v>37548</v>
      </c>
      <c r="I341" s="9" t="s">
        <v>939</v>
      </c>
      <c r="J341" s="10" t="n">
        <v>18774</v>
      </c>
      <c r="K341" s="11" t="n">
        <f aca="false">H341-J341-J342</f>
        <v>0</v>
      </c>
      <c r="L341" s="11"/>
    </row>
    <row r="342" s="12" customFormat="true" ht="29.85" hidden="false" customHeight="false" outlineLevel="0" collapsed="false">
      <c r="A342" s="7"/>
      <c r="B342" s="8"/>
      <c r="C342" s="8"/>
      <c r="D342" s="8"/>
      <c r="E342" s="8"/>
      <c r="F342" s="8"/>
      <c r="G342" s="8"/>
      <c r="H342" s="8"/>
      <c r="I342" s="9" t="s">
        <v>940</v>
      </c>
      <c r="J342" s="10" t="n">
        <v>18774</v>
      </c>
      <c r="K342" s="11" t="n">
        <v>0</v>
      </c>
      <c r="L342" s="11"/>
    </row>
    <row r="343" s="27" customFormat="true" ht="30.8" hidden="false" customHeight="false" outlineLevel="0" collapsed="false">
      <c r="A343" s="1" t="s">
        <v>941</v>
      </c>
      <c r="B343" s="1" t="s">
        <v>942</v>
      </c>
      <c r="C343" s="1" t="s">
        <v>19</v>
      </c>
      <c r="D343" s="1" t="s">
        <v>93</v>
      </c>
      <c r="E343" s="1" t="n">
        <v>13645</v>
      </c>
      <c r="F343" s="1" t="n">
        <f aca="false">D343-C343</f>
        <v>2</v>
      </c>
      <c r="G343" s="26" t="n">
        <v>5743.5</v>
      </c>
      <c r="H343" s="1" t="n">
        <f aca="false">G343*F343</f>
        <v>11487</v>
      </c>
      <c r="I343" s="13" t="s">
        <v>943</v>
      </c>
      <c r="J343" s="14" t="n">
        <v>11486.8</v>
      </c>
      <c r="K343" s="1" t="n">
        <f aca="false">H343-J343</f>
        <v>0.200000000000728</v>
      </c>
      <c r="L343" s="1"/>
      <c r="M343" s="0"/>
      <c r="N343" s="0"/>
      <c r="O343" s="0"/>
      <c r="P343" s="0"/>
      <c r="Q343" s="0"/>
      <c r="R343" s="0"/>
      <c r="S343" s="0"/>
      <c r="T343" s="0"/>
      <c r="U343" s="0"/>
      <c r="V343" s="0"/>
      <c r="AMI343" s="0"/>
      <c r="AMJ343" s="0"/>
    </row>
    <row r="344" customFormat="false" ht="30.8" hidden="false" customHeight="false" outlineLevel="0" collapsed="false">
      <c r="A344" s="26" t="s">
        <v>944</v>
      </c>
      <c r="B344" s="26" t="s">
        <v>942</v>
      </c>
      <c r="C344" s="26" t="s">
        <v>133</v>
      </c>
      <c r="D344" s="26" t="s">
        <v>207</v>
      </c>
      <c r="E344" s="26" t="n">
        <v>4932.5</v>
      </c>
      <c r="F344" s="26" t="n">
        <f aca="false">D344-C344</f>
        <v>1</v>
      </c>
      <c r="G344" s="26" t="n">
        <v>3853.5</v>
      </c>
      <c r="H344" s="26" t="n">
        <f aca="false">G344*F344</f>
        <v>3853.5</v>
      </c>
      <c r="I344" s="13" t="s">
        <v>945</v>
      </c>
      <c r="J344" s="14" t="n">
        <v>3853.5</v>
      </c>
      <c r="K344" s="1" t="n">
        <f aca="false">H344-J344</f>
        <v>0</v>
      </c>
      <c r="L344" s="0"/>
    </row>
    <row r="345" s="12" customFormat="true" ht="29.85" hidden="false" customHeight="false" outlineLevel="0" collapsed="false">
      <c r="A345" s="7" t="s">
        <v>946</v>
      </c>
      <c r="B345" s="11" t="s">
        <v>947</v>
      </c>
      <c r="C345" s="11" t="s">
        <v>67</v>
      </c>
      <c r="D345" s="11" t="s">
        <v>39</v>
      </c>
      <c r="E345" s="11" t="n">
        <v>19730</v>
      </c>
      <c r="F345" s="11" t="n">
        <f aca="false">D345-C345</f>
        <v>2</v>
      </c>
      <c r="G345" s="8" t="n">
        <v>3853.5</v>
      </c>
      <c r="H345" s="11" t="n">
        <f aca="false">(G345*F345)*2</f>
        <v>15414</v>
      </c>
      <c r="I345" s="9" t="s">
        <v>948</v>
      </c>
      <c r="J345" s="10" t="n">
        <v>7707</v>
      </c>
      <c r="K345" s="11" t="n">
        <f aca="false">H345-J345-J346</f>
        <v>0</v>
      </c>
      <c r="L345" s="11"/>
    </row>
    <row r="346" s="12" customFormat="true" ht="29.85" hidden="false" customHeight="false" outlineLevel="0" collapsed="false">
      <c r="A346" s="7"/>
      <c r="B346" s="11"/>
      <c r="C346" s="11"/>
      <c r="D346" s="11"/>
      <c r="E346" s="11"/>
      <c r="F346" s="11"/>
      <c r="G346" s="8"/>
      <c r="H346" s="11"/>
      <c r="I346" s="9" t="s">
        <v>949</v>
      </c>
      <c r="J346" s="10" t="n">
        <v>7707</v>
      </c>
      <c r="K346" s="11" t="n">
        <v>0</v>
      </c>
      <c r="L346" s="11"/>
    </row>
    <row r="347" s="27" customFormat="true" ht="30.8" hidden="false" customHeight="false" outlineLevel="0" collapsed="false">
      <c r="A347" s="1" t="s">
        <v>950</v>
      </c>
      <c r="B347" s="1" t="s">
        <v>951</v>
      </c>
      <c r="C347" s="1" t="s">
        <v>75</v>
      </c>
      <c r="D347" s="1" t="s">
        <v>67</v>
      </c>
      <c r="E347" s="1" t="n">
        <v>40057.5</v>
      </c>
      <c r="F347" s="1" t="n">
        <f aca="false">D347-C347</f>
        <v>6</v>
      </c>
      <c r="G347" s="26" t="n">
        <v>3853.5</v>
      </c>
      <c r="H347" s="1" t="n">
        <f aca="false">G347*F347</f>
        <v>23121</v>
      </c>
      <c r="I347" s="13" t="s">
        <v>952</v>
      </c>
      <c r="J347" s="14" t="n">
        <v>23121</v>
      </c>
      <c r="K347" s="1" t="n">
        <f aca="false">H347-J347</f>
        <v>0</v>
      </c>
      <c r="L347" s="1"/>
      <c r="M347" s="0"/>
      <c r="N347" s="0"/>
      <c r="O347" s="0"/>
      <c r="P347" s="0"/>
      <c r="Q347" s="0"/>
      <c r="R347" s="0"/>
      <c r="S347" s="0"/>
      <c r="T347" s="0"/>
      <c r="U347" s="0"/>
      <c r="V347" s="0"/>
      <c r="AMI347" s="0"/>
      <c r="AMJ347" s="0"/>
    </row>
    <row r="348" customFormat="false" ht="30.8" hidden="false" customHeight="false" outlineLevel="0" collapsed="false">
      <c r="A348" s="1" t="s">
        <v>953</v>
      </c>
      <c r="B348" s="1" t="s">
        <v>954</v>
      </c>
      <c r="C348" s="1" t="s">
        <v>35</v>
      </c>
      <c r="D348" s="1" t="s">
        <v>13</v>
      </c>
      <c r="E348" s="1" t="n">
        <v>14945</v>
      </c>
      <c r="F348" s="1" t="n">
        <f aca="false">D348-C348</f>
        <v>2</v>
      </c>
      <c r="G348" s="26" t="n">
        <v>3853.5</v>
      </c>
      <c r="H348" s="1" t="n">
        <f aca="false">G348*F348</f>
        <v>7707</v>
      </c>
      <c r="I348" s="13" t="s">
        <v>955</v>
      </c>
      <c r="J348" s="14" t="n">
        <v>7707</v>
      </c>
      <c r="K348" s="1" t="n">
        <f aca="false">H348-J348</f>
        <v>0</v>
      </c>
      <c r="L348" s="0"/>
    </row>
    <row r="349" customFormat="false" ht="15.9" hidden="false" customHeight="false" outlineLevel="0" collapsed="false">
      <c r="A349" s="1" t="s">
        <v>956</v>
      </c>
      <c r="B349" s="1" t="s">
        <v>957</v>
      </c>
      <c r="C349" s="1" t="s">
        <v>180</v>
      </c>
      <c r="D349" s="1" t="s">
        <v>59</v>
      </c>
      <c r="E349" s="1" t="n">
        <v>24662.5</v>
      </c>
      <c r="F349" s="1" t="n">
        <f aca="false">D349-C349</f>
        <v>5</v>
      </c>
      <c r="G349" s="26" t="n">
        <v>3853.5</v>
      </c>
      <c r="H349" s="1" t="n">
        <f aca="false">G349*F349</f>
        <v>19267.5</v>
      </c>
      <c r="I349" s="13" t="s">
        <v>958</v>
      </c>
      <c r="J349" s="14" t="n">
        <v>19267.5</v>
      </c>
      <c r="K349" s="1" t="n">
        <f aca="false">H349-J349</f>
        <v>0</v>
      </c>
      <c r="L349" s="0"/>
    </row>
    <row r="350" s="54" customFormat="true" ht="29.85" hidden="false" customHeight="false" outlineLevel="0" collapsed="false">
      <c r="A350" s="4" t="s">
        <v>959</v>
      </c>
      <c r="B350" s="4" t="s">
        <v>960</v>
      </c>
      <c r="C350" s="4" t="s">
        <v>43</v>
      </c>
      <c r="D350" s="4" t="s">
        <v>28</v>
      </c>
      <c r="E350" s="4" t="n">
        <v>5207.5</v>
      </c>
      <c r="F350" s="4" t="n">
        <f aca="false">D350-C350</f>
        <v>1</v>
      </c>
      <c r="G350" s="4" t="n">
        <v>3853.5</v>
      </c>
      <c r="H350" s="4" t="n">
        <f aca="false">G350*F350</f>
        <v>3853.5</v>
      </c>
      <c r="I350" s="28" t="s">
        <v>961</v>
      </c>
      <c r="J350" s="29" t="n">
        <v>3853.5</v>
      </c>
      <c r="K350" s="4" t="n">
        <f aca="false">H350-J350</f>
        <v>0</v>
      </c>
      <c r="L350" s="4"/>
      <c r="M350" s="6"/>
      <c r="N350" s="6"/>
      <c r="O350" s="6"/>
      <c r="P350" s="6"/>
      <c r="Q350" s="6"/>
      <c r="R350" s="6"/>
      <c r="S350" s="6"/>
      <c r="T350" s="6"/>
      <c r="U350" s="6"/>
      <c r="V350" s="6"/>
      <c r="AMI350" s="6"/>
      <c r="AMJ350" s="6"/>
    </row>
    <row r="351" customFormat="false" ht="30.8" hidden="false" customHeight="false" outlineLevel="0" collapsed="false">
      <c r="A351" s="26" t="s">
        <v>962</v>
      </c>
      <c r="B351" s="26" t="s">
        <v>963</v>
      </c>
      <c r="C351" s="26" t="s">
        <v>180</v>
      </c>
      <c r="D351" s="26" t="s">
        <v>146</v>
      </c>
      <c r="E351" s="26" t="n">
        <v>4932.5</v>
      </c>
      <c r="F351" s="26" t="n">
        <f aca="false">D351-C351</f>
        <v>1</v>
      </c>
      <c r="G351" s="26" t="n">
        <v>3853.5</v>
      </c>
      <c r="H351" s="26" t="n">
        <f aca="false">G351*F351</f>
        <v>3853.5</v>
      </c>
      <c r="I351" s="13" t="s">
        <v>964</v>
      </c>
      <c r="J351" s="14" t="n">
        <v>3853.5</v>
      </c>
      <c r="K351" s="1" t="n">
        <f aca="false">H351-J351</f>
        <v>0</v>
      </c>
      <c r="L351" s="0"/>
    </row>
    <row r="352" s="27" customFormat="true" ht="15.9" hidden="false" customHeight="false" outlineLevel="0" collapsed="false">
      <c r="A352" s="1" t="s">
        <v>965</v>
      </c>
      <c r="B352" s="1" t="s">
        <v>966</v>
      </c>
      <c r="C352" s="1" t="s">
        <v>14</v>
      </c>
      <c r="D352" s="1" t="s">
        <v>232</v>
      </c>
      <c r="E352" s="1" t="n">
        <v>54045</v>
      </c>
      <c r="F352" s="1" t="n">
        <f aca="false">D352-C352</f>
        <v>6</v>
      </c>
      <c r="G352" s="26" t="n">
        <v>3853.5</v>
      </c>
      <c r="H352" s="1" t="n">
        <f aca="false">G352*F352</f>
        <v>23121</v>
      </c>
      <c r="I352" s="13" t="s">
        <v>967</v>
      </c>
      <c r="J352" s="14" t="n">
        <v>23121</v>
      </c>
      <c r="K352" s="1" t="n">
        <f aca="false">H352-J352</f>
        <v>0</v>
      </c>
      <c r="L352" s="1"/>
      <c r="M352" s="0"/>
      <c r="N352" s="0"/>
      <c r="O352" s="0"/>
      <c r="P352" s="0"/>
      <c r="Q352" s="0"/>
      <c r="R352" s="0"/>
      <c r="S352" s="0"/>
      <c r="T352" s="0"/>
      <c r="U352" s="0"/>
      <c r="V352" s="0"/>
      <c r="AMI352" s="0"/>
      <c r="AMJ352" s="0"/>
    </row>
    <row r="353" customFormat="false" ht="30.8" hidden="false" customHeight="false" outlineLevel="0" collapsed="false">
      <c r="A353" s="26" t="s">
        <v>968</v>
      </c>
      <c r="B353" s="26" t="s">
        <v>969</v>
      </c>
      <c r="C353" s="26" t="s">
        <v>58</v>
      </c>
      <c r="D353" s="26" t="s">
        <v>59</v>
      </c>
      <c r="E353" s="26" t="n">
        <v>13352.5</v>
      </c>
      <c r="F353" s="26" t="n">
        <f aca="false">D353-C353</f>
        <v>2</v>
      </c>
      <c r="G353" s="26" t="n">
        <v>3853.5</v>
      </c>
      <c r="H353" s="26" t="n">
        <f aca="false">G353*F353</f>
        <v>7707</v>
      </c>
      <c r="I353" s="13" t="s">
        <v>970</v>
      </c>
      <c r="J353" s="14" t="n">
        <v>7707</v>
      </c>
      <c r="K353" s="1" t="n">
        <f aca="false">H353-J353</f>
        <v>0</v>
      </c>
      <c r="L353" s="0"/>
    </row>
    <row r="354" s="27" customFormat="true" ht="30.8" hidden="false" customHeight="false" outlineLevel="0" collapsed="false">
      <c r="A354" s="1" t="s">
        <v>971</v>
      </c>
      <c r="B354" s="1" t="s">
        <v>972</v>
      </c>
      <c r="C354" s="1" t="s">
        <v>146</v>
      </c>
      <c r="D354" s="1" t="s">
        <v>232</v>
      </c>
      <c r="E354" s="1" t="n">
        <v>18322.5</v>
      </c>
      <c r="F354" s="1" t="n">
        <f aca="false">D354-C354</f>
        <v>3</v>
      </c>
      <c r="G354" s="26" t="n">
        <v>3853.5</v>
      </c>
      <c r="H354" s="1" t="n">
        <f aca="false">G354*F354</f>
        <v>11560.5</v>
      </c>
      <c r="I354" s="13" t="s">
        <v>973</v>
      </c>
      <c r="J354" s="14" t="n">
        <v>11560.5</v>
      </c>
      <c r="K354" s="1" t="n">
        <f aca="false">H354-J354</f>
        <v>0</v>
      </c>
      <c r="L354" s="1"/>
      <c r="M354" s="0"/>
      <c r="N354" s="0"/>
      <c r="O354" s="0"/>
      <c r="P354" s="0"/>
      <c r="Q354" s="0"/>
      <c r="R354" s="0"/>
      <c r="S354" s="0"/>
      <c r="T354" s="0"/>
      <c r="U354" s="0"/>
      <c r="V354" s="0"/>
      <c r="AMI354" s="0"/>
      <c r="AMJ354" s="0"/>
    </row>
    <row r="355" s="38" customFormat="true" ht="30.8" hidden="false" customHeight="false" outlineLevel="0" collapsed="false">
      <c r="A355" s="35" t="s">
        <v>974</v>
      </c>
      <c r="B355" s="35" t="s">
        <v>975</v>
      </c>
      <c r="C355" s="35" t="s">
        <v>51</v>
      </c>
      <c r="D355" s="55" t="n">
        <v>42149</v>
      </c>
      <c r="E355" s="35" t="n">
        <v>61977.5</v>
      </c>
      <c r="F355" s="35" t="n">
        <v>3</v>
      </c>
      <c r="G355" s="35" t="n">
        <v>3853.5</v>
      </c>
      <c r="H355" s="35" t="n">
        <f aca="false">G355*F355</f>
        <v>11560.5</v>
      </c>
      <c r="I355" s="36" t="s">
        <v>976</v>
      </c>
      <c r="J355" s="37" t="n">
        <v>11560.5</v>
      </c>
      <c r="K355" s="1" t="n">
        <f aca="false">H355-J355</f>
        <v>0</v>
      </c>
      <c r="L355" s="35"/>
      <c r="AMI355" s="0"/>
      <c r="AMJ355" s="0"/>
    </row>
    <row r="356" customFormat="false" ht="30.8" hidden="false" customHeight="false" outlineLevel="0" collapsed="false">
      <c r="A356" s="1" t="s">
        <v>977</v>
      </c>
      <c r="B356" s="1" t="s">
        <v>978</v>
      </c>
      <c r="C356" s="1" t="s">
        <v>51</v>
      </c>
      <c r="D356" s="1" t="s">
        <v>58</v>
      </c>
      <c r="E356" s="1" t="n">
        <v>36452.5</v>
      </c>
      <c r="F356" s="1" t="n">
        <f aca="false">D356-C356</f>
        <v>7</v>
      </c>
      <c r="G356" s="26" t="n">
        <v>3853.5</v>
      </c>
      <c r="H356" s="1" t="n">
        <f aca="false">G356*F356</f>
        <v>26974.5</v>
      </c>
      <c r="I356" s="13" t="s">
        <v>979</v>
      </c>
      <c r="J356" s="14" t="n">
        <v>26974.5</v>
      </c>
      <c r="K356" s="1" t="n">
        <f aca="false">H356-J356</f>
        <v>0</v>
      </c>
      <c r="L356" s="0"/>
    </row>
    <row r="357" customFormat="false" ht="30.8" hidden="false" customHeight="false" outlineLevel="0" collapsed="false">
      <c r="A357" s="1" t="s">
        <v>980</v>
      </c>
      <c r="B357" s="1" t="s">
        <v>981</v>
      </c>
      <c r="C357" s="1" t="s">
        <v>142</v>
      </c>
      <c r="D357" s="1" t="s">
        <v>34</v>
      </c>
      <c r="E357" s="1" t="n">
        <v>32895</v>
      </c>
      <c r="F357" s="1" t="n">
        <f aca="false">D357-C357</f>
        <v>6</v>
      </c>
      <c r="G357" s="26" t="n">
        <v>3853.5</v>
      </c>
      <c r="H357" s="1" t="n">
        <f aca="false">G357*F357</f>
        <v>23121</v>
      </c>
      <c r="I357" s="13" t="s">
        <v>982</v>
      </c>
      <c r="J357" s="14" t="n">
        <v>23121</v>
      </c>
      <c r="K357" s="1" t="n">
        <f aca="false">H357-J357</f>
        <v>0</v>
      </c>
      <c r="L357" s="0"/>
    </row>
    <row r="358" s="27" customFormat="true" ht="30.8" hidden="false" customHeight="false" outlineLevel="0" collapsed="false">
      <c r="A358" s="1" t="s">
        <v>983</v>
      </c>
      <c r="B358" s="1" t="s">
        <v>984</v>
      </c>
      <c r="C358" s="1" t="s">
        <v>35</v>
      </c>
      <c r="D358" s="1" t="s">
        <v>13</v>
      </c>
      <c r="E358" s="1" t="n">
        <v>12215</v>
      </c>
      <c r="F358" s="1" t="n">
        <f aca="false">D358-C358</f>
        <v>2</v>
      </c>
      <c r="G358" s="26" t="n">
        <v>3853.5</v>
      </c>
      <c r="H358" s="1" t="n">
        <f aca="false">G358*F358</f>
        <v>7707</v>
      </c>
      <c r="I358" s="13" t="s">
        <v>985</v>
      </c>
      <c r="J358" s="14" t="n">
        <v>7707</v>
      </c>
      <c r="K358" s="1" t="n">
        <f aca="false">H358-J358</f>
        <v>0</v>
      </c>
      <c r="L358" s="1"/>
      <c r="M358" s="0"/>
      <c r="N358" s="0"/>
      <c r="O358" s="0"/>
      <c r="P358" s="0"/>
      <c r="Q358" s="0"/>
      <c r="R358" s="0"/>
      <c r="S358" s="0"/>
      <c r="T358" s="0"/>
      <c r="U358" s="0"/>
      <c r="V358" s="0"/>
      <c r="AMI358" s="0"/>
      <c r="AMJ358" s="0"/>
    </row>
    <row r="359" customFormat="false" ht="30.8" hidden="false" customHeight="false" outlineLevel="0" collapsed="false">
      <c r="A359" s="26" t="s">
        <v>986</v>
      </c>
      <c r="B359" s="26" t="s">
        <v>987</v>
      </c>
      <c r="C359" s="26" t="s">
        <v>39</v>
      </c>
      <c r="D359" s="26" t="s">
        <v>13</v>
      </c>
      <c r="E359" s="26" t="n">
        <v>4932.5</v>
      </c>
      <c r="F359" s="26" t="n">
        <f aca="false">D359-C359</f>
        <v>1</v>
      </c>
      <c r="G359" s="26" t="n">
        <v>3853.5</v>
      </c>
      <c r="H359" s="26" t="n">
        <f aca="false">G359*F359</f>
        <v>3853.5</v>
      </c>
      <c r="I359" s="13" t="s">
        <v>988</v>
      </c>
      <c r="J359" s="14" t="n">
        <v>3853.5</v>
      </c>
      <c r="K359" s="1" t="n">
        <f aca="false">H359-J359</f>
        <v>0</v>
      </c>
      <c r="L359" s="26"/>
      <c r="M359" s="30"/>
      <c r="N359" s="30"/>
      <c r="O359" s="30"/>
      <c r="P359" s="30"/>
      <c r="Q359" s="30"/>
      <c r="R359" s="30"/>
      <c r="S359" s="30"/>
      <c r="T359" s="30"/>
      <c r="U359" s="30"/>
      <c r="V359" s="30"/>
    </row>
    <row r="360" customFormat="false" ht="30.8" hidden="false" customHeight="false" outlineLevel="0" collapsed="false">
      <c r="A360" s="26" t="s">
        <v>989</v>
      </c>
      <c r="B360" s="26" t="s">
        <v>990</v>
      </c>
      <c r="C360" s="26" t="s">
        <v>142</v>
      </c>
      <c r="D360" s="26" t="s">
        <v>34</v>
      </c>
      <c r="E360" s="26" t="n">
        <v>32895</v>
      </c>
      <c r="F360" s="26" t="n">
        <f aca="false">D360-C360</f>
        <v>6</v>
      </c>
      <c r="G360" s="26" t="n">
        <v>3853.5</v>
      </c>
      <c r="H360" s="26" t="n">
        <f aca="false">G360*F360</f>
        <v>23121</v>
      </c>
      <c r="I360" s="13" t="s">
        <v>991</v>
      </c>
      <c r="J360" s="14" t="n">
        <v>23121</v>
      </c>
      <c r="K360" s="1" t="n">
        <f aca="false">H360-J360</f>
        <v>0</v>
      </c>
      <c r="L360" s="0"/>
    </row>
    <row r="361" s="12" customFormat="true" ht="29.85" hidden="false" customHeight="false" outlineLevel="0" collapsed="false">
      <c r="A361" s="7" t="s">
        <v>992</v>
      </c>
      <c r="B361" s="8" t="s">
        <v>993</v>
      </c>
      <c r="C361" s="8" t="s">
        <v>166</v>
      </c>
      <c r="D361" s="8" t="s">
        <v>47</v>
      </c>
      <c r="E361" s="8" t="n">
        <v>13440</v>
      </c>
      <c r="F361" s="8" t="n">
        <v>2</v>
      </c>
      <c r="G361" s="8" t="n">
        <v>3670</v>
      </c>
      <c r="H361" s="8" t="n">
        <f aca="false">G361*F361</f>
        <v>7340</v>
      </c>
      <c r="I361" s="9" t="s">
        <v>994</v>
      </c>
      <c r="J361" s="10" t="n">
        <v>7340</v>
      </c>
      <c r="K361" s="11" t="n">
        <f aca="false">H361+H362-J361-J362</f>
        <v>-500</v>
      </c>
      <c r="L361" s="11"/>
    </row>
    <row r="362" s="12" customFormat="true" ht="29.85" hidden="false" customHeight="false" outlineLevel="0" collapsed="false">
      <c r="A362" s="7"/>
      <c r="B362" s="8"/>
      <c r="C362" s="8"/>
      <c r="D362" s="8"/>
      <c r="E362" s="8"/>
      <c r="F362" s="8" t="n">
        <v>1</v>
      </c>
      <c r="G362" s="8" t="n">
        <v>5000</v>
      </c>
      <c r="H362" s="8" t="n">
        <f aca="false">(G362*F362)+600</f>
        <v>5600</v>
      </c>
      <c r="I362" s="9" t="s">
        <v>995</v>
      </c>
      <c r="J362" s="10" t="n">
        <v>6100</v>
      </c>
      <c r="K362" s="11" t="n">
        <v>0</v>
      </c>
      <c r="L362" s="11"/>
    </row>
    <row r="363" s="6" customFormat="true" ht="29.85" hidden="false" customHeight="false" outlineLevel="0" collapsed="false">
      <c r="A363" s="4" t="s">
        <v>996</v>
      </c>
      <c r="B363" s="4" t="s">
        <v>997</v>
      </c>
      <c r="C363" s="4" t="s">
        <v>43</v>
      </c>
      <c r="D363" s="4" t="s">
        <v>47</v>
      </c>
      <c r="E363" s="4" t="n">
        <v>13807.5</v>
      </c>
      <c r="F363" s="4" t="n">
        <f aca="false">D363-C363</f>
        <v>2</v>
      </c>
      <c r="G363" s="4" t="n">
        <v>3853.5</v>
      </c>
      <c r="H363" s="4" t="n">
        <f aca="false">G363*F363</f>
        <v>7707</v>
      </c>
      <c r="I363" s="28" t="s">
        <v>998</v>
      </c>
      <c r="J363" s="29" t="n">
        <v>7707</v>
      </c>
      <c r="K363" s="4" t="n">
        <f aca="false">H363-J363</f>
        <v>0</v>
      </c>
    </row>
    <row r="364" s="12" customFormat="true" ht="29.85" hidden="false" customHeight="false" outlineLevel="0" collapsed="false">
      <c r="A364" s="23" t="s">
        <v>999</v>
      </c>
      <c r="B364" s="11" t="s">
        <v>1000</v>
      </c>
      <c r="C364" s="11" t="s">
        <v>24</v>
      </c>
      <c r="D364" s="11" t="s">
        <v>34</v>
      </c>
      <c r="E364" s="11" t="n">
        <v>78067.5</v>
      </c>
      <c r="F364" s="11" t="n">
        <f aca="false">D364-C364</f>
        <v>2</v>
      </c>
      <c r="G364" s="8" t="n">
        <v>3853.5</v>
      </c>
      <c r="H364" s="11" t="n">
        <f aca="false">(G364*F364)*6</f>
        <v>46242</v>
      </c>
      <c r="I364" s="9" t="s">
        <v>1001</v>
      </c>
      <c r="J364" s="10" t="n">
        <v>7707</v>
      </c>
      <c r="K364" s="11" t="n">
        <f aca="false">H364-J364-J365-J366-J367-J368-J369</f>
        <v>0</v>
      </c>
      <c r="L364" s="11"/>
    </row>
    <row r="365" s="12" customFormat="true" ht="29.85" hidden="false" customHeight="false" outlineLevel="0" collapsed="false">
      <c r="A365" s="23"/>
      <c r="B365" s="11"/>
      <c r="C365" s="11"/>
      <c r="D365" s="11"/>
      <c r="E365" s="11"/>
      <c r="F365" s="11"/>
      <c r="G365" s="8"/>
      <c r="H365" s="11"/>
      <c r="I365" s="9" t="s">
        <v>1002</v>
      </c>
      <c r="J365" s="10" t="n">
        <v>7707</v>
      </c>
      <c r="K365" s="11" t="n">
        <v>0</v>
      </c>
      <c r="L365" s="11"/>
    </row>
    <row r="366" s="12" customFormat="true" ht="30.8" hidden="false" customHeight="false" outlineLevel="0" collapsed="false">
      <c r="A366" s="23"/>
      <c r="B366" s="11"/>
      <c r="C366" s="11"/>
      <c r="D366" s="11"/>
      <c r="E366" s="11"/>
      <c r="F366" s="11"/>
      <c r="G366" s="8"/>
      <c r="H366" s="11"/>
      <c r="I366" s="9" t="s">
        <v>1003</v>
      </c>
      <c r="J366" s="10" t="n">
        <v>7707</v>
      </c>
      <c r="K366" s="11" t="n">
        <v>0</v>
      </c>
      <c r="L366" s="11"/>
    </row>
    <row r="367" s="12" customFormat="true" ht="30.8" hidden="false" customHeight="false" outlineLevel="0" collapsed="false">
      <c r="A367" s="23"/>
      <c r="B367" s="11"/>
      <c r="C367" s="11"/>
      <c r="D367" s="11"/>
      <c r="E367" s="11"/>
      <c r="F367" s="11"/>
      <c r="G367" s="8"/>
      <c r="H367" s="11"/>
      <c r="I367" s="9" t="s">
        <v>1004</v>
      </c>
      <c r="J367" s="10" t="n">
        <v>7707</v>
      </c>
      <c r="K367" s="11" t="n">
        <v>0</v>
      </c>
      <c r="L367" s="11"/>
    </row>
    <row r="368" s="12" customFormat="true" ht="30.8" hidden="false" customHeight="false" outlineLevel="0" collapsed="false">
      <c r="A368" s="23"/>
      <c r="B368" s="11"/>
      <c r="C368" s="11"/>
      <c r="D368" s="11"/>
      <c r="E368" s="11"/>
      <c r="F368" s="11"/>
      <c r="G368" s="8"/>
      <c r="H368" s="11"/>
      <c r="I368" s="9" t="s">
        <v>1005</v>
      </c>
      <c r="J368" s="10" t="n">
        <v>7707</v>
      </c>
      <c r="K368" s="11" t="n">
        <v>0</v>
      </c>
      <c r="L368" s="11"/>
    </row>
    <row r="369" customFormat="false" ht="30.8" hidden="false" customHeight="false" outlineLevel="0" collapsed="false">
      <c r="A369" s="23"/>
      <c r="B369" s="11"/>
      <c r="C369" s="11"/>
      <c r="D369" s="11"/>
      <c r="E369" s="11"/>
      <c r="F369" s="11"/>
      <c r="G369" s="8"/>
      <c r="H369" s="11"/>
      <c r="I369" s="24" t="s">
        <v>1006</v>
      </c>
      <c r="J369" s="25" t="n">
        <v>7707</v>
      </c>
      <c r="K369" s="11" t="n">
        <v>0</v>
      </c>
      <c r="L369" s="11"/>
    </row>
    <row r="370" customFormat="false" ht="29.85" hidden="false" customHeight="false" outlineLevel="0" collapsed="false">
      <c r="A370" s="7" t="s">
        <v>1007</v>
      </c>
      <c r="B370" s="11" t="s">
        <v>1008</v>
      </c>
      <c r="C370" s="11" t="s">
        <v>58</v>
      </c>
      <c r="D370" s="11" t="s">
        <v>59</v>
      </c>
      <c r="E370" s="11" t="n">
        <v>31545</v>
      </c>
      <c r="F370" s="11" t="n">
        <f aca="false">D370-C370</f>
        <v>2</v>
      </c>
      <c r="G370" s="8" t="n">
        <v>3853.5</v>
      </c>
      <c r="H370" s="11" t="n">
        <f aca="false">(G370*F370)*2</f>
        <v>15414</v>
      </c>
      <c r="I370" s="9" t="s">
        <v>1009</v>
      </c>
      <c r="J370" s="10" t="n">
        <v>7707</v>
      </c>
      <c r="K370" s="11" t="n">
        <f aca="false">H370-J370-J371</f>
        <v>0</v>
      </c>
      <c r="L370" s="11"/>
    </row>
    <row r="371" customFormat="false" ht="29.85" hidden="false" customHeight="false" outlineLevel="0" collapsed="false">
      <c r="A371" s="7"/>
      <c r="B371" s="11"/>
      <c r="C371" s="11"/>
      <c r="D371" s="11"/>
      <c r="E371" s="11"/>
      <c r="F371" s="11"/>
      <c r="G371" s="8"/>
      <c r="H371" s="11"/>
      <c r="I371" s="9" t="s">
        <v>1010</v>
      </c>
      <c r="J371" s="10" t="n">
        <v>7707</v>
      </c>
      <c r="K371" s="11" t="n">
        <v>0</v>
      </c>
      <c r="L371" s="11"/>
    </row>
    <row r="372" customFormat="false" ht="30.8" hidden="false" customHeight="false" outlineLevel="0" collapsed="false">
      <c r="A372" s="1" t="s">
        <v>1011</v>
      </c>
      <c r="B372" s="1" t="s">
        <v>1012</v>
      </c>
      <c r="C372" s="1" t="s">
        <v>112</v>
      </c>
      <c r="D372" s="1" t="s">
        <v>14</v>
      </c>
      <c r="E372" s="1" t="n">
        <v>6822.5</v>
      </c>
      <c r="F372" s="1" t="n">
        <f aca="false">D372-C372</f>
        <v>1</v>
      </c>
      <c r="G372" s="26" t="n">
        <v>5743.5</v>
      </c>
      <c r="H372" s="1" t="n">
        <f aca="false">G372*F372</f>
        <v>5743.5</v>
      </c>
      <c r="I372" s="13" t="s">
        <v>1013</v>
      </c>
      <c r="J372" s="14" t="n">
        <v>5743.4</v>
      </c>
      <c r="K372" s="1" t="n">
        <f aca="false">H372-J372</f>
        <v>0.100000000000364</v>
      </c>
      <c r="L372" s="0"/>
    </row>
    <row r="373" customFormat="false" ht="30.8" hidden="false" customHeight="false" outlineLevel="0" collapsed="false">
      <c r="A373" s="1" t="s">
        <v>1014</v>
      </c>
      <c r="B373" s="1" t="s">
        <v>1015</v>
      </c>
      <c r="C373" s="1" t="s">
        <v>93</v>
      </c>
      <c r="D373" s="1" t="s">
        <v>39</v>
      </c>
      <c r="E373" s="1" t="n">
        <v>20830</v>
      </c>
      <c r="F373" s="1" t="n">
        <f aca="false">D373-C373</f>
        <v>4</v>
      </c>
      <c r="G373" s="26" t="n">
        <v>3853.5</v>
      </c>
      <c r="H373" s="1" t="n">
        <f aca="false">G373*F373</f>
        <v>15414</v>
      </c>
      <c r="I373" s="13" t="s">
        <v>1016</v>
      </c>
      <c r="J373" s="14" t="n">
        <v>15414</v>
      </c>
      <c r="K373" s="1" t="n">
        <f aca="false">H373-J373</f>
        <v>0</v>
      </c>
      <c r="L373" s="0"/>
    </row>
    <row r="374" s="38" customFormat="true" ht="21.45" hidden="false" customHeight="true" outlineLevel="0" collapsed="false">
      <c r="A374" s="35" t="s">
        <v>1017</v>
      </c>
      <c r="B374" s="35" t="s">
        <v>1018</v>
      </c>
      <c r="C374" s="35" t="s">
        <v>39</v>
      </c>
      <c r="D374" s="35" t="s">
        <v>13</v>
      </c>
      <c r="E374" s="35" t="n">
        <v>6107.5</v>
      </c>
      <c r="F374" s="35" t="n">
        <f aca="false">D374-C374</f>
        <v>1</v>
      </c>
      <c r="G374" s="35" t="n">
        <v>3853.5</v>
      </c>
      <c r="H374" s="35" t="n">
        <f aca="false">G374*F374</f>
        <v>3853.5</v>
      </c>
      <c r="I374" s="36" t="s">
        <v>1019</v>
      </c>
      <c r="J374" s="37" t="n">
        <v>3853.5</v>
      </c>
      <c r="K374" s="1" t="n">
        <f aca="false">H374-J374</f>
        <v>0</v>
      </c>
      <c r="L374" s="35"/>
      <c r="AMI374" s="0"/>
      <c r="AMJ374" s="0"/>
    </row>
    <row r="375" customFormat="false" ht="30.8" hidden="false" customHeight="false" outlineLevel="0" collapsed="false">
      <c r="A375" s="1" t="s">
        <v>1020</v>
      </c>
      <c r="B375" s="1" t="s">
        <v>1018</v>
      </c>
      <c r="C375" s="1" t="s">
        <v>13</v>
      </c>
      <c r="D375" s="1" t="s">
        <v>133</v>
      </c>
      <c r="E375" s="1" t="n">
        <v>13645</v>
      </c>
      <c r="F375" s="1" t="n">
        <f aca="false">D375-C375</f>
        <v>2</v>
      </c>
      <c r="G375" s="26" t="n">
        <v>5743.5</v>
      </c>
      <c r="H375" s="1" t="n">
        <f aca="false">G375*F375</f>
        <v>11487</v>
      </c>
      <c r="I375" s="13" t="s">
        <v>1021</v>
      </c>
      <c r="J375" s="14" t="n">
        <v>11486.8</v>
      </c>
      <c r="K375" s="1" t="n">
        <f aca="false">H375-J375</f>
        <v>0.200000000000728</v>
      </c>
      <c r="L375" s="0"/>
    </row>
    <row r="376" customFormat="false" ht="30.8" hidden="false" customHeight="false" outlineLevel="0" collapsed="false">
      <c r="A376" s="1" t="s">
        <v>1022</v>
      </c>
      <c r="B376" s="1" t="s">
        <v>1023</v>
      </c>
      <c r="C376" s="1" t="s">
        <v>34</v>
      </c>
      <c r="D376" s="1" t="s">
        <v>35</v>
      </c>
      <c r="E376" s="1" t="n">
        <v>29595</v>
      </c>
      <c r="F376" s="1" t="n">
        <f aca="false">D376-C376</f>
        <v>6</v>
      </c>
      <c r="G376" s="26" t="n">
        <v>3853.5</v>
      </c>
      <c r="H376" s="1" t="n">
        <f aca="false">G376*F376</f>
        <v>23121</v>
      </c>
      <c r="I376" s="13" t="s">
        <v>1024</v>
      </c>
      <c r="J376" s="14" t="n">
        <v>23121</v>
      </c>
      <c r="K376" s="1" t="n">
        <f aca="false">H376-J376</f>
        <v>0</v>
      </c>
      <c r="L376" s="0"/>
    </row>
    <row r="377" customFormat="false" ht="15.9" hidden="false" customHeight="false" outlineLevel="0" collapsed="false">
      <c r="A377" s="1" t="s">
        <v>1025</v>
      </c>
      <c r="B377" s="1" t="s">
        <v>1026</v>
      </c>
      <c r="C377" s="1" t="s">
        <v>82</v>
      </c>
      <c r="D377" s="1" t="s">
        <v>86</v>
      </c>
      <c r="E377" s="1" t="n">
        <v>62895</v>
      </c>
      <c r="F377" s="1" t="n">
        <f aca="false">D377-C377</f>
        <v>7</v>
      </c>
      <c r="G377" s="26" t="n">
        <v>4693.5</v>
      </c>
      <c r="H377" s="1" t="n">
        <f aca="false">G377*F377</f>
        <v>32854.5</v>
      </c>
      <c r="I377" s="13" t="s">
        <v>1027</v>
      </c>
      <c r="J377" s="14" t="n">
        <v>32854.5</v>
      </c>
      <c r="K377" s="1" t="n">
        <f aca="false">H377-J377</f>
        <v>0</v>
      </c>
      <c r="L377" s="0"/>
    </row>
    <row r="378" customFormat="false" ht="30.8" hidden="false" customHeight="false" outlineLevel="0" collapsed="false">
      <c r="A378" s="1" t="s">
        <v>1028</v>
      </c>
      <c r="B378" s="1" t="s">
        <v>1029</v>
      </c>
      <c r="C378" s="1" t="s">
        <v>86</v>
      </c>
      <c r="D378" s="1" t="s">
        <v>133</v>
      </c>
      <c r="E378" s="1" t="n">
        <v>6047.5</v>
      </c>
      <c r="F378" s="1" t="n">
        <f aca="false">D378-C378</f>
        <v>1</v>
      </c>
      <c r="G378" s="26" t="n">
        <v>4693.5</v>
      </c>
      <c r="H378" s="1" t="n">
        <f aca="false">G378*F378</f>
        <v>4693.5</v>
      </c>
      <c r="I378" s="13" t="s">
        <v>1030</v>
      </c>
      <c r="J378" s="14" t="n">
        <v>4693.5</v>
      </c>
      <c r="K378" s="1" t="n">
        <f aca="false">H378-J378</f>
        <v>0</v>
      </c>
      <c r="L378" s="0"/>
    </row>
    <row r="379" customFormat="false" ht="30.8" hidden="false" customHeight="false" outlineLevel="0" collapsed="false">
      <c r="A379" s="1" t="s">
        <v>1031</v>
      </c>
      <c r="B379" s="1" t="s">
        <v>1032</v>
      </c>
      <c r="C379" s="1" t="s">
        <v>119</v>
      </c>
      <c r="D379" s="1" t="s">
        <v>39</v>
      </c>
      <c r="E379" s="1" t="n">
        <v>18322.5</v>
      </c>
      <c r="F379" s="1" t="n">
        <f aca="false">D379-C379</f>
        <v>3</v>
      </c>
      <c r="G379" s="26" t="n">
        <v>3853.5</v>
      </c>
      <c r="H379" s="1" t="n">
        <f aca="false">G379*F379</f>
        <v>11560.5</v>
      </c>
      <c r="I379" s="13" t="s">
        <v>1033</v>
      </c>
      <c r="J379" s="14" t="n">
        <v>11560.5</v>
      </c>
      <c r="K379" s="1" t="n">
        <f aca="false">H379-J379</f>
        <v>0</v>
      </c>
      <c r="L379" s="0"/>
    </row>
    <row r="380" customFormat="false" ht="30.8" hidden="false" customHeight="false" outlineLevel="0" collapsed="false">
      <c r="A380" s="1" t="s">
        <v>1034</v>
      </c>
      <c r="B380" s="1" t="s">
        <v>1035</v>
      </c>
      <c r="C380" s="1" t="s">
        <v>75</v>
      </c>
      <c r="D380" s="1" t="s">
        <v>19</v>
      </c>
      <c r="E380" s="1" t="n">
        <v>9865</v>
      </c>
      <c r="F380" s="1" t="n">
        <f aca="false">D380-C380</f>
        <v>2</v>
      </c>
      <c r="G380" s="26" t="n">
        <v>3853.5</v>
      </c>
      <c r="H380" s="1" t="n">
        <f aca="false">G380*F380</f>
        <v>7707</v>
      </c>
      <c r="I380" s="13" t="s">
        <v>1036</v>
      </c>
      <c r="J380" s="14" t="n">
        <v>7707</v>
      </c>
      <c r="K380" s="1" t="n">
        <f aca="false">H380-J380</f>
        <v>0</v>
      </c>
      <c r="L380" s="0"/>
    </row>
    <row r="381" customFormat="false" ht="30.8" hidden="false" customHeight="false" outlineLevel="0" collapsed="false">
      <c r="A381" s="1" t="s">
        <v>1037</v>
      </c>
      <c r="B381" s="1" t="s">
        <v>1038</v>
      </c>
      <c r="C381" s="1" t="s">
        <v>75</v>
      </c>
      <c r="D381" s="1" t="s">
        <v>19</v>
      </c>
      <c r="E381" s="1" t="n">
        <v>9865</v>
      </c>
      <c r="F381" s="1" t="n">
        <f aca="false">D381-C381</f>
        <v>2</v>
      </c>
      <c r="G381" s="26" t="n">
        <v>3853.5</v>
      </c>
      <c r="H381" s="1" t="n">
        <f aca="false">G381*F381</f>
        <v>7707</v>
      </c>
      <c r="I381" s="13" t="s">
        <v>1039</v>
      </c>
      <c r="J381" s="14" t="n">
        <v>7707</v>
      </c>
      <c r="K381" s="1" t="n">
        <f aca="false">H381-J381</f>
        <v>0</v>
      </c>
      <c r="L381" s="0"/>
    </row>
    <row r="382" customFormat="false" ht="30.8" hidden="false" customHeight="false" outlineLevel="0" collapsed="false">
      <c r="A382" s="1" t="s">
        <v>1040</v>
      </c>
      <c r="B382" s="1" t="s">
        <v>1038</v>
      </c>
      <c r="C382" s="1" t="s">
        <v>51</v>
      </c>
      <c r="D382" s="1" t="s">
        <v>14</v>
      </c>
      <c r="E382" s="1" t="n">
        <v>9865</v>
      </c>
      <c r="F382" s="1" t="n">
        <f aca="false">D382-C382</f>
        <v>2</v>
      </c>
      <c r="G382" s="26" t="n">
        <v>3853.5</v>
      </c>
      <c r="H382" s="1" t="n">
        <f aca="false">G382*F382</f>
        <v>7707</v>
      </c>
      <c r="I382" s="13" t="s">
        <v>1041</v>
      </c>
      <c r="J382" s="14" t="n">
        <v>7707</v>
      </c>
      <c r="K382" s="1" t="n">
        <f aca="false">H382-J382</f>
        <v>0</v>
      </c>
      <c r="L382" s="0"/>
    </row>
    <row r="383" customFormat="false" ht="30.8" hidden="false" customHeight="false" outlineLevel="0" collapsed="false">
      <c r="A383" s="1" t="s">
        <v>1042</v>
      </c>
      <c r="B383" s="1" t="s">
        <v>1043</v>
      </c>
      <c r="C383" s="1" t="s">
        <v>75</v>
      </c>
      <c r="D383" s="1" t="s">
        <v>19</v>
      </c>
      <c r="E383" s="1" t="n">
        <v>10965</v>
      </c>
      <c r="F383" s="1" t="n">
        <f aca="false">D383-C383</f>
        <v>2</v>
      </c>
      <c r="G383" s="26" t="n">
        <v>3853.5</v>
      </c>
      <c r="H383" s="1" t="n">
        <f aca="false">G383*F383</f>
        <v>7707</v>
      </c>
      <c r="I383" s="13" t="s">
        <v>1044</v>
      </c>
      <c r="J383" s="14" t="n">
        <v>7707</v>
      </c>
      <c r="K383" s="1" t="n">
        <f aca="false">H383-J383</f>
        <v>0</v>
      </c>
      <c r="L383" s="0"/>
    </row>
    <row r="384" customFormat="false" ht="30.8" hidden="false" customHeight="false" outlineLevel="0" collapsed="false">
      <c r="A384" s="1" t="s">
        <v>1045</v>
      </c>
      <c r="B384" s="1" t="s">
        <v>1046</v>
      </c>
      <c r="C384" s="1" t="s">
        <v>29</v>
      </c>
      <c r="D384" s="1" t="s">
        <v>24</v>
      </c>
      <c r="E384" s="1" t="n">
        <v>14797.5</v>
      </c>
      <c r="F384" s="1" t="n">
        <f aca="false">D384-C384</f>
        <v>3</v>
      </c>
      <c r="G384" s="26" t="n">
        <v>3853.5</v>
      </c>
      <c r="H384" s="1" t="n">
        <f aca="false">G384*F384</f>
        <v>11560.5</v>
      </c>
      <c r="I384" s="13" t="s">
        <v>1047</v>
      </c>
      <c r="J384" s="14" t="n">
        <v>11560.5</v>
      </c>
      <c r="K384" s="1" t="n">
        <f aca="false">H384-J384</f>
        <v>0</v>
      </c>
      <c r="L384" s="0"/>
    </row>
    <row r="385" s="27" customFormat="true" ht="30.8" hidden="false" customHeight="false" outlineLevel="0" collapsed="false">
      <c r="A385" s="1" t="s">
        <v>1048</v>
      </c>
      <c r="B385" s="1" t="s">
        <v>1049</v>
      </c>
      <c r="C385" s="1" t="s">
        <v>63</v>
      </c>
      <c r="D385" s="1" t="s">
        <v>24</v>
      </c>
      <c r="E385" s="1" t="n">
        <v>9865</v>
      </c>
      <c r="F385" s="1" t="n">
        <f aca="false">D385-C385</f>
        <v>2</v>
      </c>
      <c r="G385" s="26" t="n">
        <v>3853.5</v>
      </c>
      <c r="H385" s="1" t="n">
        <f aca="false">G385*F385</f>
        <v>7707</v>
      </c>
      <c r="I385" s="13" t="s">
        <v>1050</v>
      </c>
      <c r="J385" s="14" t="n">
        <v>7707</v>
      </c>
      <c r="K385" s="1" t="n">
        <f aca="false">H385-J385</f>
        <v>0</v>
      </c>
      <c r="L385" s="1"/>
      <c r="M385" s="0"/>
      <c r="N385" s="0"/>
      <c r="O385" s="0"/>
      <c r="P385" s="0"/>
      <c r="Q385" s="0"/>
      <c r="R385" s="0"/>
      <c r="S385" s="0"/>
      <c r="T385" s="0"/>
      <c r="U385" s="0"/>
      <c r="V385" s="0"/>
      <c r="AMI385" s="0"/>
      <c r="AMJ385" s="0"/>
    </row>
    <row r="386" s="27" customFormat="true" ht="15.9" hidden="false" customHeight="false" outlineLevel="0" collapsed="false">
      <c r="A386" s="1" t="s">
        <v>1051</v>
      </c>
      <c r="B386" s="1" t="s">
        <v>1052</v>
      </c>
      <c r="C386" s="1" t="s">
        <v>39</v>
      </c>
      <c r="D386" s="1" t="s">
        <v>13</v>
      </c>
      <c r="E386" s="1" t="n">
        <v>6107.5</v>
      </c>
      <c r="F386" s="1" t="n">
        <f aca="false">D386-C386</f>
        <v>1</v>
      </c>
      <c r="G386" s="26" t="n">
        <v>3853.5</v>
      </c>
      <c r="H386" s="1" t="n">
        <f aca="false">G386*F386</f>
        <v>3853.5</v>
      </c>
      <c r="I386" s="13" t="s">
        <v>1053</v>
      </c>
      <c r="J386" s="14" t="n">
        <v>3853.5</v>
      </c>
      <c r="K386" s="1" t="n">
        <f aca="false">H386-J386</f>
        <v>0</v>
      </c>
      <c r="L386" s="1"/>
      <c r="M386" s="0"/>
      <c r="N386" s="0"/>
      <c r="O386" s="0"/>
      <c r="P386" s="0"/>
      <c r="Q386" s="0"/>
      <c r="R386" s="0"/>
      <c r="S386" s="0"/>
      <c r="T386" s="0"/>
      <c r="U386" s="0"/>
      <c r="V386" s="0"/>
      <c r="AMI386" s="0"/>
      <c r="AMJ386" s="0"/>
    </row>
    <row r="387" customFormat="false" ht="30.8" hidden="false" customHeight="false" outlineLevel="0" collapsed="false">
      <c r="A387" s="26" t="s">
        <v>1054</v>
      </c>
      <c r="B387" s="26" t="s">
        <v>1055</v>
      </c>
      <c r="C387" s="26" t="s">
        <v>58</v>
      </c>
      <c r="D387" s="26" t="s">
        <v>59</v>
      </c>
      <c r="E387" s="26" t="n">
        <v>10415</v>
      </c>
      <c r="F387" s="26" t="n">
        <f aca="false">D387-C387</f>
        <v>2</v>
      </c>
      <c r="G387" s="26" t="n">
        <v>3853.5</v>
      </c>
      <c r="H387" s="26" t="n">
        <f aca="false">G387*F387</f>
        <v>7707</v>
      </c>
      <c r="I387" s="13" t="s">
        <v>1056</v>
      </c>
      <c r="J387" s="14" t="n">
        <v>7707</v>
      </c>
      <c r="K387" s="1" t="n">
        <f aca="false">H387-J387</f>
        <v>0</v>
      </c>
      <c r="L387" s="26"/>
      <c r="M387" s="30"/>
      <c r="N387" s="30"/>
      <c r="O387" s="30"/>
      <c r="P387" s="30"/>
      <c r="Q387" s="30"/>
      <c r="R387" s="30"/>
      <c r="S387" s="30"/>
      <c r="T387" s="30"/>
      <c r="U387" s="30"/>
      <c r="V387" s="30"/>
    </row>
    <row r="388" customFormat="false" ht="15.9" hidden="false" customHeight="false" outlineLevel="0" collapsed="false">
      <c r="A388" s="26" t="s">
        <v>1057</v>
      </c>
      <c r="B388" s="26" t="s">
        <v>1058</v>
      </c>
      <c r="C388" s="26" t="s">
        <v>86</v>
      </c>
      <c r="D388" s="26" t="s">
        <v>207</v>
      </c>
      <c r="E388" s="26" t="n">
        <v>13645</v>
      </c>
      <c r="F388" s="26" t="n">
        <f aca="false">D388-C388</f>
        <v>2</v>
      </c>
      <c r="G388" s="26" t="n">
        <v>5743.5</v>
      </c>
      <c r="H388" s="26" t="n">
        <f aca="false">G388*F388</f>
        <v>11487</v>
      </c>
      <c r="I388" s="13" t="s">
        <v>1059</v>
      </c>
      <c r="J388" s="14" t="n">
        <v>11486.8</v>
      </c>
      <c r="K388" s="1" t="n">
        <f aca="false">H388-J388</f>
        <v>0.200000000000728</v>
      </c>
      <c r="L388" s="26"/>
      <c r="M388" s="30"/>
      <c r="N388" s="30"/>
      <c r="O388" s="30"/>
      <c r="P388" s="30"/>
      <c r="Q388" s="30"/>
      <c r="R388" s="30"/>
      <c r="S388" s="30"/>
      <c r="T388" s="30"/>
      <c r="U388" s="30"/>
      <c r="V388" s="30"/>
    </row>
    <row r="389" customFormat="false" ht="30.8" hidden="false" customHeight="false" outlineLevel="0" collapsed="false">
      <c r="A389" s="26" t="s">
        <v>1060</v>
      </c>
      <c r="B389" s="26" t="s">
        <v>1061</v>
      </c>
      <c r="C389" s="26" t="s">
        <v>13</v>
      </c>
      <c r="D389" s="26" t="s">
        <v>133</v>
      </c>
      <c r="E389" s="26" t="n">
        <v>9865</v>
      </c>
      <c r="F389" s="26" t="n">
        <f aca="false">D389-C389</f>
        <v>2</v>
      </c>
      <c r="G389" s="26" t="n">
        <v>3853.5</v>
      </c>
      <c r="H389" s="26" t="n">
        <f aca="false">G389*F389</f>
        <v>7707</v>
      </c>
      <c r="I389" s="13" t="s">
        <v>1062</v>
      </c>
      <c r="J389" s="14" t="n">
        <v>7707</v>
      </c>
      <c r="K389" s="1" t="n">
        <f aca="false">H389-J389</f>
        <v>0</v>
      </c>
      <c r="L389" s="26"/>
      <c r="M389" s="30"/>
      <c r="N389" s="30"/>
      <c r="O389" s="30"/>
      <c r="P389" s="30"/>
      <c r="Q389" s="30"/>
      <c r="R389" s="30"/>
      <c r="S389" s="30"/>
      <c r="T389" s="30"/>
      <c r="U389" s="30"/>
      <c r="V389" s="30"/>
    </row>
    <row r="390" customFormat="false" ht="30.8" hidden="false" customHeight="false" outlineLevel="0" collapsed="false">
      <c r="A390" s="26" t="s">
        <v>1063</v>
      </c>
      <c r="B390" s="26" t="s">
        <v>1064</v>
      </c>
      <c r="C390" s="26" t="s">
        <v>93</v>
      </c>
      <c r="D390" s="26" t="s">
        <v>119</v>
      </c>
      <c r="E390" s="26" t="n">
        <v>4932.5</v>
      </c>
      <c r="F390" s="26" t="n">
        <f aca="false">D390-C390</f>
        <v>1</v>
      </c>
      <c r="G390" s="26" t="n">
        <v>3853.5</v>
      </c>
      <c r="H390" s="26" t="n">
        <f aca="false">G390*F390</f>
        <v>3853.5</v>
      </c>
      <c r="I390" s="13" t="s">
        <v>1065</v>
      </c>
      <c r="J390" s="14" t="n">
        <v>3853.5</v>
      </c>
      <c r="K390" s="1" t="n">
        <f aca="false">H390-J390</f>
        <v>0</v>
      </c>
      <c r="L390" s="0"/>
    </row>
    <row r="391" s="27" customFormat="true" ht="30.8" hidden="false" customHeight="false" outlineLevel="0" collapsed="false">
      <c r="A391" s="1" t="s">
        <v>1066</v>
      </c>
      <c r="B391" s="1" t="s">
        <v>1067</v>
      </c>
      <c r="C391" s="1" t="s">
        <v>142</v>
      </c>
      <c r="D391" s="1" t="s">
        <v>63</v>
      </c>
      <c r="E391" s="1" t="n">
        <v>12645</v>
      </c>
      <c r="F391" s="1" t="n">
        <f aca="false">D391-C391</f>
        <v>2</v>
      </c>
      <c r="G391" s="26" t="n">
        <v>4693.5</v>
      </c>
      <c r="H391" s="1" t="n">
        <f aca="false">G391*F391</f>
        <v>9387</v>
      </c>
      <c r="I391" s="13" t="s">
        <v>1068</v>
      </c>
      <c r="J391" s="14" t="n">
        <v>9387</v>
      </c>
      <c r="K391" s="1" t="n">
        <f aca="false">H391-J391</f>
        <v>0</v>
      </c>
      <c r="L391" s="1"/>
      <c r="M391" s="0"/>
      <c r="N391" s="0"/>
      <c r="O391" s="0"/>
      <c r="P391" s="0"/>
      <c r="Q391" s="0"/>
      <c r="R391" s="0"/>
      <c r="S391" s="0"/>
      <c r="T391" s="0"/>
      <c r="U391" s="0"/>
      <c r="V391" s="0"/>
      <c r="AMI391" s="0"/>
      <c r="AMJ391" s="0"/>
    </row>
    <row r="392" s="49" customFormat="true" ht="15" hidden="false" customHeight="false" outlineLevel="0" collapsed="false">
      <c r="A392" s="46" t="s">
        <v>1069</v>
      </c>
      <c r="B392" s="46" t="s">
        <v>1070</v>
      </c>
      <c r="C392" s="46" t="s">
        <v>82</v>
      </c>
      <c r="D392" s="46" t="s">
        <v>93</v>
      </c>
      <c r="E392" s="46" t="n">
        <v>4932.5</v>
      </c>
      <c r="F392" s="46" t="n">
        <f aca="false">D392-C392</f>
        <v>1</v>
      </c>
      <c r="G392" s="46" t="n">
        <v>3853.5</v>
      </c>
      <c r="H392" s="46" t="n">
        <f aca="false">G392*F392</f>
        <v>3853.5</v>
      </c>
      <c r="I392" s="47"/>
      <c r="J392" s="48" t="n">
        <v>0</v>
      </c>
      <c r="K392" s="46" t="n">
        <f aca="false">H392-J392</f>
        <v>3853.5</v>
      </c>
      <c r="L392" s="46"/>
    </row>
    <row r="393" customFormat="false" ht="15.9" hidden="false" customHeight="false" outlineLevel="0" collapsed="false">
      <c r="A393" s="26" t="s">
        <v>1071</v>
      </c>
      <c r="B393" s="26" t="s">
        <v>1070</v>
      </c>
      <c r="C393" s="26" t="s">
        <v>93</v>
      </c>
      <c r="D393" s="26" t="s">
        <v>67</v>
      </c>
      <c r="E393" s="26" t="n">
        <v>9865</v>
      </c>
      <c r="F393" s="26" t="n">
        <f aca="false">D393-C393</f>
        <v>2</v>
      </c>
      <c r="G393" s="26" t="n">
        <v>3853.5</v>
      </c>
      <c r="H393" s="26" t="n">
        <f aca="false">G393*F393</f>
        <v>7707</v>
      </c>
      <c r="I393" s="13" t="s">
        <v>1072</v>
      </c>
      <c r="J393" s="14" t="n">
        <v>7707</v>
      </c>
      <c r="K393" s="1" t="n">
        <f aca="false">H393-J393</f>
        <v>0</v>
      </c>
      <c r="L393" s="26"/>
      <c r="M393" s="30"/>
      <c r="N393" s="30"/>
      <c r="O393" s="30"/>
      <c r="P393" s="30"/>
      <c r="Q393" s="30"/>
      <c r="R393" s="30"/>
      <c r="S393" s="30"/>
      <c r="T393" s="30"/>
      <c r="U393" s="30"/>
      <c r="V393" s="30"/>
    </row>
    <row r="394" customFormat="false" ht="15.9" hidden="false" customHeight="false" outlineLevel="0" collapsed="false">
      <c r="A394" s="26" t="s">
        <v>1073</v>
      </c>
      <c r="B394" s="26" t="s">
        <v>1070</v>
      </c>
      <c r="C394" s="26" t="s">
        <v>39</v>
      </c>
      <c r="D394" s="26" t="s">
        <v>13</v>
      </c>
      <c r="E394" s="26" t="n">
        <v>6107.5</v>
      </c>
      <c r="F394" s="26" t="n">
        <f aca="false">D394-C394</f>
        <v>1</v>
      </c>
      <c r="G394" s="26" t="n">
        <v>3853.5</v>
      </c>
      <c r="H394" s="26" t="n">
        <f aca="false">G394*F394</f>
        <v>3853.5</v>
      </c>
      <c r="I394" s="13" t="s">
        <v>1074</v>
      </c>
      <c r="J394" s="14" t="n">
        <v>3853.5</v>
      </c>
      <c r="K394" s="1" t="n">
        <f aca="false">H394-J394</f>
        <v>0</v>
      </c>
      <c r="L394" s="26"/>
      <c r="M394" s="30"/>
      <c r="N394" s="30"/>
      <c r="O394" s="30"/>
      <c r="P394" s="30"/>
      <c r="Q394" s="30"/>
      <c r="R394" s="30"/>
      <c r="S394" s="30"/>
      <c r="T394" s="30"/>
      <c r="U394" s="30"/>
      <c r="V394" s="30"/>
    </row>
    <row r="395" customFormat="false" ht="15.9" hidden="false" customHeight="false" outlineLevel="0" collapsed="false">
      <c r="A395" s="26" t="s">
        <v>1075</v>
      </c>
      <c r="B395" s="26" t="s">
        <v>1070</v>
      </c>
      <c r="C395" s="26" t="s">
        <v>13</v>
      </c>
      <c r="D395" s="26" t="s">
        <v>51</v>
      </c>
      <c r="E395" s="26" t="n">
        <v>19730</v>
      </c>
      <c r="F395" s="26" t="n">
        <f aca="false">D395-C395</f>
        <v>4</v>
      </c>
      <c r="G395" s="26" t="n">
        <v>3853.5</v>
      </c>
      <c r="H395" s="26" t="n">
        <f aca="false">G395*F395</f>
        <v>15414</v>
      </c>
      <c r="I395" s="13" t="s">
        <v>1076</v>
      </c>
      <c r="J395" s="14" t="n">
        <v>15414</v>
      </c>
      <c r="K395" s="1" t="n">
        <f aca="false">H395-J395</f>
        <v>0</v>
      </c>
      <c r="L395" s="26"/>
      <c r="M395" s="30"/>
      <c r="N395" s="30"/>
      <c r="O395" s="30"/>
      <c r="P395" s="30"/>
      <c r="Q395" s="30"/>
      <c r="R395" s="30"/>
      <c r="S395" s="30"/>
      <c r="T395" s="30"/>
      <c r="U395" s="30"/>
      <c r="V395" s="30"/>
    </row>
    <row r="396" customFormat="false" ht="15.9" hidden="false" customHeight="false" outlineLevel="0" collapsed="false">
      <c r="A396" s="26" t="s">
        <v>1077</v>
      </c>
      <c r="B396" s="26" t="s">
        <v>1078</v>
      </c>
      <c r="C396" s="26" t="s">
        <v>150</v>
      </c>
      <c r="D396" s="26" t="s">
        <v>58</v>
      </c>
      <c r="E396" s="26" t="n">
        <v>5772.5</v>
      </c>
      <c r="F396" s="26" t="n">
        <f aca="false">D396-C396</f>
        <v>1</v>
      </c>
      <c r="G396" s="26" t="n">
        <v>4693.5</v>
      </c>
      <c r="H396" s="26" t="n">
        <f aca="false">G396*F396</f>
        <v>4693.5</v>
      </c>
      <c r="I396" s="13" t="s">
        <v>1079</v>
      </c>
      <c r="J396" s="14" t="n">
        <v>4693.5</v>
      </c>
      <c r="K396" s="1" t="n">
        <f aca="false">H396-J396</f>
        <v>0</v>
      </c>
      <c r="L396" s="0"/>
    </row>
    <row r="397" s="27" customFormat="true" ht="30.8" hidden="false" customHeight="false" outlineLevel="0" collapsed="false">
      <c r="A397" s="1" t="s">
        <v>1080</v>
      </c>
      <c r="B397" s="1" t="s">
        <v>1081</v>
      </c>
      <c r="C397" s="1" t="s">
        <v>19</v>
      </c>
      <c r="D397" s="1" t="s">
        <v>82</v>
      </c>
      <c r="E397" s="1" t="n">
        <v>8145</v>
      </c>
      <c r="F397" s="1" t="n">
        <f aca="false">D397-C397</f>
        <v>1</v>
      </c>
      <c r="G397" s="26" t="n">
        <v>3853.5</v>
      </c>
      <c r="H397" s="1" t="n">
        <f aca="false">G397*F397</f>
        <v>3853.5</v>
      </c>
      <c r="I397" s="13" t="s">
        <v>1082</v>
      </c>
      <c r="J397" s="14" t="n">
        <v>3853.5</v>
      </c>
      <c r="K397" s="1" t="n">
        <f aca="false">H397-J397</f>
        <v>0</v>
      </c>
      <c r="L397" s="1"/>
      <c r="M397" s="0"/>
      <c r="N397" s="0"/>
      <c r="O397" s="0"/>
      <c r="P397" s="0"/>
      <c r="Q397" s="0"/>
      <c r="R397" s="0"/>
      <c r="S397" s="0"/>
      <c r="T397" s="0"/>
      <c r="U397" s="0"/>
      <c r="V397" s="0"/>
      <c r="AMI397" s="0"/>
      <c r="AMJ397" s="0"/>
    </row>
    <row r="398" s="60" customFormat="true" ht="29.85" hidden="false" customHeight="false" outlineLevel="0" collapsed="false">
      <c r="A398" s="56" t="s">
        <v>1083</v>
      </c>
      <c r="B398" s="56" t="s">
        <v>1084</v>
      </c>
      <c r="C398" s="56" t="s">
        <v>146</v>
      </c>
      <c r="D398" s="57" t="n">
        <v>42155</v>
      </c>
      <c r="E398" s="56" t="n">
        <v>98650</v>
      </c>
      <c r="F398" s="19" t="n">
        <v>4</v>
      </c>
      <c r="G398" s="56" t="n">
        <v>3853.5</v>
      </c>
      <c r="H398" s="56" t="n">
        <f aca="false">G398*F398</f>
        <v>15414</v>
      </c>
      <c r="I398" s="58" t="s">
        <v>1085</v>
      </c>
      <c r="J398" s="59" t="n">
        <v>15414</v>
      </c>
      <c r="K398" s="19" t="n">
        <f aca="false">H398-J398</f>
        <v>0</v>
      </c>
      <c r="L398" s="56"/>
      <c r="AMI398" s="22"/>
      <c r="AMJ398" s="22"/>
    </row>
    <row r="399" customFormat="false" ht="29.85" hidden="false" customHeight="false" outlineLevel="0" collapsed="false">
      <c r="A399" s="26" t="s">
        <v>1086</v>
      </c>
      <c r="B399" s="26" t="s">
        <v>1087</v>
      </c>
      <c r="C399" s="26" t="s">
        <v>146</v>
      </c>
      <c r="D399" s="26" t="s">
        <v>150</v>
      </c>
      <c r="E399" s="26" t="n">
        <v>4932.5</v>
      </c>
      <c r="F399" s="26" t="n">
        <f aca="false">D399-C399</f>
        <v>1</v>
      </c>
      <c r="G399" s="26" t="n">
        <v>3853.5</v>
      </c>
      <c r="H399" s="26" t="n">
        <f aca="false">G399*F399</f>
        <v>3853.5</v>
      </c>
      <c r="I399" s="13" t="s">
        <v>1088</v>
      </c>
      <c r="J399" s="14" t="n">
        <v>3853.5</v>
      </c>
      <c r="K399" s="1" t="n">
        <f aca="false">H399-J399</f>
        <v>0</v>
      </c>
      <c r="L399" s="0"/>
    </row>
    <row r="400" s="6" customFormat="true" ht="29.85" hidden="false" customHeight="false" outlineLevel="0" collapsed="false">
      <c r="A400" s="4" t="s">
        <v>1089</v>
      </c>
      <c r="B400" s="4" t="s">
        <v>1090</v>
      </c>
      <c r="C400" s="4" t="s">
        <v>43</v>
      </c>
      <c r="D400" s="4" t="s">
        <v>47</v>
      </c>
      <c r="E400" s="4" t="n">
        <v>9535</v>
      </c>
      <c r="F400" s="4" t="n">
        <f aca="false">D400-C400</f>
        <v>2</v>
      </c>
      <c r="G400" s="4" t="n">
        <v>3853.5</v>
      </c>
      <c r="H400" s="4" t="n">
        <f aca="false">G400*F400</f>
        <v>7707</v>
      </c>
      <c r="I400" s="28" t="s">
        <v>1091</v>
      </c>
      <c r="J400" s="29" t="n">
        <v>7707</v>
      </c>
      <c r="K400" s="4" t="n">
        <f aca="false">H400-J400</f>
        <v>0</v>
      </c>
    </row>
    <row r="401" customFormat="false" ht="30.8" hidden="false" customHeight="false" outlineLevel="0" collapsed="false">
      <c r="A401" s="1" t="s">
        <v>1092</v>
      </c>
      <c r="B401" s="1" t="s">
        <v>1093</v>
      </c>
      <c r="C401" s="1" t="s">
        <v>43</v>
      </c>
      <c r="D401" s="1" t="s">
        <v>142</v>
      </c>
      <c r="E401" s="1" t="n">
        <v>20028.75</v>
      </c>
      <c r="F401" s="1" t="n">
        <f aca="false">D401-C401</f>
        <v>3</v>
      </c>
      <c r="G401" s="26" t="n">
        <v>3853.5</v>
      </c>
      <c r="H401" s="1" t="n">
        <f aca="false">G401*F401</f>
        <v>11560.5</v>
      </c>
      <c r="I401" s="13" t="s">
        <v>1094</v>
      </c>
      <c r="J401" s="14" t="n">
        <v>11560.5</v>
      </c>
      <c r="K401" s="1" t="n">
        <f aca="false">H401-J401</f>
        <v>0</v>
      </c>
      <c r="L401" s="0"/>
    </row>
    <row r="402" s="27" customFormat="true" ht="15.9" hidden="false" customHeight="false" outlineLevel="0" collapsed="false">
      <c r="A402" s="1" t="s">
        <v>1095</v>
      </c>
      <c r="B402" s="1" t="s">
        <v>1096</v>
      </c>
      <c r="C402" s="1" t="s">
        <v>19</v>
      </c>
      <c r="D402" s="1" t="s">
        <v>13</v>
      </c>
      <c r="E402" s="1" t="n">
        <v>34527.5</v>
      </c>
      <c r="F402" s="1" t="n">
        <f aca="false">D402-C402</f>
        <v>7</v>
      </c>
      <c r="G402" s="26" t="n">
        <v>3853.5</v>
      </c>
      <c r="H402" s="1" t="n">
        <f aca="false">G402*F402</f>
        <v>26974.5</v>
      </c>
      <c r="I402" s="13" t="s">
        <v>1097</v>
      </c>
      <c r="J402" s="14" t="n">
        <v>26974.5</v>
      </c>
      <c r="K402" s="1" t="n">
        <f aca="false">H402-J402</f>
        <v>0</v>
      </c>
      <c r="L402" s="1"/>
      <c r="M402" s="0"/>
      <c r="N402" s="0"/>
      <c r="O402" s="0"/>
      <c r="P402" s="0"/>
      <c r="Q402" s="0"/>
      <c r="R402" s="0"/>
      <c r="S402" s="0"/>
      <c r="T402" s="0"/>
      <c r="U402" s="0"/>
      <c r="V402" s="0"/>
      <c r="AMI402" s="0"/>
      <c r="AMJ402" s="0"/>
    </row>
    <row r="403" customFormat="false" ht="30.8" hidden="false" customHeight="false" outlineLevel="0" collapsed="false">
      <c r="A403" s="1" t="s">
        <v>1098</v>
      </c>
      <c r="B403" s="1" t="s">
        <v>1099</v>
      </c>
      <c r="C403" s="1" t="s">
        <v>14</v>
      </c>
      <c r="D403" s="1" t="s">
        <v>146</v>
      </c>
      <c r="E403" s="1" t="n">
        <v>14797.5</v>
      </c>
      <c r="F403" s="1" t="n">
        <f aca="false">D403-C403</f>
        <v>3</v>
      </c>
      <c r="G403" s="26" t="n">
        <v>3853.5</v>
      </c>
      <c r="H403" s="1" t="n">
        <f aca="false">G403*F403</f>
        <v>11560.5</v>
      </c>
      <c r="I403" s="13" t="s">
        <v>1100</v>
      </c>
      <c r="J403" s="14" t="n">
        <v>11560.5</v>
      </c>
      <c r="K403" s="1" t="n">
        <f aca="false">H403-J403</f>
        <v>0</v>
      </c>
      <c r="L403" s="0"/>
    </row>
    <row r="404" s="27" customFormat="true" ht="30.8" hidden="false" customHeight="false" outlineLevel="0" collapsed="false">
      <c r="A404" s="1" t="s">
        <v>1101</v>
      </c>
      <c r="B404" s="1" t="s">
        <v>1102</v>
      </c>
      <c r="C404" s="1" t="s">
        <v>29</v>
      </c>
      <c r="D404" s="1" t="s">
        <v>75</v>
      </c>
      <c r="E404" s="1" t="n">
        <v>24430</v>
      </c>
      <c r="F404" s="1" t="n">
        <f aca="false">D404-C404</f>
        <v>4</v>
      </c>
      <c r="G404" s="26" t="n">
        <v>3853.5</v>
      </c>
      <c r="H404" s="1" t="n">
        <f aca="false">G404*F404</f>
        <v>15414</v>
      </c>
      <c r="I404" s="13" t="s">
        <v>1103</v>
      </c>
      <c r="J404" s="14" t="n">
        <v>15414</v>
      </c>
      <c r="K404" s="1" t="n">
        <f aca="false">H404-J404</f>
        <v>0</v>
      </c>
      <c r="L404" s="1"/>
      <c r="M404" s="0"/>
      <c r="N404" s="0"/>
      <c r="O404" s="0"/>
      <c r="P404" s="0"/>
      <c r="Q404" s="0"/>
      <c r="R404" s="0"/>
      <c r="S404" s="0"/>
      <c r="T404" s="0"/>
      <c r="U404" s="0"/>
      <c r="V404" s="0"/>
      <c r="AMI404" s="0"/>
      <c r="AMJ404" s="0"/>
    </row>
    <row r="405" customFormat="false" ht="30.8" hidden="false" customHeight="false" outlineLevel="0" collapsed="false">
      <c r="A405" s="26" t="s">
        <v>1104</v>
      </c>
      <c r="B405" s="26" t="s">
        <v>1105</v>
      </c>
      <c r="C405" s="26" t="s">
        <v>58</v>
      </c>
      <c r="D405" s="26" t="s">
        <v>59</v>
      </c>
      <c r="E405" s="26" t="n">
        <v>13645</v>
      </c>
      <c r="F405" s="26" t="n">
        <f aca="false">D405-C405</f>
        <v>2</v>
      </c>
      <c r="G405" s="26" t="n">
        <v>5743.5</v>
      </c>
      <c r="H405" s="26" t="n">
        <f aca="false">G405*F405</f>
        <v>11487</v>
      </c>
      <c r="I405" s="13" t="s">
        <v>1106</v>
      </c>
      <c r="J405" s="14" t="n">
        <v>11486.8</v>
      </c>
      <c r="K405" s="1" t="n">
        <f aca="false">H405-J405</f>
        <v>0.200000000000728</v>
      </c>
      <c r="L405" s="0"/>
    </row>
    <row r="406" customFormat="false" ht="30.8" hidden="false" customHeight="false" outlineLevel="0" collapsed="false">
      <c r="A406" s="1" t="s">
        <v>1107</v>
      </c>
      <c r="B406" s="1" t="s">
        <v>1108</v>
      </c>
      <c r="C406" s="1" t="s">
        <v>74</v>
      </c>
      <c r="D406" s="1" t="s">
        <v>67</v>
      </c>
      <c r="E406" s="1" t="n">
        <v>54580</v>
      </c>
      <c r="F406" s="1" t="n">
        <f aca="false">D406-C406</f>
        <v>8</v>
      </c>
      <c r="G406" s="26" t="n">
        <v>5743.5</v>
      </c>
      <c r="H406" s="1" t="n">
        <f aca="false">G406*F406</f>
        <v>45948</v>
      </c>
      <c r="I406" s="13" t="s">
        <v>1109</v>
      </c>
      <c r="J406" s="14" t="n">
        <v>45947.2</v>
      </c>
      <c r="K406" s="1" t="n">
        <f aca="false">H406-J406</f>
        <v>0.80000000000291</v>
      </c>
      <c r="L406" s="0"/>
    </row>
    <row r="407" s="22" customFormat="true" ht="29.85" hidden="false" customHeight="false" outlineLevel="0" collapsed="false">
      <c r="A407" s="19" t="s">
        <v>1110</v>
      </c>
      <c r="B407" s="19" t="s">
        <v>1111</v>
      </c>
      <c r="C407" s="19" t="s">
        <v>63</v>
      </c>
      <c r="D407" s="19" t="s">
        <v>34</v>
      </c>
      <c r="E407" s="19" t="n">
        <v>28400</v>
      </c>
      <c r="F407" s="19" t="n">
        <f aca="false">D407-C407</f>
        <v>4</v>
      </c>
      <c r="G407" s="19" t="n">
        <v>3670</v>
      </c>
      <c r="H407" s="19" t="n">
        <f aca="false">G407*F407</f>
        <v>14680</v>
      </c>
      <c r="I407" s="20" t="s">
        <v>1112</v>
      </c>
      <c r="J407" s="21" t="n">
        <v>14680</v>
      </c>
      <c r="K407" s="19" t="n">
        <f aca="false">H407-J407</f>
        <v>0</v>
      </c>
    </row>
    <row r="408" s="6" customFormat="true" ht="29.85" hidden="false" customHeight="false" outlineLevel="0" collapsed="false">
      <c r="A408" s="4" t="s">
        <v>1113</v>
      </c>
      <c r="B408" s="4" t="s">
        <v>1114</v>
      </c>
      <c r="C408" s="4" t="s">
        <v>43</v>
      </c>
      <c r="D408" s="4" t="s">
        <v>47</v>
      </c>
      <c r="E408" s="4" t="n">
        <v>10415</v>
      </c>
      <c r="F408" s="4" t="n">
        <f aca="false">D408-C408</f>
        <v>2</v>
      </c>
      <c r="G408" s="4" t="n">
        <v>3853.5</v>
      </c>
      <c r="H408" s="4" t="n">
        <f aca="false">G408*F408</f>
        <v>7707</v>
      </c>
      <c r="I408" s="28" t="s">
        <v>1115</v>
      </c>
      <c r="J408" s="29" t="n">
        <v>7707</v>
      </c>
      <c r="K408" s="4" t="n">
        <f aca="false">H408-J408</f>
        <v>0</v>
      </c>
    </row>
    <row r="409" customFormat="false" ht="30.8" hidden="false" customHeight="false" outlineLevel="0" collapsed="false">
      <c r="A409" s="1" t="s">
        <v>1116</v>
      </c>
      <c r="B409" s="1" t="s">
        <v>1117</v>
      </c>
      <c r="C409" s="1" t="s">
        <v>13</v>
      </c>
      <c r="D409" s="1" t="s">
        <v>146</v>
      </c>
      <c r="E409" s="1" t="n">
        <v>54967.5</v>
      </c>
      <c r="F409" s="1" t="n">
        <f aca="false">D409-C409</f>
        <v>9</v>
      </c>
      <c r="G409" s="26" t="n">
        <v>3853.5</v>
      </c>
      <c r="H409" s="1" t="n">
        <f aca="false">G409*F409</f>
        <v>34681.5</v>
      </c>
      <c r="I409" s="13" t="s">
        <v>1118</v>
      </c>
      <c r="J409" s="14" t="n">
        <v>34681.5</v>
      </c>
      <c r="K409" s="1" t="n">
        <f aca="false">H409-J409</f>
        <v>0</v>
      </c>
      <c r="L409" s="0"/>
    </row>
    <row r="410" customFormat="false" ht="15.9" hidden="false" customHeight="false" outlineLevel="0" collapsed="false">
      <c r="A410" s="1" t="s">
        <v>1119</v>
      </c>
      <c r="B410" s="1" t="s">
        <v>1120</v>
      </c>
      <c r="C410" s="1" t="s">
        <v>39</v>
      </c>
      <c r="D410" s="1" t="s">
        <v>133</v>
      </c>
      <c r="E410" s="1" t="n">
        <v>18322.5</v>
      </c>
      <c r="F410" s="1" t="n">
        <f aca="false">D410-C410</f>
        <v>3</v>
      </c>
      <c r="G410" s="26" t="n">
        <v>3853.5</v>
      </c>
      <c r="H410" s="1" t="n">
        <f aca="false">G410*F410</f>
        <v>11560.5</v>
      </c>
      <c r="I410" s="13" t="s">
        <v>1121</v>
      </c>
      <c r="J410" s="14" t="n">
        <v>11560.5</v>
      </c>
      <c r="K410" s="1" t="n">
        <f aca="false">H410-J410</f>
        <v>0</v>
      </c>
      <c r="L410" s="0"/>
    </row>
    <row r="411" s="27" customFormat="true" ht="30.8" hidden="false" customHeight="false" outlineLevel="0" collapsed="false">
      <c r="A411" s="1" t="s">
        <v>1122</v>
      </c>
      <c r="B411" s="1" t="s">
        <v>1123</v>
      </c>
      <c r="C411" s="1" t="s">
        <v>51</v>
      </c>
      <c r="D411" s="1" t="s">
        <v>14</v>
      </c>
      <c r="E411" s="1" t="n">
        <v>14565</v>
      </c>
      <c r="F411" s="1" t="n">
        <f aca="false">D411-C411</f>
        <v>2</v>
      </c>
      <c r="G411" s="26" t="n">
        <v>3853.5</v>
      </c>
      <c r="H411" s="1" t="n">
        <f aca="false">G411*F411</f>
        <v>7707</v>
      </c>
      <c r="I411" s="13" t="s">
        <v>1124</v>
      </c>
      <c r="J411" s="14" t="n">
        <v>7707</v>
      </c>
      <c r="K411" s="1" t="n">
        <f aca="false">H411-J411</f>
        <v>0</v>
      </c>
      <c r="L411" s="1"/>
      <c r="M411" s="0"/>
      <c r="N411" s="0"/>
      <c r="O411" s="0"/>
      <c r="P411" s="0"/>
      <c r="Q411" s="0"/>
      <c r="R411" s="0"/>
      <c r="S411" s="0"/>
      <c r="T411" s="0"/>
      <c r="U411" s="0"/>
      <c r="V411" s="0"/>
      <c r="AMI411" s="0"/>
      <c r="AMJ411" s="0"/>
    </row>
    <row r="412" customFormat="false" ht="30.8" hidden="false" customHeight="false" outlineLevel="0" collapsed="false">
      <c r="A412" s="1" t="s">
        <v>1125</v>
      </c>
      <c r="B412" s="1" t="s">
        <v>1126</v>
      </c>
      <c r="C412" s="1" t="s">
        <v>63</v>
      </c>
      <c r="D412" s="1" t="s">
        <v>24</v>
      </c>
      <c r="E412" s="1" t="n">
        <v>9865</v>
      </c>
      <c r="F412" s="1" t="n">
        <f aca="false">D412-C412</f>
        <v>2</v>
      </c>
      <c r="G412" s="26" t="n">
        <v>3853.5</v>
      </c>
      <c r="H412" s="1" t="n">
        <f aca="false">G412*F412</f>
        <v>7707</v>
      </c>
      <c r="I412" s="13" t="s">
        <v>1127</v>
      </c>
      <c r="J412" s="14" t="n">
        <v>7707</v>
      </c>
      <c r="K412" s="1" t="n">
        <f aca="false">H412-J412</f>
        <v>0</v>
      </c>
      <c r="L412" s="0"/>
    </row>
    <row r="413" s="27" customFormat="true" ht="15.9" hidden="false" customHeight="false" outlineLevel="0" collapsed="false">
      <c r="A413" s="1" t="s">
        <v>1128</v>
      </c>
      <c r="B413" s="1" t="s">
        <v>1129</v>
      </c>
      <c r="C413" s="1" t="s">
        <v>146</v>
      </c>
      <c r="D413" s="1" t="s">
        <v>58</v>
      </c>
      <c r="E413" s="1" t="n">
        <v>10965</v>
      </c>
      <c r="F413" s="1" t="n">
        <f aca="false">D413-C413</f>
        <v>2</v>
      </c>
      <c r="G413" s="26" t="n">
        <v>3853.5</v>
      </c>
      <c r="H413" s="1" t="n">
        <f aca="false">G413*F413</f>
        <v>7707</v>
      </c>
      <c r="I413" s="13" t="s">
        <v>1130</v>
      </c>
      <c r="J413" s="14" t="n">
        <v>7707</v>
      </c>
      <c r="K413" s="1" t="n">
        <f aca="false">H413-J413</f>
        <v>0</v>
      </c>
      <c r="L413" s="1"/>
      <c r="M413" s="0"/>
      <c r="N413" s="0"/>
      <c r="O413" s="0"/>
      <c r="P413" s="0"/>
      <c r="Q413" s="0"/>
      <c r="R413" s="0"/>
      <c r="S413" s="0"/>
      <c r="T413" s="0"/>
      <c r="U413" s="0"/>
      <c r="V413" s="0"/>
      <c r="AMI413" s="0"/>
      <c r="AMJ413" s="0"/>
    </row>
    <row r="414" customFormat="false" ht="30.8" hidden="false" customHeight="false" outlineLevel="0" collapsed="false">
      <c r="A414" s="26" t="s">
        <v>1131</v>
      </c>
      <c r="B414" s="26" t="s">
        <v>1132</v>
      </c>
      <c r="C414" s="26" t="s">
        <v>180</v>
      </c>
      <c r="D414" s="26" t="s">
        <v>150</v>
      </c>
      <c r="E414" s="26" t="n">
        <v>14565</v>
      </c>
      <c r="F414" s="26" t="n">
        <f aca="false">D414-C414</f>
        <v>2</v>
      </c>
      <c r="G414" s="26" t="n">
        <v>3853.5</v>
      </c>
      <c r="H414" s="26" t="n">
        <f aca="false">G414*F414</f>
        <v>7707</v>
      </c>
      <c r="I414" s="13" t="s">
        <v>1133</v>
      </c>
      <c r="J414" s="14" t="n">
        <v>7707</v>
      </c>
      <c r="K414" s="1" t="n">
        <f aca="false">H414-J414</f>
        <v>0</v>
      </c>
      <c r="L414" s="0"/>
    </row>
    <row r="415" s="27" customFormat="true" ht="30.8" hidden="false" customHeight="false" outlineLevel="0" collapsed="false">
      <c r="A415" s="1" t="s">
        <v>1134</v>
      </c>
      <c r="B415" s="1" t="s">
        <v>1135</v>
      </c>
      <c r="C415" s="1" t="s">
        <v>51</v>
      </c>
      <c r="D415" s="1" t="s">
        <v>150</v>
      </c>
      <c r="E415" s="1" t="n">
        <v>29595</v>
      </c>
      <c r="F415" s="1" t="n">
        <f aca="false">D415-C415</f>
        <v>6</v>
      </c>
      <c r="G415" s="26" t="n">
        <v>3853.5</v>
      </c>
      <c r="H415" s="1" t="n">
        <f aca="false">G415*F415</f>
        <v>23121</v>
      </c>
      <c r="I415" s="13" t="s">
        <v>1136</v>
      </c>
      <c r="J415" s="14" t="n">
        <v>23121</v>
      </c>
      <c r="K415" s="1" t="n">
        <f aca="false">H415-J415</f>
        <v>0</v>
      </c>
      <c r="L415" s="1"/>
      <c r="M415" s="0"/>
      <c r="N415" s="0"/>
      <c r="O415" s="0"/>
      <c r="P415" s="0"/>
      <c r="Q415" s="0"/>
      <c r="R415" s="0"/>
      <c r="S415" s="0"/>
      <c r="T415" s="0"/>
      <c r="U415" s="0"/>
      <c r="V415" s="0"/>
      <c r="AMI415" s="0"/>
      <c r="AMJ415" s="0"/>
    </row>
    <row r="416" customFormat="false" ht="30.8" hidden="false" customHeight="false" outlineLevel="0" collapsed="false">
      <c r="A416" s="1" t="s">
        <v>1137</v>
      </c>
      <c r="B416" s="1" t="s">
        <v>1138</v>
      </c>
      <c r="C416" s="1" t="s">
        <v>20</v>
      </c>
      <c r="D416" s="1" t="s">
        <v>180</v>
      </c>
      <c r="E416" s="1" t="n">
        <v>6047.5</v>
      </c>
      <c r="F416" s="1" t="n">
        <f aca="false">D416-C416</f>
        <v>1</v>
      </c>
      <c r="G416" s="26" t="n">
        <v>4693.5</v>
      </c>
      <c r="H416" s="1" t="n">
        <f aca="false">G416*F416</f>
        <v>4693.5</v>
      </c>
      <c r="I416" s="13" t="s">
        <v>1139</v>
      </c>
      <c r="J416" s="14" t="n">
        <v>4693.5</v>
      </c>
      <c r="K416" s="1" t="n">
        <f aca="false">H416-J416</f>
        <v>0</v>
      </c>
      <c r="L416" s="0"/>
    </row>
    <row r="417" customFormat="false" ht="30.8" hidden="false" customHeight="false" outlineLevel="0" collapsed="false">
      <c r="A417" s="1" t="s">
        <v>1140</v>
      </c>
      <c r="B417" s="1" t="s">
        <v>1141</v>
      </c>
      <c r="C417" s="1" t="s">
        <v>20</v>
      </c>
      <c r="D417" s="1" t="s">
        <v>180</v>
      </c>
      <c r="E417" s="1" t="n">
        <v>4932.5</v>
      </c>
      <c r="F417" s="1" t="n">
        <f aca="false">D417-C417</f>
        <v>1</v>
      </c>
      <c r="G417" s="26" t="n">
        <v>3853.5</v>
      </c>
      <c r="H417" s="1" t="n">
        <f aca="false">G417*F417</f>
        <v>3853.5</v>
      </c>
      <c r="I417" s="13" t="s">
        <v>1142</v>
      </c>
      <c r="J417" s="14" t="n">
        <v>3853.5</v>
      </c>
      <c r="K417" s="1" t="n">
        <f aca="false">H417-J417</f>
        <v>0</v>
      </c>
      <c r="L417" s="0"/>
    </row>
    <row r="418" s="27" customFormat="true" ht="15.9" hidden="false" customHeight="false" outlineLevel="0" collapsed="false">
      <c r="A418" s="1" t="s">
        <v>1143</v>
      </c>
      <c r="B418" s="1" t="s">
        <v>1144</v>
      </c>
      <c r="C418" s="1" t="s">
        <v>75</v>
      </c>
      <c r="D418" s="1" t="s">
        <v>39</v>
      </c>
      <c r="E418" s="1" t="n">
        <v>48860</v>
      </c>
      <c r="F418" s="1" t="n">
        <f aca="false">D418-C418</f>
        <v>8</v>
      </c>
      <c r="G418" s="26" t="n">
        <v>3853.5</v>
      </c>
      <c r="H418" s="1" t="n">
        <f aca="false">G418*F418</f>
        <v>30828</v>
      </c>
      <c r="I418" s="13" t="s">
        <v>1145</v>
      </c>
      <c r="J418" s="14" t="n">
        <v>30828</v>
      </c>
      <c r="K418" s="1" t="n">
        <f aca="false">H418-J418</f>
        <v>0</v>
      </c>
      <c r="L418" s="1"/>
      <c r="M418" s="0"/>
      <c r="N418" s="0"/>
      <c r="O418" s="0"/>
      <c r="P418" s="0"/>
      <c r="Q418" s="0"/>
      <c r="R418" s="0"/>
      <c r="S418" s="0"/>
      <c r="T418" s="0"/>
      <c r="U418" s="0"/>
      <c r="V418" s="0"/>
      <c r="AMI418" s="0"/>
      <c r="AMJ418" s="0"/>
    </row>
    <row r="419" customFormat="false" ht="15.9" hidden="false" customHeight="false" outlineLevel="0" collapsed="false">
      <c r="A419" s="26" t="s">
        <v>1146</v>
      </c>
      <c r="B419" s="26" t="s">
        <v>1147</v>
      </c>
      <c r="C419" s="26" t="s">
        <v>43</v>
      </c>
      <c r="D419" s="26" t="s">
        <v>142</v>
      </c>
      <c r="E419" s="26" t="n">
        <v>16777.5</v>
      </c>
      <c r="F419" s="26" t="n">
        <f aca="false">D419-C419</f>
        <v>3</v>
      </c>
      <c r="G419" s="26" t="n">
        <v>3853.5</v>
      </c>
      <c r="H419" s="26" t="n">
        <f aca="false">G419*F419</f>
        <v>11560.5</v>
      </c>
      <c r="I419" s="13" t="s">
        <v>1148</v>
      </c>
      <c r="J419" s="14" t="n">
        <v>11560.5</v>
      </c>
      <c r="K419" s="1" t="n">
        <f aca="false">H419-J419</f>
        <v>0</v>
      </c>
      <c r="L419" s="0"/>
    </row>
    <row r="420" s="18" customFormat="true" ht="29.85" hidden="false" customHeight="false" outlineLevel="0" collapsed="false">
      <c r="A420" s="15" t="s">
        <v>1149</v>
      </c>
      <c r="B420" s="15" t="s">
        <v>1150</v>
      </c>
      <c r="C420" s="15" t="s">
        <v>43</v>
      </c>
      <c r="D420" s="15" t="s">
        <v>47</v>
      </c>
      <c r="E420" s="15" t="n">
        <v>9865</v>
      </c>
      <c r="F420" s="15" t="n">
        <f aca="false">D420-C420</f>
        <v>2</v>
      </c>
      <c r="G420" s="15" t="n">
        <v>3853.5</v>
      </c>
      <c r="H420" s="15" t="n">
        <v>7707</v>
      </c>
      <c r="I420" s="16" t="s">
        <v>1151</v>
      </c>
      <c r="J420" s="17" t="n">
        <v>7707</v>
      </c>
      <c r="K420" s="15" t="n">
        <f aca="false">H420-J420</f>
        <v>0</v>
      </c>
      <c r="L420" s="18" t="s">
        <v>1152</v>
      </c>
    </row>
    <row r="421" customFormat="false" ht="30.8" hidden="false" customHeight="false" outlineLevel="0" collapsed="false">
      <c r="A421" s="1" t="s">
        <v>1153</v>
      </c>
      <c r="B421" s="1" t="s">
        <v>1154</v>
      </c>
      <c r="C421" s="1" t="s">
        <v>35</v>
      </c>
      <c r="D421" s="1" t="s">
        <v>39</v>
      </c>
      <c r="E421" s="1" t="n">
        <v>4932.5</v>
      </c>
      <c r="F421" s="1" t="n">
        <f aca="false">D421-C421</f>
        <v>1</v>
      </c>
      <c r="G421" s="26" t="n">
        <v>3853.5</v>
      </c>
      <c r="H421" s="1" t="n">
        <f aca="false">G421*F421</f>
        <v>3853.5</v>
      </c>
      <c r="I421" s="13" t="s">
        <v>1155</v>
      </c>
      <c r="J421" s="14" t="n">
        <v>3853.5</v>
      </c>
      <c r="K421" s="1" t="n">
        <f aca="false">H421-J421</f>
        <v>0</v>
      </c>
      <c r="L421" s="0"/>
    </row>
    <row r="422" s="12" customFormat="true" ht="29.85" hidden="false" customHeight="false" outlineLevel="0" collapsed="false">
      <c r="A422" s="7" t="s">
        <v>1156</v>
      </c>
      <c r="B422" s="11" t="s">
        <v>1157</v>
      </c>
      <c r="C422" s="11" t="s">
        <v>34</v>
      </c>
      <c r="D422" s="11" t="s">
        <v>35</v>
      </c>
      <c r="E422" s="11" t="n">
        <v>59190</v>
      </c>
      <c r="F422" s="11" t="n">
        <f aca="false">D422-C422</f>
        <v>6</v>
      </c>
      <c r="G422" s="8" t="n">
        <v>3853.5</v>
      </c>
      <c r="H422" s="11" t="n">
        <f aca="false">(G422*F422)*2</f>
        <v>46242</v>
      </c>
      <c r="I422" s="9" t="s">
        <v>1158</v>
      </c>
      <c r="J422" s="10" t="n">
        <v>23121</v>
      </c>
      <c r="K422" s="11" t="n">
        <f aca="false">H422-J422-J423</f>
        <v>0</v>
      </c>
      <c r="L422" s="11"/>
    </row>
    <row r="423" s="12" customFormat="true" ht="29.85" hidden="false" customHeight="false" outlineLevel="0" collapsed="false">
      <c r="A423" s="7"/>
      <c r="B423" s="11"/>
      <c r="C423" s="11"/>
      <c r="D423" s="11"/>
      <c r="E423" s="11"/>
      <c r="F423" s="11"/>
      <c r="G423" s="8"/>
      <c r="H423" s="11"/>
      <c r="I423" s="9" t="s">
        <v>1159</v>
      </c>
      <c r="J423" s="10" t="n">
        <v>23121</v>
      </c>
      <c r="K423" s="11" t="n">
        <v>0</v>
      </c>
      <c r="L423" s="11"/>
    </row>
    <row r="424" customFormat="false" ht="30.8" hidden="false" customHeight="false" outlineLevel="0" collapsed="false">
      <c r="A424" s="26" t="s">
        <v>1160</v>
      </c>
      <c r="B424" s="26" t="s">
        <v>1161</v>
      </c>
      <c r="C424" s="26" t="s">
        <v>86</v>
      </c>
      <c r="D424" s="26" t="s">
        <v>207</v>
      </c>
      <c r="E424" s="26" t="n">
        <v>9865</v>
      </c>
      <c r="F424" s="26" t="n">
        <f aca="false">D424-C424</f>
        <v>2</v>
      </c>
      <c r="G424" s="26" t="n">
        <v>3853.5</v>
      </c>
      <c r="H424" s="26" t="n">
        <f aca="false">G424*F424</f>
        <v>7707</v>
      </c>
      <c r="I424" s="13" t="s">
        <v>1162</v>
      </c>
      <c r="J424" s="14" t="n">
        <v>7707</v>
      </c>
      <c r="K424" s="1" t="n">
        <f aca="false">H424-J424</f>
        <v>0</v>
      </c>
      <c r="L424" s="0"/>
    </row>
    <row r="425" customFormat="false" ht="30.8" hidden="false" customHeight="false" outlineLevel="0" collapsed="false">
      <c r="A425" s="1" t="s">
        <v>1163</v>
      </c>
      <c r="B425" s="1" t="s">
        <v>1164</v>
      </c>
      <c r="C425" s="1" t="s">
        <v>146</v>
      </c>
      <c r="D425" s="1" t="s">
        <v>150</v>
      </c>
      <c r="E425" s="1" t="n">
        <v>4932.5</v>
      </c>
      <c r="F425" s="1" t="n">
        <f aca="false">D425-C425</f>
        <v>1</v>
      </c>
      <c r="G425" s="26" t="n">
        <v>3853.5</v>
      </c>
      <c r="H425" s="1" t="n">
        <f aca="false">G425*F425</f>
        <v>3853.5</v>
      </c>
      <c r="I425" s="13" t="s">
        <v>1165</v>
      </c>
      <c r="J425" s="14" t="n">
        <v>3853.5</v>
      </c>
      <c r="K425" s="1" t="n">
        <f aca="false">H425-J425</f>
        <v>0</v>
      </c>
      <c r="L425" s="0"/>
    </row>
    <row r="426" s="27" customFormat="true" ht="30.8" hidden="false" customHeight="false" outlineLevel="0" collapsed="false">
      <c r="A426" s="1" t="s">
        <v>1166</v>
      </c>
      <c r="B426" s="1" t="s">
        <v>1164</v>
      </c>
      <c r="C426" s="1" t="s">
        <v>150</v>
      </c>
      <c r="D426" s="1" t="s">
        <v>58</v>
      </c>
      <c r="E426" s="1" t="n">
        <v>4932.5</v>
      </c>
      <c r="F426" s="1" t="n">
        <f aca="false">D426-C426</f>
        <v>1</v>
      </c>
      <c r="G426" s="26" t="n">
        <v>3853.5</v>
      </c>
      <c r="H426" s="1" t="n">
        <f aca="false">G426*F426</f>
        <v>3853.5</v>
      </c>
      <c r="I426" s="13" t="s">
        <v>1167</v>
      </c>
      <c r="J426" s="14" t="n">
        <v>3853.5</v>
      </c>
      <c r="K426" s="1" t="n">
        <f aca="false">H426-J426</f>
        <v>0</v>
      </c>
      <c r="L426" s="1"/>
      <c r="M426" s="0"/>
      <c r="N426" s="0"/>
      <c r="O426" s="0"/>
      <c r="P426" s="0"/>
      <c r="Q426" s="0"/>
      <c r="R426" s="0"/>
      <c r="S426" s="0"/>
      <c r="T426" s="0"/>
      <c r="U426" s="0"/>
      <c r="V426" s="0"/>
      <c r="AMI426" s="0"/>
      <c r="AMJ426" s="0"/>
    </row>
    <row r="427" customFormat="false" ht="30.8" hidden="false" customHeight="false" outlineLevel="0" collapsed="false">
      <c r="A427" s="1" t="s">
        <v>1168</v>
      </c>
      <c r="B427" s="1" t="s">
        <v>1169</v>
      </c>
      <c r="C427" s="1" t="s">
        <v>67</v>
      </c>
      <c r="D427" s="1" t="s">
        <v>39</v>
      </c>
      <c r="E427" s="1" t="n">
        <v>10635</v>
      </c>
      <c r="F427" s="1" t="n">
        <f aca="false">D427-C427</f>
        <v>2</v>
      </c>
      <c r="G427" s="26" t="n">
        <v>3853.5</v>
      </c>
      <c r="H427" s="1" t="n">
        <f aca="false">G427*F427</f>
        <v>7707</v>
      </c>
      <c r="I427" s="13" t="s">
        <v>1170</v>
      </c>
      <c r="J427" s="14" t="n">
        <v>7707</v>
      </c>
      <c r="K427" s="1" t="n">
        <f aca="false">H427-J427</f>
        <v>0</v>
      </c>
      <c r="L427" s="0"/>
    </row>
    <row r="428" s="12" customFormat="true" ht="29.85" hidden="false" customHeight="false" outlineLevel="0" collapsed="false">
      <c r="A428" s="7" t="s">
        <v>1171</v>
      </c>
      <c r="B428" s="11" t="s">
        <v>1169</v>
      </c>
      <c r="C428" s="11" t="s">
        <v>14</v>
      </c>
      <c r="D428" s="11" t="s">
        <v>180</v>
      </c>
      <c r="E428" s="11" t="n">
        <v>19730</v>
      </c>
      <c r="F428" s="11" t="n">
        <f aca="false">D428-C428</f>
        <v>2</v>
      </c>
      <c r="G428" s="8" t="n">
        <v>3853.5</v>
      </c>
      <c r="H428" s="11" t="n">
        <f aca="false">(G428*F428)*2</f>
        <v>15414</v>
      </c>
      <c r="I428" s="9" t="s">
        <v>1172</v>
      </c>
      <c r="J428" s="10" t="n">
        <v>7707</v>
      </c>
      <c r="K428" s="11" t="n">
        <f aca="false">H428-J428-J429</f>
        <v>0</v>
      </c>
      <c r="L428" s="11"/>
    </row>
    <row r="429" s="12" customFormat="true" ht="29.85" hidden="false" customHeight="false" outlineLevel="0" collapsed="false">
      <c r="A429" s="7"/>
      <c r="B429" s="11"/>
      <c r="C429" s="11"/>
      <c r="D429" s="11"/>
      <c r="E429" s="11"/>
      <c r="F429" s="11"/>
      <c r="G429" s="8"/>
      <c r="H429" s="11"/>
      <c r="I429" s="9" t="s">
        <v>1173</v>
      </c>
      <c r="J429" s="10" t="n">
        <v>7707</v>
      </c>
      <c r="K429" s="11" t="n">
        <v>0</v>
      </c>
      <c r="L429" s="11"/>
    </row>
    <row r="430" customFormat="false" ht="30.8" hidden="false" customHeight="false" outlineLevel="0" collapsed="false">
      <c r="A430" s="1" t="s">
        <v>1174</v>
      </c>
      <c r="B430" s="1" t="s">
        <v>1175</v>
      </c>
      <c r="C430" s="1" t="s">
        <v>35</v>
      </c>
      <c r="D430" s="1" t="s">
        <v>112</v>
      </c>
      <c r="E430" s="1" t="n">
        <v>34527.5</v>
      </c>
      <c r="F430" s="1" t="n">
        <f aca="false">D430-C430</f>
        <v>7</v>
      </c>
      <c r="G430" s="26" t="n">
        <v>3853.5</v>
      </c>
      <c r="H430" s="1" t="n">
        <f aca="false">G430*F430</f>
        <v>26974.5</v>
      </c>
      <c r="I430" s="13" t="s">
        <v>1176</v>
      </c>
      <c r="J430" s="14" t="n">
        <v>26974.5</v>
      </c>
      <c r="K430" s="1" t="n">
        <f aca="false">H430-J430</f>
        <v>0</v>
      </c>
      <c r="L430" s="0"/>
    </row>
    <row r="431" customFormat="false" ht="30.8" hidden="false" customHeight="false" outlineLevel="0" collapsed="false">
      <c r="A431" s="1" t="s">
        <v>1177</v>
      </c>
      <c r="B431" s="1" t="s">
        <v>1178</v>
      </c>
      <c r="C431" s="1" t="s">
        <v>19</v>
      </c>
      <c r="D431" s="1" t="s">
        <v>39</v>
      </c>
      <c r="E431" s="1" t="n">
        <v>40935</v>
      </c>
      <c r="F431" s="1" t="n">
        <f aca="false">D431-C431</f>
        <v>6</v>
      </c>
      <c r="G431" s="26" t="n">
        <v>5743.5</v>
      </c>
      <c r="H431" s="1" t="n">
        <f aca="false">G431*F431</f>
        <v>34461</v>
      </c>
      <c r="I431" s="13" t="s">
        <v>1179</v>
      </c>
      <c r="J431" s="14" t="n">
        <v>34460.4</v>
      </c>
      <c r="K431" s="1" t="n">
        <f aca="false">H431-J431</f>
        <v>0.599999999998545</v>
      </c>
      <c r="L431" s="0"/>
    </row>
    <row r="432" customFormat="false" ht="30.8" hidden="false" customHeight="false" outlineLevel="0" collapsed="false">
      <c r="A432" s="1" t="s">
        <v>1180</v>
      </c>
      <c r="B432" s="1" t="s">
        <v>1181</v>
      </c>
      <c r="C432" s="1" t="s">
        <v>39</v>
      </c>
      <c r="D432" s="1" t="s">
        <v>13</v>
      </c>
      <c r="E432" s="1" t="n">
        <v>6822.5</v>
      </c>
      <c r="F432" s="1" t="n">
        <f aca="false">D432-C432</f>
        <v>1</v>
      </c>
      <c r="G432" s="26" t="n">
        <v>5743.5</v>
      </c>
      <c r="H432" s="1" t="n">
        <f aca="false">G432*F432</f>
        <v>5743.5</v>
      </c>
      <c r="I432" s="13" t="s">
        <v>1182</v>
      </c>
      <c r="J432" s="14" t="n">
        <v>5743.4</v>
      </c>
      <c r="K432" s="1" t="n">
        <f aca="false">H432-J432</f>
        <v>0.100000000000364</v>
      </c>
      <c r="L432" s="0"/>
    </row>
    <row r="433" s="12" customFormat="true" ht="29.85" hidden="false" customHeight="false" outlineLevel="0" collapsed="false">
      <c r="A433" s="7" t="s">
        <v>1183</v>
      </c>
      <c r="B433" s="11" t="s">
        <v>1184</v>
      </c>
      <c r="C433" s="11" t="s">
        <v>34</v>
      </c>
      <c r="D433" s="11" t="s">
        <v>19</v>
      </c>
      <c r="E433" s="11" t="n">
        <v>9865</v>
      </c>
      <c r="F433" s="11" t="n">
        <f aca="false">D433-C433</f>
        <v>1</v>
      </c>
      <c r="G433" s="8" t="n">
        <v>3853.5</v>
      </c>
      <c r="H433" s="11" t="n">
        <f aca="false">(G433*F433)*2</f>
        <v>7707</v>
      </c>
      <c r="I433" s="9" t="s">
        <v>1185</v>
      </c>
      <c r="J433" s="10" t="n">
        <v>3853.5</v>
      </c>
      <c r="K433" s="11" t="n">
        <f aca="false">H433-J433-J434</f>
        <v>0</v>
      </c>
      <c r="L433" s="11"/>
    </row>
    <row r="434" s="12" customFormat="true" ht="29.85" hidden="false" customHeight="false" outlineLevel="0" collapsed="false">
      <c r="A434" s="7"/>
      <c r="B434" s="11"/>
      <c r="C434" s="11"/>
      <c r="D434" s="11"/>
      <c r="E434" s="11"/>
      <c r="F434" s="11"/>
      <c r="G434" s="8"/>
      <c r="H434" s="11"/>
      <c r="I434" s="9" t="s">
        <v>1186</v>
      </c>
      <c r="J434" s="10" t="n">
        <v>3853.5</v>
      </c>
      <c r="K434" s="11" t="n">
        <v>0</v>
      </c>
      <c r="L434" s="11"/>
    </row>
    <row r="435" customFormat="false" ht="15.9" hidden="false" customHeight="false" outlineLevel="0" collapsed="false">
      <c r="A435" s="1" t="s">
        <v>1187</v>
      </c>
      <c r="B435" s="1" t="s">
        <v>1188</v>
      </c>
      <c r="C435" s="1" t="s">
        <v>133</v>
      </c>
      <c r="D435" s="1" t="s">
        <v>20</v>
      </c>
      <c r="E435" s="1" t="n">
        <v>28862.5</v>
      </c>
      <c r="F435" s="1" t="n">
        <f aca="false">D435-C435</f>
        <v>5</v>
      </c>
      <c r="G435" s="26" t="n">
        <v>4693.5</v>
      </c>
      <c r="H435" s="1" t="n">
        <f aca="false">G435*F435</f>
        <v>23467.5</v>
      </c>
      <c r="I435" s="13" t="s">
        <v>1189</v>
      </c>
      <c r="J435" s="14" t="n">
        <v>23467.5</v>
      </c>
      <c r="K435" s="1" t="n">
        <f aca="false">H435-J435</f>
        <v>0</v>
      </c>
      <c r="L435" s="0"/>
    </row>
    <row r="436" s="27" customFormat="true" ht="30.8" hidden="false" customHeight="false" outlineLevel="0" collapsed="false">
      <c r="A436" s="1" t="s">
        <v>1190</v>
      </c>
      <c r="B436" s="1" t="s">
        <v>1191</v>
      </c>
      <c r="C436" s="1" t="s">
        <v>86</v>
      </c>
      <c r="D436" s="1" t="s">
        <v>51</v>
      </c>
      <c r="E436" s="1" t="n">
        <v>14797.5</v>
      </c>
      <c r="F436" s="1" t="n">
        <f aca="false">D436-C436</f>
        <v>3</v>
      </c>
      <c r="G436" s="26" t="n">
        <v>3853.5</v>
      </c>
      <c r="H436" s="1" t="n">
        <f aca="false">G436*F436</f>
        <v>11560.5</v>
      </c>
      <c r="I436" s="13" t="s">
        <v>1192</v>
      </c>
      <c r="J436" s="14" t="n">
        <v>11560.5</v>
      </c>
      <c r="K436" s="1" t="n">
        <f aca="false">H436-J436</f>
        <v>0</v>
      </c>
      <c r="L436" s="1"/>
      <c r="M436" s="0"/>
      <c r="N436" s="0"/>
      <c r="O436" s="0"/>
      <c r="P436" s="0"/>
      <c r="Q436" s="0"/>
      <c r="R436" s="0"/>
      <c r="S436" s="0"/>
      <c r="T436" s="0"/>
      <c r="U436" s="0"/>
      <c r="V436" s="0"/>
      <c r="AMI436" s="0"/>
      <c r="AMJ436" s="0"/>
    </row>
    <row r="437" s="27" customFormat="true" ht="30.8" hidden="false" customHeight="false" outlineLevel="0" collapsed="false">
      <c r="A437" s="1" t="s">
        <v>1193</v>
      </c>
      <c r="B437" s="1" t="s">
        <v>1194</v>
      </c>
      <c r="C437" s="1" t="s">
        <v>43</v>
      </c>
      <c r="D437" s="1" t="s">
        <v>142</v>
      </c>
      <c r="E437" s="1" t="n">
        <v>20028.75</v>
      </c>
      <c r="F437" s="1" t="n">
        <f aca="false">D437-C437</f>
        <v>3</v>
      </c>
      <c r="G437" s="26" t="n">
        <v>3853.5</v>
      </c>
      <c r="H437" s="1" t="n">
        <f aca="false">G437*F437</f>
        <v>11560.5</v>
      </c>
      <c r="I437" s="13" t="s">
        <v>1195</v>
      </c>
      <c r="J437" s="14" t="n">
        <v>11560.5</v>
      </c>
      <c r="K437" s="1" t="n">
        <f aca="false">H437-J437</f>
        <v>0</v>
      </c>
      <c r="L437" s="1"/>
      <c r="M437" s="0"/>
      <c r="N437" s="0"/>
      <c r="O437" s="0"/>
      <c r="P437" s="0"/>
      <c r="Q437" s="0"/>
      <c r="R437" s="0"/>
      <c r="S437" s="0"/>
      <c r="T437" s="0"/>
      <c r="U437" s="0"/>
      <c r="V437" s="0"/>
      <c r="AMI437" s="0"/>
      <c r="AMJ437" s="0"/>
    </row>
    <row r="438" s="38" customFormat="true" ht="30.8" hidden="false" customHeight="false" outlineLevel="0" collapsed="false">
      <c r="A438" s="35" t="s">
        <v>1196</v>
      </c>
      <c r="B438" s="35" t="s">
        <v>1197</v>
      </c>
      <c r="C438" s="35" t="s">
        <v>35</v>
      </c>
      <c r="D438" s="35" t="s">
        <v>133</v>
      </c>
      <c r="E438" s="35" t="n">
        <v>28980</v>
      </c>
      <c r="F438" s="35" t="n">
        <f aca="false">D438-C438</f>
        <v>4</v>
      </c>
      <c r="G438" s="35" t="n">
        <v>3853.5</v>
      </c>
      <c r="H438" s="35" t="n">
        <f aca="false">G438*F438</f>
        <v>15414</v>
      </c>
      <c r="I438" s="36" t="s">
        <v>1198</v>
      </c>
      <c r="J438" s="37" t="n">
        <v>15414</v>
      </c>
      <c r="K438" s="1" t="n">
        <f aca="false">H438-J438</f>
        <v>0</v>
      </c>
      <c r="L438" s="35"/>
      <c r="AMI438" s="0"/>
      <c r="AMJ438" s="0"/>
    </row>
    <row r="439" customFormat="false" ht="30.8" hidden="false" customHeight="false" outlineLevel="0" collapsed="false">
      <c r="A439" s="1" t="s">
        <v>1199</v>
      </c>
      <c r="B439" s="1" t="s">
        <v>1200</v>
      </c>
      <c r="C439" s="1" t="s">
        <v>75</v>
      </c>
      <c r="D439" s="1" t="s">
        <v>67</v>
      </c>
      <c r="E439" s="1" t="n">
        <v>31245</v>
      </c>
      <c r="F439" s="1" t="n">
        <f aca="false">D439-C439</f>
        <v>6</v>
      </c>
      <c r="G439" s="26" t="n">
        <v>3853.5</v>
      </c>
      <c r="H439" s="1" t="n">
        <f aca="false">G439*F439</f>
        <v>23121</v>
      </c>
      <c r="I439" s="13" t="s">
        <v>1201</v>
      </c>
      <c r="J439" s="14" t="n">
        <v>23121</v>
      </c>
      <c r="K439" s="1" t="n">
        <f aca="false">H439-J439</f>
        <v>0</v>
      </c>
      <c r="L439" s="0"/>
    </row>
    <row r="440" s="27" customFormat="true" ht="29.85" hidden="false" customHeight="false" outlineLevel="0" collapsed="false">
      <c r="A440" s="1" t="s">
        <v>1202</v>
      </c>
      <c r="B440" s="1" t="s">
        <v>1203</v>
      </c>
      <c r="C440" s="1" t="s">
        <v>51</v>
      </c>
      <c r="D440" s="1" t="s">
        <v>14</v>
      </c>
      <c r="E440" s="1" t="n">
        <v>9865</v>
      </c>
      <c r="F440" s="1" t="n">
        <f aca="false">D440-C440</f>
        <v>2</v>
      </c>
      <c r="G440" s="26" t="n">
        <v>3853.5</v>
      </c>
      <c r="H440" s="1" t="n">
        <f aca="false">G440*F440</f>
        <v>7707</v>
      </c>
      <c r="I440" s="13" t="s">
        <v>1204</v>
      </c>
      <c r="J440" s="14" t="n">
        <v>7707</v>
      </c>
      <c r="K440" s="1" t="n">
        <f aca="false">H440-J440</f>
        <v>0</v>
      </c>
      <c r="L440" s="1"/>
      <c r="M440" s="0"/>
      <c r="N440" s="0"/>
      <c r="O440" s="0"/>
      <c r="P440" s="0"/>
      <c r="Q440" s="0"/>
      <c r="R440" s="0"/>
      <c r="S440" s="0"/>
      <c r="T440" s="0"/>
      <c r="U440" s="0"/>
      <c r="V440" s="0"/>
      <c r="AMI440" s="0"/>
      <c r="AMJ440" s="0"/>
    </row>
    <row r="441" customFormat="false" ht="30.8" hidden="false" customHeight="false" outlineLevel="0" collapsed="false">
      <c r="A441" s="26" t="s">
        <v>1205</v>
      </c>
      <c r="B441" s="26" t="s">
        <v>1206</v>
      </c>
      <c r="C441" s="26" t="s">
        <v>133</v>
      </c>
      <c r="D441" s="26" t="s">
        <v>207</v>
      </c>
      <c r="E441" s="26" t="n">
        <v>4932.5</v>
      </c>
      <c r="F441" s="26" t="n">
        <f aca="false">D441-C441</f>
        <v>1</v>
      </c>
      <c r="G441" s="26" t="n">
        <v>3853.5</v>
      </c>
      <c r="H441" s="26" t="n">
        <f aca="false">G441*F441</f>
        <v>3853.5</v>
      </c>
      <c r="I441" s="13" t="s">
        <v>1207</v>
      </c>
      <c r="J441" s="14" t="n">
        <v>3853.5</v>
      </c>
      <c r="K441" s="1" t="n">
        <f aca="false">H441-J441</f>
        <v>0</v>
      </c>
      <c r="L441" s="26"/>
      <c r="M441" s="30"/>
      <c r="N441" s="30"/>
      <c r="O441" s="30"/>
      <c r="P441" s="30"/>
      <c r="Q441" s="30"/>
      <c r="R441" s="30"/>
      <c r="S441" s="30"/>
      <c r="T441" s="30"/>
      <c r="U441" s="30"/>
      <c r="V441" s="30"/>
    </row>
    <row r="442" s="22" customFormat="true" ht="29.85" hidden="false" customHeight="false" outlineLevel="0" collapsed="false">
      <c r="A442" s="19" t="s">
        <v>1208</v>
      </c>
      <c r="B442" s="19" t="s">
        <v>1209</v>
      </c>
      <c r="C442" s="19" t="s">
        <v>47</v>
      </c>
      <c r="D442" s="19" t="s">
        <v>75</v>
      </c>
      <c r="E442" s="19" t="n">
        <v>41610</v>
      </c>
      <c r="F442" s="19" t="n">
        <f aca="false">D442-C442</f>
        <v>6</v>
      </c>
      <c r="G442" s="19" t="n">
        <v>5470</v>
      </c>
      <c r="H442" s="19" t="n">
        <f aca="false">G442*F442</f>
        <v>32820</v>
      </c>
      <c r="I442" s="20" t="s">
        <v>1210</v>
      </c>
      <c r="J442" s="21" t="n">
        <v>32820</v>
      </c>
      <c r="K442" s="19" t="n">
        <f aca="false">H442-J442</f>
        <v>0</v>
      </c>
    </row>
    <row r="443" customFormat="false" ht="30.8" hidden="false" customHeight="false" outlineLevel="0" collapsed="false">
      <c r="A443" s="1" t="s">
        <v>1211</v>
      </c>
      <c r="B443" s="1" t="s">
        <v>1212</v>
      </c>
      <c r="C443" s="1" t="s">
        <v>43</v>
      </c>
      <c r="D443" s="1" t="s">
        <v>142</v>
      </c>
      <c r="E443" s="1" t="n">
        <v>16447.5</v>
      </c>
      <c r="F443" s="1" t="n">
        <f aca="false">D443-C443</f>
        <v>3</v>
      </c>
      <c r="G443" s="26" t="n">
        <v>3853.5</v>
      </c>
      <c r="H443" s="1" t="n">
        <f aca="false">G443*F443</f>
        <v>11560.5</v>
      </c>
      <c r="I443" s="13" t="s">
        <v>1213</v>
      </c>
      <c r="J443" s="14" t="n">
        <v>11560.5</v>
      </c>
      <c r="K443" s="1" t="n">
        <f aca="false">H443-J443</f>
        <v>0</v>
      </c>
      <c r="L443" s="0"/>
    </row>
    <row r="444" s="27" customFormat="true" ht="30.8" hidden="false" customHeight="false" outlineLevel="0" collapsed="false">
      <c r="A444" s="1" t="s">
        <v>1214</v>
      </c>
      <c r="B444" s="1" t="s">
        <v>1215</v>
      </c>
      <c r="C444" s="1" t="s">
        <v>51</v>
      </c>
      <c r="D444" s="1" t="s">
        <v>14</v>
      </c>
      <c r="E444" s="1" t="n">
        <v>9865</v>
      </c>
      <c r="F444" s="1" t="n">
        <f aca="false">D444-C444</f>
        <v>2</v>
      </c>
      <c r="G444" s="26" t="n">
        <v>3853.5</v>
      </c>
      <c r="H444" s="1" t="n">
        <f aca="false">G444*F444</f>
        <v>7707</v>
      </c>
      <c r="I444" s="13" t="s">
        <v>1216</v>
      </c>
      <c r="J444" s="14" t="n">
        <v>7707</v>
      </c>
      <c r="K444" s="1" t="n">
        <f aca="false">H444-J444</f>
        <v>0</v>
      </c>
      <c r="L444" s="1"/>
      <c r="M444" s="0"/>
      <c r="N444" s="0"/>
      <c r="O444" s="0"/>
      <c r="P444" s="0"/>
      <c r="Q444" s="0"/>
      <c r="R444" s="0"/>
      <c r="S444" s="0"/>
      <c r="T444" s="0"/>
      <c r="U444" s="0"/>
      <c r="V444" s="0"/>
      <c r="AMI444" s="0"/>
      <c r="AMJ444" s="0"/>
    </row>
    <row r="445" customFormat="false" ht="30.8" hidden="false" customHeight="false" outlineLevel="0" collapsed="false">
      <c r="A445" s="1" t="s">
        <v>1217</v>
      </c>
      <c r="B445" s="1" t="s">
        <v>1218</v>
      </c>
      <c r="C445" s="1" t="s">
        <v>75</v>
      </c>
      <c r="D445" s="1" t="s">
        <v>19</v>
      </c>
      <c r="E445" s="1" t="n">
        <v>10415</v>
      </c>
      <c r="F445" s="1" t="n">
        <f aca="false">D445-C445</f>
        <v>2</v>
      </c>
      <c r="G445" s="26" t="n">
        <v>3853.5</v>
      </c>
      <c r="H445" s="1" t="n">
        <f aca="false">G445*F445</f>
        <v>7707</v>
      </c>
      <c r="I445" s="13" t="s">
        <v>1219</v>
      </c>
      <c r="J445" s="14" t="n">
        <v>7707</v>
      </c>
      <c r="K445" s="1" t="n">
        <f aca="false">H445-J445</f>
        <v>0</v>
      </c>
      <c r="L445" s="0"/>
    </row>
    <row r="446" customFormat="false" ht="30.8" hidden="false" customHeight="false" outlineLevel="0" collapsed="false">
      <c r="A446" s="1" t="s">
        <v>1220</v>
      </c>
      <c r="B446" s="1" t="s">
        <v>1221</v>
      </c>
      <c r="C446" s="1" t="s">
        <v>34</v>
      </c>
      <c r="D446" s="1" t="s">
        <v>82</v>
      </c>
      <c r="E446" s="1" t="n">
        <v>9535</v>
      </c>
      <c r="F446" s="1" t="n">
        <f aca="false">D446-C446</f>
        <v>2</v>
      </c>
      <c r="G446" s="26" t="n">
        <v>3853.5</v>
      </c>
      <c r="H446" s="1" t="n">
        <f aca="false">G446*F446</f>
        <v>7707</v>
      </c>
      <c r="I446" s="13" t="s">
        <v>1222</v>
      </c>
      <c r="J446" s="14" t="n">
        <v>7707</v>
      </c>
      <c r="K446" s="1" t="n">
        <f aca="false">H446-J446</f>
        <v>0</v>
      </c>
      <c r="L446" s="0"/>
    </row>
    <row r="447" customFormat="false" ht="30.8" hidden="false" customHeight="false" outlineLevel="0" collapsed="false">
      <c r="A447" s="1" t="s">
        <v>1223</v>
      </c>
      <c r="B447" s="1" t="s">
        <v>1224</v>
      </c>
      <c r="C447" s="1" t="s">
        <v>43</v>
      </c>
      <c r="D447" s="1" t="s">
        <v>142</v>
      </c>
      <c r="E447" s="1" t="n">
        <v>20711.25</v>
      </c>
      <c r="F447" s="1" t="n">
        <f aca="false">D447-C447</f>
        <v>3</v>
      </c>
      <c r="G447" s="26" t="n">
        <v>3853.5</v>
      </c>
      <c r="H447" s="1" t="n">
        <f aca="false">G447*F447</f>
        <v>11560.5</v>
      </c>
      <c r="I447" s="13" t="s">
        <v>1225</v>
      </c>
      <c r="J447" s="14" t="n">
        <v>11560.5</v>
      </c>
      <c r="K447" s="1" t="n">
        <f aca="false">H447-J447</f>
        <v>0</v>
      </c>
      <c r="L447" s="0"/>
    </row>
    <row r="448" customFormat="false" ht="15.9" hidden="false" customHeight="false" outlineLevel="0" collapsed="false">
      <c r="A448" s="1" t="s">
        <v>1226</v>
      </c>
      <c r="B448" s="1" t="s">
        <v>1227</v>
      </c>
      <c r="C448" s="1" t="s">
        <v>19</v>
      </c>
      <c r="D448" s="1" t="s">
        <v>13</v>
      </c>
      <c r="E448" s="1" t="n">
        <v>47757.5</v>
      </c>
      <c r="F448" s="1" t="n">
        <f aca="false">D448-C448</f>
        <v>7</v>
      </c>
      <c r="G448" s="26" t="n">
        <v>5743.5</v>
      </c>
      <c r="H448" s="1" t="n">
        <f aca="false">G448*F448</f>
        <v>40204.5</v>
      </c>
      <c r="I448" s="13" t="s">
        <v>1228</v>
      </c>
      <c r="J448" s="14" t="n">
        <v>40203.8</v>
      </c>
      <c r="K448" s="1" t="n">
        <f aca="false">H448-J448</f>
        <v>0.69999999999709</v>
      </c>
      <c r="L448" s="0"/>
    </row>
    <row r="449" s="27" customFormat="true" ht="30.8" hidden="false" customHeight="false" outlineLevel="0" collapsed="false">
      <c r="A449" s="1" t="s">
        <v>1229</v>
      </c>
      <c r="B449" s="1" t="s">
        <v>1230</v>
      </c>
      <c r="C449" s="1" t="s">
        <v>67</v>
      </c>
      <c r="D449" s="1" t="s">
        <v>51</v>
      </c>
      <c r="E449" s="1" t="n">
        <v>34527.5</v>
      </c>
      <c r="F449" s="1" t="n">
        <f aca="false">D449-C449</f>
        <v>7</v>
      </c>
      <c r="G449" s="26" t="n">
        <v>3853.5</v>
      </c>
      <c r="H449" s="1" t="n">
        <f aca="false">G449*F449</f>
        <v>26974.5</v>
      </c>
      <c r="I449" s="13" t="s">
        <v>1231</v>
      </c>
      <c r="J449" s="14" t="n">
        <v>26974.5</v>
      </c>
      <c r="K449" s="1" t="n">
        <f aca="false">H449-J449</f>
        <v>0</v>
      </c>
      <c r="L449" s="1"/>
      <c r="M449" s="0"/>
      <c r="N449" s="0"/>
      <c r="O449" s="0"/>
      <c r="P449" s="0"/>
      <c r="Q449" s="0"/>
      <c r="R449" s="0"/>
      <c r="S449" s="0"/>
      <c r="T449" s="0"/>
      <c r="U449" s="0"/>
      <c r="V449" s="0"/>
      <c r="AMI449" s="0"/>
      <c r="AMJ449" s="0"/>
    </row>
    <row r="450" customFormat="false" ht="30.8" hidden="false" customHeight="false" outlineLevel="0" collapsed="false">
      <c r="A450" s="26" t="s">
        <v>1232</v>
      </c>
      <c r="B450" s="26" t="s">
        <v>1233</v>
      </c>
      <c r="C450" s="26" t="s">
        <v>133</v>
      </c>
      <c r="D450" s="26" t="s">
        <v>207</v>
      </c>
      <c r="E450" s="26" t="n">
        <v>4932.5</v>
      </c>
      <c r="F450" s="26" t="n">
        <f aca="false">D450-C450</f>
        <v>1</v>
      </c>
      <c r="G450" s="26" t="n">
        <v>3853.5</v>
      </c>
      <c r="H450" s="26" t="n">
        <f aca="false">G450*F450</f>
        <v>3853.5</v>
      </c>
      <c r="I450" s="13" t="s">
        <v>1234</v>
      </c>
      <c r="J450" s="14" t="n">
        <v>3853.5</v>
      </c>
      <c r="K450" s="1" t="n">
        <f aca="false">H450-J450</f>
        <v>0</v>
      </c>
      <c r="L450" s="0"/>
    </row>
    <row r="451" s="27" customFormat="true" ht="15.9" hidden="false" customHeight="false" outlineLevel="0" collapsed="false">
      <c r="A451" s="1" t="s">
        <v>1235</v>
      </c>
      <c r="B451" s="1" t="s">
        <v>1236</v>
      </c>
      <c r="C451" s="1" t="s">
        <v>35</v>
      </c>
      <c r="D451" s="1" t="s">
        <v>86</v>
      </c>
      <c r="E451" s="1" t="n">
        <v>23100</v>
      </c>
      <c r="F451" s="1" t="n">
        <f aca="false">D451-C451</f>
        <v>3</v>
      </c>
      <c r="G451" s="26" t="n">
        <v>3853.5</v>
      </c>
      <c r="H451" s="1" t="n">
        <f aca="false">G451*F451</f>
        <v>11560.5</v>
      </c>
      <c r="I451" s="13" t="s">
        <v>1237</v>
      </c>
      <c r="J451" s="14" t="n">
        <v>11560.5</v>
      </c>
      <c r="K451" s="1" t="n">
        <f aca="false">H451-J451</f>
        <v>0</v>
      </c>
      <c r="L451" s="1"/>
      <c r="M451" s="0"/>
      <c r="N451" s="0"/>
      <c r="O451" s="0"/>
      <c r="P451" s="0"/>
      <c r="Q451" s="0"/>
      <c r="R451" s="0"/>
      <c r="S451" s="0"/>
      <c r="T451" s="0"/>
      <c r="U451" s="0"/>
      <c r="V451" s="0"/>
      <c r="AMI451" s="0"/>
      <c r="AMJ451" s="0"/>
    </row>
    <row r="452" customFormat="false" ht="30.8" hidden="false" customHeight="false" outlineLevel="0" collapsed="false">
      <c r="A452" s="1" t="s">
        <v>1238</v>
      </c>
      <c r="B452" s="1" t="s">
        <v>1239</v>
      </c>
      <c r="C452" s="1" t="s">
        <v>24</v>
      </c>
      <c r="D452" s="1" t="s">
        <v>75</v>
      </c>
      <c r="E452" s="1" t="n">
        <v>4932.5</v>
      </c>
      <c r="F452" s="1" t="n">
        <f aca="false">D452-C452</f>
        <v>1</v>
      </c>
      <c r="G452" s="26" t="n">
        <v>3853.5</v>
      </c>
      <c r="H452" s="1" t="n">
        <f aca="false">G452*F452</f>
        <v>3853.5</v>
      </c>
      <c r="I452" s="13" t="s">
        <v>1240</v>
      </c>
      <c r="J452" s="14" t="n">
        <v>3853.5</v>
      </c>
      <c r="K452" s="1" t="n">
        <f aca="false">H452-J452</f>
        <v>0</v>
      </c>
      <c r="L452" s="0"/>
    </row>
    <row r="453" s="22" customFormat="true" ht="15.85" hidden="false" customHeight="false" outlineLevel="0" collapsed="false">
      <c r="A453" s="19" t="s">
        <v>1241</v>
      </c>
      <c r="B453" s="19" t="s">
        <v>1242</v>
      </c>
      <c r="C453" s="19" t="s">
        <v>93</v>
      </c>
      <c r="D453" s="19" t="s">
        <v>39</v>
      </c>
      <c r="E453" s="19" t="n">
        <v>28400</v>
      </c>
      <c r="F453" s="19" t="n">
        <f aca="false">D453-C453</f>
        <v>4</v>
      </c>
      <c r="G453" s="19" t="n">
        <v>3670</v>
      </c>
      <c r="H453" s="19" t="n">
        <f aca="false">G453*F453</f>
        <v>14680</v>
      </c>
      <c r="I453" s="20" t="s">
        <v>1243</v>
      </c>
      <c r="J453" s="21" t="n">
        <v>14680</v>
      </c>
      <c r="K453" s="19" t="n">
        <f aca="false">H453-J453</f>
        <v>0</v>
      </c>
    </row>
    <row r="454" customFormat="false" ht="30.8" hidden="false" customHeight="false" outlineLevel="0" collapsed="false">
      <c r="A454" s="1" t="s">
        <v>1244</v>
      </c>
      <c r="B454" s="1" t="s">
        <v>1245</v>
      </c>
      <c r="C454" s="1" t="s">
        <v>14</v>
      </c>
      <c r="D454" s="1" t="s">
        <v>180</v>
      </c>
      <c r="E454" s="1" t="n">
        <v>11405</v>
      </c>
      <c r="F454" s="1" t="n">
        <f aca="false">D454-C454</f>
        <v>2</v>
      </c>
      <c r="G454" s="26" t="n">
        <v>3853.5</v>
      </c>
      <c r="H454" s="1" t="n">
        <f aca="false">G454*F454</f>
        <v>7707</v>
      </c>
      <c r="I454" s="13" t="s">
        <v>1246</v>
      </c>
      <c r="J454" s="14" t="n">
        <v>7707</v>
      </c>
      <c r="K454" s="1" t="n">
        <f aca="false">H454-J454</f>
        <v>0</v>
      </c>
      <c r="L454" s="0"/>
    </row>
    <row r="455" customFormat="false" ht="30.8" hidden="false" customHeight="false" outlineLevel="0" collapsed="false">
      <c r="A455" s="1" t="s">
        <v>1247</v>
      </c>
      <c r="B455" s="1" t="s">
        <v>1248</v>
      </c>
      <c r="C455" s="1" t="s">
        <v>58</v>
      </c>
      <c r="D455" s="1" t="s">
        <v>59</v>
      </c>
      <c r="E455" s="1" t="n">
        <v>9865</v>
      </c>
      <c r="F455" s="1" t="n">
        <f aca="false">D455-C455</f>
        <v>2</v>
      </c>
      <c r="G455" s="26" t="n">
        <v>3853.5</v>
      </c>
      <c r="H455" s="1" t="n">
        <f aca="false">G455*F455</f>
        <v>7707</v>
      </c>
      <c r="I455" s="13" t="s">
        <v>1249</v>
      </c>
      <c r="J455" s="14" t="n">
        <v>7707</v>
      </c>
      <c r="K455" s="1" t="n">
        <f aca="false">H455-J455</f>
        <v>0</v>
      </c>
      <c r="L455" s="0"/>
    </row>
    <row r="456" s="27" customFormat="true" ht="30.8" hidden="false" customHeight="false" outlineLevel="0" collapsed="false">
      <c r="A456" s="1" t="s">
        <v>1250</v>
      </c>
      <c r="B456" s="1" t="s">
        <v>1251</v>
      </c>
      <c r="C456" s="1" t="s">
        <v>75</v>
      </c>
      <c r="D456" s="1" t="s">
        <v>19</v>
      </c>
      <c r="E456" s="1" t="n">
        <v>9865</v>
      </c>
      <c r="F456" s="1" t="n">
        <f aca="false">D456-C456</f>
        <v>2</v>
      </c>
      <c r="G456" s="26" t="n">
        <v>3853.5</v>
      </c>
      <c r="H456" s="1" t="n">
        <f aca="false">G456*F456</f>
        <v>7707</v>
      </c>
      <c r="I456" s="13" t="s">
        <v>1252</v>
      </c>
      <c r="J456" s="14" t="n">
        <v>7707</v>
      </c>
      <c r="K456" s="1" t="n">
        <f aca="false">H456-J456</f>
        <v>0</v>
      </c>
      <c r="L456" s="1"/>
      <c r="M456" s="0"/>
      <c r="N456" s="0"/>
      <c r="O456" s="0"/>
      <c r="P456" s="0"/>
      <c r="Q456" s="0"/>
      <c r="R456" s="0"/>
      <c r="S456" s="0"/>
      <c r="T456" s="0"/>
      <c r="U456" s="0"/>
      <c r="V456" s="0"/>
      <c r="AMI456" s="0"/>
      <c r="AMJ456" s="0"/>
    </row>
    <row r="457" customFormat="false" ht="15.9" hidden="false" customHeight="false" outlineLevel="0" collapsed="false">
      <c r="A457" s="26" t="s">
        <v>1253</v>
      </c>
      <c r="B457" s="26" t="s">
        <v>1254</v>
      </c>
      <c r="C457" s="26" t="s">
        <v>75</v>
      </c>
      <c r="D457" s="26" t="s">
        <v>19</v>
      </c>
      <c r="E457" s="26" t="n">
        <v>10965</v>
      </c>
      <c r="F457" s="26" t="n">
        <f aca="false">D457-C457</f>
        <v>2</v>
      </c>
      <c r="G457" s="26" t="n">
        <v>3853.5</v>
      </c>
      <c r="H457" s="26" t="n">
        <f aca="false">G457*F457</f>
        <v>7707</v>
      </c>
      <c r="I457" s="13" t="s">
        <v>1255</v>
      </c>
      <c r="J457" s="14" t="n">
        <v>7707</v>
      </c>
      <c r="K457" s="1" t="n">
        <f aca="false">H457-J457</f>
        <v>0</v>
      </c>
      <c r="L457" s="26"/>
      <c r="M457" s="30"/>
      <c r="N457" s="30"/>
      <c r="O457" s="30"/>
      <c r="P457" s="30"/>
      <c r="Q457" s="30"/>
      <c r="R457" s="30"/>
      <c r="S457" s="30"/>
      <c r="T457" s="30"/>
      <c r="U457" s="30"/>
      <c r="V457" s="30"/>
    </row>
    <row r="458" s="12" customFormat="true" ht="15.85" hidden="false" customHeight="false" outlineLevel="0" collapsed="false">
      <c r="A458" s="7" t="s">
        <v>1256</v>
      </c>
      <c r="B458" s="11" t="s">
        <v>1257</v>
      </c>
      <c r="C458" s="11" t="s">
        <v>67</v>
      </c>
      <c r="D458" s="11" t="s">
        <v>39</v>
      </c>
      <c r="E458" s="11" t="n">
        <v>20280</v>
      </c>
      <c r="F458" s="11" t="n">
        <f aca="false">D458-C458</f>
        <v>2</v>
      </c>
      <c r="G458" s="8" t="n">
        <v>3853.5</v>
      </c>
      <c r="H458" s="11" t="n">
        <f aca="false">(G458*F458)*2</f>
        <v>15414</v>
      </c>
      <c r="I458" s="9" t="s">
        <v>1258</v>
      </c>
      <c r="J458" s="10" t="n">
        <v>7707</v>
      </c>
      <c r="K458" s="11" t="n">
        <f aca="false">H458-J458-J459</f>
        <v>0</v>
      </c>
      <c r="L458" s="11"/>
    </row>
    <row r="459" s="12" customFormat="true" ht="29.85" hidden="false" customHeight="false" outlineLevel="0" collapsed="false">
      <c r="A459" s="7"/>
      <c r="B459" s="11"/>
      <c r="C459" s="11"/>
      <c r="D459" s="11"/>
      <c r="E459" s="11"/>
      <c r="F459" s="11"/>
      <c r="G459" s="8"/>
      <c r="H459" s="11"/>
      <c r="I459" s="9" t="s">
        <v>1259</v>
      </c>
      <c r="J459" s="10" t="n">
        <v>7707</v>
      </c>
      <c r="K459" s="11" t="n">
        <v>0</v>
      </c>
      <c r="L459" s="11"/>
    </row>
    <row r="460" customFormat="false" ht="15.9" hidden="false" customHeight="false" outlineLevel="0" collapsed="false">
      <c r="A460" s="1" t="s">
        <v>1260</v>
      </c>
      <c r="B460" s="1" t="s">
        <v>1261</v>
      </c>
      <c r="C460" s="1" t="s">
        <v>63</v>
      </c>
      <c r="D460" s="1" t="s">
        <v>24</v>
      </c>
      <c r="E460" s="1" t="n">
        <v>13807.5</v>
      </c>
      <c r="F460" s="1" t="n">
        <f aca="false">D460-C460</f>
        <v>2</v>
      </c>
      <c r="G460" s="26" t="n">
        <v>3853.5</v>
      </c>
      <c r="H460" s="1" t="n">
        <f aca="false">G460*F460</f>
        <v>7707</v>
      </c>
      <c r="I460" s="13" t="s">
        <v>1262</v>
      </c>
      <c r="J460" s="14" t="n">
        <v>7707</v>
      </c>
      <c r="K460" s="1" t="n">
        <f aca="false">H460-J460</f>
        <v>0</v>
      </c>
      <c r="L460" s="0"/>
    </row>
    <row r="461" customFormat="false" ht="15.9" hidden="false" customHeight="false" outlineLevel="0" collapsed="false">
      <c r="A461" s="1" t="s">
        <v>1263</v>
      </c>
      <c r="B461" s="1" t="s">
        <v>1261</v>
      </c>
      <c r="C461" s="1" t="s">
        <v>24</v>
      </c>
      <c r="D461" s="1" t="s">
        <v>75</v>
      </c>
      <c r="E461" s="1" t="n">
        <v>9330</v>
      </c>
      <c r="F461" s="1" t="n">
        <f aca="false">D461-C461</f>
        <v>1</v>
      </c>
      <c r="G461" s="26" t="n">
        <v>4693.5</v>
      </c>
      <c r="H461" s="1" t="n">
        <f aca="false">G461*F461</f>
        <v>4693.5</v>
      </c>
      <c r="I461" s="13" t="s">
        <v>1264</v>
      </c>
      <c r="J461" s="14" t="n">
        <v>4693.5</v>
      </c>
      <c r="K461" s="1" t="n">
        <f aca="false">H461-J461</f>
        <v>0</v>
      </c>
      <c r="L461" s="0"/>
    </row>
    <row r="462" s="12" customFormat="true" ht="15.85" hidden="false" customHeight="false" outlineLevel="0" collapsed="false">
      <c r="A462" s="7" t="s">
        <v>1265</v>
      </c>
      <c r="B462" s="11" t="s">
        <v>1266</v>
      </c>
      <c r="C462" s="11" t="s">
        <v>150</v>
      </c>
      <c r="D462" s="11" t="s">
        <v>59</v>
      </c>
      <c r="E462" s="11" t="n">
        <v>36645</v>
      </c>
      <c r="F462" s="11" t="n">
        <f aca="false">D462-C462</f>
        <v>3</v>
      </c>
      <c r="G462" s="8" t="n">
        <v>3853.5</v>
      </c>
      <c r="H462" s="11" t="n">
        <f aca="false">(G462*F462)*2</f>
        <v>23121</v>
      </c>
      <c r="I462" s="9" t="s">
        <v>1267</v>
      </c>
      <c r="J462" s="10" t="n">
        <v>11560.5</v>
      </c>
      <c r="K462" s="11" t="n">
        <f aca="false">H462-J462-J463</f>
        <v>0</v>
      </c>
      <c r="L462" s="11"/>
    </row>
    <row r="463" s="12" customFormat="true" ht="29.85" hidden="false" customHeight="false" outlineLevel="0" collapsed="false">
      <c r="A463" s="7"/>
      <c r="B463" s="11"/>
      <c r="C463" s="11"/>
      <c r="D463" s="11"/>
      <c r="E463" s="11"/>
      <c r="F463" s="11"/>
      <c r="G463" s="8"/>
      <c r="H463" s="11"/>
      <c r="I463" s="9" t="s">
        <v>1268</v>
      </c>
      <c r="J463" s="10" t="n">
        <v>11560.5</v>
      </c>
      <c r="K463" s="11" t="n">
        <v>0</v>
      </c>
      <c r="L463" s="11"/>
    </row>
    <row r="464" customFormat="false" ht="15.9" hidden="false" customHeight="false" outlineLevel="0" collapsed="false">
      <c r="A464" s="1" t="s">
        <v>1269</v>
      </c>
      <c r="B464" s="1" t="s">
        <v>1270</v>
      </c>
      <c r="C464" s="1" t="s">
        <v>19</v>
      </c>
      <c r="D464" s="1" t="s">
        <v>82</v>
      </c>
      <c r="E464" s="1" t="n">
        <v>4932.5</v>
      </c>
      <c r="F464" s="1" t="n">
        <f aca="false">D464-C464</f>
        <v>1</v>
      </c>
      <c r="G464" s="26" t="n">
        <v>3853.5</v>
      </c>
      <c r="H464" s="1" t="n">
        <f aca="false">G464*F464</f>
        <v>3853.5</v>
      </c>
      <c r="I464" s="13" t="s">
        <v>1271</v>
      </c>
      <c r="J464" s="14" t="n">
        <v>3853.5</v>
      </c>
      <c r="K464" s="1" t="n">
        <f aca="false">H464-J464</f>
        <v>0</v>
      </c>
      <c r="L464" s="0"/>
    </row>
    <row r="465" s="12" customFormat="true" ht="29.85" hidden="false" customHeight="false" outlineLevel="0" collapsed="false">
      <c r="A465" s="23" t="s">
        <v>1272</v>
      </c>
      <c r="B465" s="11" t="s">
        <v>1273</v>
      </c>
      <c r="C465" s="11" t="s">
        <v>29</v>
      </c>
      <c r="D465" s="11" t="s">
        <v>74</v>
      </c>
      <c r="E465" s="11" t="n">
        <v>56140</v>
      </c>
      <c r="F465" s="11" t="n">
        <f aca="false">D465-C465</f>
        <v>2</v>
      </c>
      <c r="G465" s="8" t="n">
        <v>3853.5</v>
      </c>
      <c r="H465" s="11" t="n">
        <f aca="false">(G465*F465)*5</f>
        <v>38535</v>
      </c>
      <c r="I465" s="9" t="s">
        <v>1274</v>
      </c>
      <c r="J465" s="10" t="n">
        <v>7707</v>
      </c>
      <c r="K465" s="11" t="n">
        <f aca="false">H465+H466-J465-J466-J467-J468-J469-J470</f>
        <v>0</v>
      </c>
      <c r="L465" s="11"/>
    </row>
    <row r="466" s="12" customFormat="true" ht="29.85" hidden="false" customHeight="false" outlineLevel="0" collapsed="false">
      <c r="A466" s="23"/>
      <c r="B466" s="11"/>
      <c r="C466" s="11"/>
      <c r="D466" s="11"/>
      <c r="E466" s="11"/>
      <c r="F466" s="11" t="n">
        <v>2</v>
      </c>
      <c r="G466" s="8" t="n">
        <v>4693.5</v>
      </c>
      <c r="H466" s="11" t="n">
        <f aca="false">G466*F466</f>
        <v>9387</v>
      </c>
      <c r="I466" s="9" t="s">
        <v>1275</v>
      </c>
      <c r="J466" s="10" t="n">
        <v>9387</v>
      </c>
      <c r="K466" s="11" t="n">
        <v>0</v>
      </c>
      <c r="L466" s="11"/>
    </row>
    <row r="467" s="12" customFormat="true" ht="30.8" hidden="false" customHeight="false" outlineLevel="0" collapsed="false">
      <c r="A467" s="23"/>
      <c r="B467" s="11"/>
      <c r="C467" s="11"/>
      <c r="D467" s="11"/>
      <c r="E467" s="11"/>
      <c r="F467" s="11"/>
      <c r="G467" s="8"/>
      <c r="H467" s="11"/>
      <c r="I467" s="9" t="s">
        <v>1276</v>
      </c>
      <c r="J467" s="10" t="n">
        <v>7707</v>
      </c>
      <c r="K467" s="11" t="n">
        <v>0</v>
      </c>
      <c r="L467" s="11"/>
    </row>
    <row r="468" s="12" customFormat="true" ht="30.8" hidden="false" customHeight="false" outlineLevel="0" collapsed="false">
      <c r="A468" s="23"/>
      <c r="B468" s="11"/>
      <c r="C468" s="11"/>
      <c r="D468" s="11"/>
      <c r="E468" s="11"/>
      <c r="F468" s="11"/>
      <c r="G468" s="8"/>
      <c r="H468" s="11"/>
      <c r="I468" s="9" t="s">
        <v>1277</v>
      </c>
      <c r="J468" s="10" t="n">
        <v>7707</v>
      </c>
      <c r="K468" s="11" t="n">
        <v>0</v>
      </c>
      <c r="L468" s="11"/>
    </row>
    <row r="469" s="12" customFormat="true" ht="30.8" hidden="false" customHeight="false" outlineLevel="0" collapsed="false">
      <c r="A469" s="23"/>
      <c r="B469" s="11"/>
      <c r="C469" s="11"/>
      <c r="D469" s="11"/>
      <c r="E469" s="11"/>
      <c r="F469" s="11"/>
      <c r="G469" s="8"/>
      <c r="H469" s="11"/>
      <c r="I469" s="9" t="s">
        <v>1278</v>
      </c>
      <c r="J469" s="10" t="n">
        <v>7707</v>
      </c>
      <c r="K469" s="11" t="n">
        <v>0</v>
      </c>
      <c r="L469" s="11"/>
    </row>
    <row r="470" customFormat="false" ht="30.8" hidden="false" customHeight="false" outlineLevel="0" collapsed="false">
      <c r="A470" s="23"/>
      <c r="B470" s="11"/>
      <c r="C470" s="11"/>
      <c r="D470" s="11"/>
      <c r="E470" s="11"/>
      <c r="F470" s="11"/>
      <c r="G470" s="8"/>
      <c r="H470" s="11"/>
      <c r="I470" s="24" t="s">
        <v>1279</v>
      </c>
      <c r="J470" s="25" t="n">
        <v>7707</v>
      </c>
      <c r="K470" s="11" t="n">
        <v>0</v>
      </c>
      <c r="L470" s="11"/>
    </row>
    <row r="471" s="27" customFormat="true" ht="30.8" hidden="false" customHeight="false" outlineLevel="0" collapsed="false">
      <c r="A471" s="1" t="s">
        <v>1280</v>
      </c>
      <c r="B471" s="1" t="s">
        <v>1281</v>
      </c>
      <c r="C471" s="1" t="s">
        <v>14</v>
      </c>
      <c r="D471" s="1" t="s">
        <v>180</v>
      </c>
      <c r="E471" s="1" t="n">
        <v>11545</v>
      </c>
      <c r="F471" s="1" t="n">
        <f aca="false">D471-C471</f>
        <v>2</v>
      </c>
      <c r="G471" s="26" t="n">
        <v>4693.5</v>
      </c>
      <c r="H471" s="1" t="n">
        <f aca="false">G471*F471</f>
        <v>9387</v>
      </c>
      <c r="I471" s="13" t="s">
        <v>1282</v>
      </c>
      <c r="J471" s="14" t="n">
        <v>9387</v>
      </c>
      <c r="K471" s="1" t="n">
        <f aca="false">H471-J471</f>
        <v>0</v>
      </c>
      <c r="L471" s="1"/>
      <c r="M471" s="0"/>
      <c r="N471" s="0"/>
      <c r="O471" s="0"/>
      <c r="P471" s="0"/>
      <c r="Q471" s="0"/>
      <c r="R471" s="0"/>
      <c r="S471" s="0"/>
      <c r="T471" s="0"/>
      <c r="U471" s="0"/>
      <c r="V471" s="0"/>
      <c r="AMI471" s="0"/>
      <c r="AMJ471" s="0"/>
    </row>
    <row r="472" customFormat="false" ht="30.8" hidden="false" customHeight="false" outlineLevel="0" collapsed="false">
      <c r="A472" s="1" t="s">
        <v>1283</v>
      </c>
      <c r="B472" s="1" t="s">
        <v>1284</v>
      </c>
      <c r="C472" s="1" t="s">
        <v>86</v>
      </c>
      <c r="D472" s="1" t="s">
        <v>207</v>
      </c>
      <c r="E472" s="1" t="n">
        <v>11545</v>
      </c>
      <c r="F472" s="1" t="n">
        <f aca="false">D472-C472</f>
        <v>2</v>
      </c>
      <c r="G472" s="26" t="n">
        <v>4693.5</v>
      </c>
      <c r="H472" s="1" t="n">
        <f aca="false">G472*F472</f>
        <v>9387</v>
      </c>
      <c r="I472" s="13" t="s">
        <v>1285</v>
      </c>
      <c r="J472" s="14" t="n">
        <v>9387</v>
      </c>
      <c r="K472" s="1" t="n">
        <f aca="false">H472-J472</f>
        <v>0</v>
      </c>
      <c r="L472" s="0"/>
    </row>
    <row r="473" customFormat="false" ht="15.9" hidden="false" customHeight="false" outlineLevel="0" collapsed="false">
      <c r="A473" s="1" t="s">
        <v>1286</v>
      </c>
      <c r="B473" s="1" t="s">
        <v>1284</v>
      </c>
      <c r="C473" s="1" t="s">
        <v>207</v>
      </c>
      <c r="D473" s="1" t="s">
        <v>14</v>
      </c>
      <c r="E473" s="1" t="n">
        <v>14797.5</v>
      </c>
      <c r="F473" s="1" t="n">
        <f aca="false">D473-C473</f>
        <v>3</v>
      </c>
      <c r="G473" s="26" t="n">
        <v>3853.5</v>
      </c>
      <c r="H473" s="1" t="n">
        <f aca="false">G473*F473</f>
        <v>11560.5</v>
      </c>
      <c r="I473" s="13" t="s">
        <v>1287</v>
      </c>
      <c r="J473" s="14" t="n">
        <v>11560.5</v>
      </c>
      <c r="K473" s="1" t="n">
        <f aca="false">H473-J473</f>
        <v>0</v>
      </c>
      <c r="L473" s="0"/>
    </row>
    <row r="474" s="27" customFormat="true" ht="15.9" hidden="false" customHeight="false" outlineLevel="0" collapsed="false">
      <c r="A474" s="1" t="s">
        <v>1288</v>
      </c>
      <c r="B474" s="1" t="s">
        <v>1289</v>
      </c>
      <c r="C474" s="1" t="s">
        <v>67</v>
      </c>
      <c r="D474" s="1" t="s">
        <v>39</v>
      </c>
      <c r="E474" s="1" t="n">
        <v>13807.5</v>
      </c>
      <c r="F474" s="1" t="n">
        <f aca="false">D474-C474</f>
        <v>2</v>
      </c>
      <c r="G474" s="26" t="n">
        <v>3853.5</v>
      </c>
      <c r="H474" s="1" t="n">
        <f aca="false">G474*F474</f>
        <v>7707</v>
      </c>
      <c r="I474" s="13" t="s">
        <v>1290</v>
      </c>
      <c r="J474" s="14" t="n">
        <v>7707</v>
      </c>
      <c r="K474" s="1" t="n">
        <f aca="false">H474-J474</f>
        <v>0</v>
      </c>
      <c r="L474" s="1"/>
      <c r="M474" s="0"/>
      <c r="N474" s="0"/>
      <c r="O474" s="0"/>
      <c r="P474" s="0"/>
      <c r="Q474" s="0"/>
      <c r="R474" s="0"/>
      <c r="S474" s="0"/>
      <c r="T474" s="0"/>
      <c r="U474" s="0"/>
      <c r="V474" s="0"/>
      <c r="AMI474" s="0"/>
      <c r="AMJ474" s="0"/>
    </row>
    <row r="475" s="27" customFormat="true" ht="30.8" hidden="false" customHeight="false" outlineLevel="0" collapsed="false">
      <c r="A475" s="1" t="s">
        <v>1291</v>
      </c>
      <c r="B475" s="1" t="s">
        <v>1292</v>
      </c>
      <c r="C475" s="1" t="s">
        <v>20</v>
      </c>
      <c r="D475" s="1" t="s">
        <v>58</v>
      </c>
      <c r="E475" s="1" t="n">
        <v>37410</v>
      </c>
      <c r="F475" s="1" t="n">
        <f aca="false">D475-C475</f>
        <v>4</v>
      </c>
      <c r="G475" s="26" t="n">
        <v>3853.5</v>
      </c>
      <c r="H475" s="1" t="n">
        <f aca="false">G475*F475</f>
        <v>15414</v>
      </c>
      <c r="I475" s="13" t="s">
        <v>1293</v>
      </c>
      <c r="J475" s="14" t="n">
        <v>15414</v>
      </c>
      <c r="K475" s="1" t="n">
        <f aca="false">H475-J475</f>
        <v>0</v>
      </c>
      <c r="L475" s="1"/>
      <c r="M475" s="0"/>
      <c r="N475" s="0"/>
      <c r="O475" s="0"/>
      <c r="P475" s="0"/>
      <c r="Q475" s="0"/>
      <c r="R475" s="0"/>
      <c r="S475" s="0"/>
      <c r="T475" s="0"/>
      <c r="U475" s="0"/>
      <c r="V475" s="0"/>
      <c r="AMI475" s="0"/>
      <c r="AMJ475" s="0"/>
    </row>
    <row r="476" s="12" customFormat="true" ht="29.85" hidden="false" customHeight="false" outlineLevel="0" collapsed="false">
      <c r="A476" s="7" t="s">
        <v>1294</v>
      </c>
      <c r="B476" s="8" t="s">
        <v>1295</v>
      </c>
      <c r="C476" s="8" t="s">
        <v>13</v>
      </c>
      <c r="D476" s="8" t="s">
        <v>133</v>
      </c>
      <c r="E476" s="8" t="n">
        <v>29595</v>
      </c>
      <c r="F476" s="8" t="n">
        <f aca="false">D476-C476</f>
        <v>2</v>
      </c>
      <c r="G476" s="8" t="n">
        <v>3853.5</v>
      </c>
      <c r="H476" s="8" t="n">
        <f aca="false">(G476*F476)*3</f>
        <v>23121</v>
      </c>
      <c r="I476" s="9" t="s">
        <v>1296</v>
      </c>
      <c r="J476" s="10" t="n">
        <v>7707</v>
      </c>
      <c r="K476" s="8" t="n">
        <f aca="false">H476-J476-J477-J478</f>
        <v>0</v>
      </c>
      <c r="L476" s="11"/>
    </row>
    <row r="477" s="12" customFormat="true" ht="29.85" hidden="false" customHeight="false" outlineLevel="0" collapsed="false">
      <c r="A477" s="7"/>
      <c r="B477" s="8"/>
      <c r="C477" s="8"/>
      <c r="D477" s="8"/>
      <c r="E477" s="8"/>
      <c r="F477" s="8"/>
      <c r="G477" s="8"/>
      <c r="H477" s="8"/>
      <c r="I477" s="9" t="s">
        <v>1297</v>
      </c>
      <c r="J477" s="10" t="n">
        <v>7707</v>
      </c>
      <c r="K477" s="8" t="n">
        <v>0</v>
      </c>
      <c r="L477" s="11"/>
    </row>
    <row r="478" s="12" customFormat="true" ht="30.8" hidden="false" customHeight="false" outlineLevel="0" collapsed="false">
      <c r="A478" s="7"/>
      <c r="B478" s="8"/>
      <c r="C478" s="8"/>
      <c r="D478" s="8"/>
      <c r="E478" s="8"/>
      <c r="F478" s="8"/>
      <c r="G478" s="8"/>
      <c r="H478" s="8"/>
      <c r="I478" s="9" t="s">
        <v>1298</v>
      </c>
      <c r="J478" s="10" t="n">
        <v>7707</v>
      </c>
      <c r="K478" s="8" t="n">
        <v>0</v>
      </c>
      <c r="L478" s="11"/>
    </row>
    <row r="479" s="27" customFormat="true" ht="30.8" hidden="false" customHeight="false" outlineLevel="0" collapsed="false">
      <c r="A479" s="1" t="s">
        <v>1299</v>
      </c>
      <c r="B479" s="1" t="s">
        <v>1300</v>
      </c>
      <c r="C479" s="1" t="s">
        <v>146</v>
      </c>
      <c r="D479" s="1" t="s">
        <v>58</v>
      </c>
      <c r="E479" s="1" t="n">
        <v>16082.5</v>
      </c>
      <c r="F479" s="1" t="n">
        <f aca="false">D479-C479</f>
        <v>2</v>
      </c>
      <c r="G479" s="26" t="n">
        <v>3853.5</v>
      </c>
      <c r="H479" s="1" t="n">
        <f aca="false">G479*F479</f>
        <v>7707</v>
      </c>
      <c r="I479" s="13" t="s">
        <v>1301</v>
      </c>
      <c r="J479" s="14" t="n">
        <v>7707</v>
      </c>
      <c r="K479" s="1" t="n">
        <f aca="false">H479-J479</f>
        <v>0</v>
      </c>
      <c r="L479" s="1"/>
      <c r="M479" s="0"/>
      <c r="N479" s="0"/>
      <c r="O479" s="0"/>
      <c r="P479" s="0"/>
      <c r="Q479" s="0"/>
      <c r="R479" s="0"/>
      <c r="S479" s="0"/>
      <c r="T479" s="0"/>
      <c r="U479" s="0"/>
      <c r="V479" s="0"/>
      <c r="AMI479" s="0"/>
      <c r="AMJ479" s="0"/>
    </row>
    <row r="480" s="27" customFormat="true" ht="30.8" hidden="false" customHeight="false" outlineLevel="0" collapsed="false">
      <c r="A480" s="1" t="s">
        <v>1302</v>
      </c>
      <c r="B480" s="1" t="s">
        <v>1303</v>
      </c>
      <c r="C480" s="1" t="s">
        <v>86</v>
      </c>
      <c r="D480" s="1" t="s">
        <v>51</v>
      </c>
      <c r="E480" s="1" t="n">
        <v>14797.5</v>
      </c>
      <c r="F480" s="1" t="n">
        <f aca="false">D480-C480</f>
        <v>3</v>
      </c>
      <c r="G480" s="26" t="n">
        <v>3853.5</v>
      </c>
      <c r="H480" s="1" t="n">
        <f aca="false">G480*F480</f>
        <v>11560.5</v>
      </c>
      <c r="I480" s="13" t="s">
        <v>1304</v>
      </c>
      <c r="J480" s="14" t="n">
        <v>11560.5</v>
      </c>
      <c r="K480" s="1" t="n">
        <f aca="false">H480-J480</f>
        <v>0</v>
      </c>
      <c r="L480" s="1"/>
      <c r="M480" s="0"/>
      <c r="N480" s="0"/>
      <c r="O480" s="0"/>
      <c r="P480" s="0"/>
      <c r="Q480" s="0"/>
      <c r="R480" s="0"/>
      <c r="S480" s="0"/>
      <c r="T480" s="0"/>
      <c r="U480" s="0"/>
      <c r="V480" s="0"/>
      <c r="AMI480" s="0"/>
      <c r="AMJ480" s="0"/>
    </row>
    <row r="481" customFormat="false" ht="30.8" hidden="false" customHeight="false" outlineLevel="0" collapsed="false">
      <c r="A481" s="26" t="s">
        <v>1305</v>
      </c>
      <c r="B481" s="26" t="s">
        <v>1306</v>
      </c>
      <c r="C481" s="26" t="s">
        <v>20</v>
      </c>
      <c r="D481" s="26" t="s">
        <v>58</v>
      </c>
      <c r="E481" s="26" t="n">
        <v>19730</v>
      </c>
      <c r="F481" s="26" t="n">
        <f aca="false">D481-C481</f>
        <v>4</v>
      </c>
      <c r="G481" s="26" t="n">
        <v>3853.5</v>
      </c>
      <c r="H481" s="26" t="n">
        <f aca="false">G481*F481</f>
        <v>15414</v>
      </c>
      <c r="I481" s="13" t="s">
        <v>1307</v>
      </c>
      <c r="J481" s="14" t="n">
        <v>15414</v>
      </c>
      <c r="K481" s="1" t="n">
        <f aca="false">H481-J481</f>
        <v>0</v>
      </c>
      <c r="L481" s="0"/>
    </row>
    <row r="482" customFormat="false" ht="30.8" hidden="false" customHeight="false" outlineLevel="0" collapsed="false">
      <c r="A482" s="1" t="s">
        <v>1308</v>
      </c>
      <c r="B482" s="1" t="s">
        <v>1309</v>
      </c>
      <c r="C482" s="1" t="s">
        <v>14</v>
      </c>
      <c r="D482" s="1" t="s">
        <v>146</v>
      </c>
      <c r="E482" s="1" t="n">
        <v>14797.5</v>
      </c>
      <c r="F482" s="1" t="n">
        <f aca="false">D482-C482</f>
        <v>3</v>
      </c>
      <c r="G482" s="26" t="n">
        <v>3853.5</v>
      </c>
      <c r="H482" s="1" t="n">
        <f aca="false">G482*F482</f>
        <v>11560.5</v>
      </c>
      <c r="I482" s="13" t="s">
        <v>1310</v>
      </c>
      <c r="J482" s="14" t="n">
        <v>11560.5</v>
      </c>
      <c r="K482" s="1" t="n">
        <f aca="false">H482-J482</f>
        <v>0</v>
      </c>
      <c r="L482" s="0"/>
    </row>
    <row r="483" s="27" customFormat="true" ht="30.8" hidden="false" customHeight="false" outlineLevel="0" collapsed="false">
      <c r="A483" s="1" t="s">
        <v>1311</v>
      </c>
      <c r="B483" s="1" t="s">
        <v>1312</v>
      </c>
      <c r="C483" s="1" t="s">
        <v>93</v>
      </c>
      <c r="D483" s="1" t="s">
        <v>13</v>
      </c>
      <c r="E483" s="1" t="n">
        <v>36037.5</v>
      </c>
      <c r="F483" s="1" t="n">
        <f aca="false">D483-C483</f>
        <v>5</v>
      </c>
      <c r="G483" s="26" t="n">
        <v>5743.5</v>
      </c>
      <c r="H483" s="1" t="n">
        <f aca="false">G483*F483</f>
        <v>28717.5</v>
      </c>
      <c r="I483" s="13" t="s">
        <v>1313</v>
      </c>
      <c r="J483" s="14" t="n">
        <v>28717</v>
      </c>
      <c r="K483" s="1" t="n">
        <f aca="false">H483-J483</f>
        <v>0.5</v>
      </c>
      <c r="L483" s="1"/>
      <c r="M483" s="0"/>
      <c r="N483" s="0"/>
      <c r="O483" s="0"/>
      <c r="P483" s="0"/>
      <c r="Q483" s="0"/>
      <c r="R483" s="0"/>
      <c r="S483" s="0"/>
      <c r="T483" s="0"/>
      <c r="U483" s="0"/>
      <c r="V483" s="0"/>
      <c r="AMI483" s="0"/>
      <c r="AMJ483" s="0"/>
    </row>
    <row r="484" customFormat="false" ht="15.9" hidden="false" customHeight="false" outlineLevel="0" collapsed="false">
      <c r="A484" s="1" t="s">
        <v>1314</v>
      </c>
      <c r="B484" s="1" t="s">
        <v>1315</v>
      </c>
      <c r="C484" s="1" t="s">
        <v>119</v>
      </c>
      <c r="D484" s="1" t="s">
        <v>39</v>
      </c>
      <c r="E484" s="1" t="n">
        <v>24937.5</v>
      </c>
      <c r="F484" s="1" t="n">
        <f aca="false">D484-C484</f>
        <v>3</v>
      </c>
      <c r="G484" s="26" t="n">
        <v>4693.5</v>
      </c>
      <c r="H484" s="1" t="n">
        <f aca="false">G484*F484</f>
        <v>14080.5</v>
      </c>
      <c r="I484" s="13" t="s">
        <v>1316</v>
      </c>
      <c r="J484" s="14" t="n">
        <v>14080.5</v>
      </c>
      <c r="K484" s="1" t="n">
        <f aca="false">H484-J484</f>
        <v>0</v>
      </c>
      <c r="L484" s="0"/>
    </row>
    <row r="485" s="27" customFormat="true" ht="15.9" hidden="false" customHeight="false" outlineLevel="0" collapsed="false">
      <c r="A485" s="1" t="s">
        <v>1317</v>
      </c>
      <c r="B485" s="1" t="s">
        <v>1318</v>
      </c>
      <c r="C485" s="1" t="s">
        <v>43</v>
      </c>
      <c r="D485" s="1" t="s">
        <v>47</v>
      </c>
      <c r="E485" s="1" t="n">
        <v>13807.5</v>
      </c>
      <c r="F485" s="1" t="n">
        <f aca="false">D485-C485</f>
        <v>2</v>
      </c>
      <c r="G485" s="26" t="n">
        <v>3853.5</v>
      </c>
      <c r="H485" s="1" t="n">
        <f aca="false">G485*F485</f>
        <v>7707</v>
      </c>
      <c r="I485" s="13" t="s">
        <v>1319</v>
      </c>
      <c r="J485" s="14" t="n">
        <v>7707</v>
      </c>
      <c r="K485" s="1" t="n">
        <f aca="false">H485-J485</f>
        <v>0</v>
      </c>
      <c r="L485" s="1"/>
      <c r="M485" s="0"/>
      <c r="N485" s="0"/>
      <c r="O485" s="0"/>
      <c r="P485" s="0"/>
      <c r="Q485" s="0"/>
      <c r="R485" s="0"/>
      <c r="S485" s="0"/>
      <c r="T485" s="0"/>
      <c r="U485" s="0"/>
      <c r="V485" s="0"/>
      <c r="AMI485" s="0"/>
      <c r="AMJ485" s="0"/>
    </row>
    <row r="486" customFormat="false" ht="30.8" hidden="false" customHeight="false" outlineLevel="0" collapsed="false">
      <c r="A486" s="26" t="s">
        <v>1320</v>
      </c>
      <c r="B486" s="26" t="s">
        <v>1321</v>
      </c>
      <c r="C486" s="26" t="s">
        <v>74</v>
      </c>
      <c r="D486" s="26" t="s">
        <v>75</v>
      </c>
      <c r="E486" s="26" t="n">
        <v>10635</v>
      </c>
      <c r="F486" s="26" t="n">
        <f aca="false">D486-C486</f>
        <v>2</v>
      </c>
      <c r="G486" s="26" t="n">
        <v>3853.5</v>
      </c>
      <c r="H486" s="26" t="n">
        <f aca="false">G486*F486</f>
        <v>7707</v>
      </c>
      <c r="I486" s="13" t="s">
        <v>1322</v>
      </c>
      <c r="J486" s="14" t="n">
        <v>7707</v>
      </c>
      <c r="K486" s="1" t="n">
        <f aca="false">H486-J486</f>
        <v>0</v>
      </c>
      <c r="L486" s="0"/>
    </row>
    <row r="487" s="12" customFormat="true" ht="29.85" hidden="false" customHeight="false" outlineLevel="0" collapsed="false">
      <c r="A487" s="7" t="s">
        <v>1323</v>
      </c>
      <c r="B487" s="11" t="s">
        <v>1324</v>
      </c>
      <c r="C487" s="11" t="s">
        <v>67</v>
      </c>
      <c r="D487" s="11" t="s">
        <v>39</v>
      </c>
      <c r="E487" s="11" t="n">
        <v>29595</v>
      </c>
      <c r="F487" s="11" t="n">
        <f aca="false">D487-C487</f>
        <v>2</v>
      </c>
      <c r="G487" s="8" t="n">
        <v>3853.5</v>
      </c>
      <c r="H487" s="11" t="n">
        <f aca="false">(G487*F487)*3</f>
        <v>23121</v>
      </c>
      <c r="I487" s="9" t="s">
        <v>1325</v>
      </c>
      <c r="J487" s="10" t="n">
        <v>7707</v>
      </c>
      <c r="K487" s="11" t="n">
        <f aca="false">H487-J487-J488-J489</f>
        <v>0</v>
      </c>
      <c r="L487" s="11"/>
    </row>
    <row r="488" s="12" customFormat="true" ht="29.85" hidden="false" customHeight="false" outlineLevel="0" collapsed="false">
      <c r="A488" s="7"/>
      <c r="B488" s="11"/>
      <c r="C488" s="11"/>
      <c r="D488" s="11"/>
      <c r="E488" s="11"/>
      <c r="F488" s="11"/>
      <c r="G488" s="8"/>
      <c r="H488" s="11"/>
      <c r="I488" s="9" t="s">
        <v>1326</v>
      </c>
      <c r="J488" s="10" t="n">
        <v>7707</v>
      </c>
      <c r="K488" s="11" t="n">
        <v>0</v>
      </c>
      <c r="L488" s="11"/>
    </row>
    <row r="489" s="12" customFormat="true" ht="15.9" hidden="false" customHeight="false" outlineLevel="0" collapsed="false">
      <c r="A489" s="7"/>
      <c r="B489" s="11"/>
      <c r="C489" s="11"/>
      <c r="D489" s="11"/>
      <c r="E489" s="11"/>
      <c r="F489" s="11"/>
      <c r="G489" s="8"/>
      <c r="H489" s="11"/>
      <c r="I489" s="9" t="s">
        <v>1327</v>
      </c>
      <c r="J489" s="10" t="n">
        <v>7707</v>
      </c>
      <c r="K489" s="11" t="n">
        <v>0</v>
      </c>
      <c r="L489" s="11"/>
    </row>
    <row r="490" s="65" customFormat="true" ht="29.85" hidden="false" customHeight="false" outlineLevel="0" collapsed="false">
      <c r="A490" s="61" t="s">
        <v>1328</v>
      </c>
      <c r="B490" s="62" t="s">
        <v>1329</v>
      </c>
      <c r="C490" s="62" t="s">
        <v>98</v>
      </c>
      <c r="D490" s="62" t="s">
        <v>47</v>
      </c>
      <c r="E490" s="62" t="n">
        <v>19540</v>
      </c>
      <c r="F490" s="62" t="n">
        <v>2</v>
      </c>
      <c r="G490" s="62" t="n">
        <v>3670</v>
      </c>
      <c r="H490" s="62" t="n">
        <f aca="false">G490*F490</f>
        <v>7340</v>
      </c>
      <c r="I490" s="63" t="s">
        <v>1330</v>
      </c>
      <c r="J490" s="64" t="n">
        <v>7340</v>
      </c>
      <c r="K490" s="62" t="n">
        <f aca="false">H490+H491-J490-J491</f>
        <v>-1000</v>
      </c>
      <c r="L490" s="62"/>
      <c r="AMI490" s="12"/>
      <c r="AMJ490" s="12"/>
    </row>
    <row r="491" s="12" customFormat="true" ht="29.85" hidden="false" customHeight="false" outlineLevel="0" collapsed="false">
      <c r="A491" s="61"/>
      <c r="B491" s="11"/>
      <c r="C491" s="11"/>
      <c r="D491" s="11"/>
      <c r="E491" s="11"/>
      <c r="F491" s="62" t="n">
        <v>2</v>
      </c>
      <c r="G491" s="62" t="n">
        <v>5000</v>
      </c>
      <c r="H491" s="62" t="n">
        <f aca="false">(G491*F491)+600*2</f>
        <v>11200</v>
      </c>
      <c r="I491" s="63" t="s">
        <v>1331</v>
      </c>
      <c r="J491" s="64" t="n">
        <v>12200</v>
      </c>
      <c r="K491" s="11" t="n">
        <v>0</v>
      </c>
      <c r="L491" s="11"/>
    </row>
    <row r="492" customFormat="false" ht="30.8" hidden="false" customHeight="false" outlineLevel="0" collapsed="false">
      <c r="A492" s="1" t="s">
        <v>1332</v>
      </c>
      <c r="B492" s="1" t="s">
        <v>1333</v>
      </c>
      <c r="C492" s="1" t="s">
        <v>119</v>
      </c>
      <c r="D492" s="1" t="s">
        <v>67</v>
      </c>
      <c r="E492" s="1" t="n">
        <v>4932.5</v>
      </c>
      <c r="F492" s="1" t="n">
        <f aca="false">D492-C492</f>
        <v>1</v>
      </c>
      <c r="G492" s="26" t="n">
        <v>3853.5</v>
      </c>
      <c r="H492" s="1" t="n">
        <f aca="false">G492*F492</f>
        <v>3853.5</v>
      </c>
      <c r="I492" s="13" t="s">
        <v>1334</v>
      </c>
      <c r="J492" s="14" t="n">
        <v>3853.5</v>
      </c>
      <c r="K492" s="1" t="n">
        <f aca="false">H492-J492</f>
        <v>0</v>
      </c>
      <c r="L492" s="0"/>
    </row>
    <row r="493" s="6" customFormat="true" ht="29.85" hidden="false" customHeight="false" outlineLevel="0" collapsed="false">
      <c r="A493" s="4" t="s">
        <v>1335</v>
      </c>
      <c r="B493" s="4" t="s">
        <v>1336</v>
      </c>
      <c r="C493" s="4" t="s">
        <v>43</v>
      </c>
      <c r="D493" s="4" t="s">
        <v>75</v>
      </c>
      <c r="E493" s="4" t="n">
        <v>42540</v>
      </c>
      <c r="F493" s="4" t="n">
        <f aca="false">D493-C493</f>
        <v>8</v>
      </c>
      <c r="G493" s="4" t="n">
        <v>3853.5</v>
      </c>
      <c r="H493" s="4" t="n">
        <f aca="false">G493*F493</f>
        <v>30828</v>
      </c>
      <c r="I493" s="28" t="s">
        <v>1337</v>
      </c>
      <c r="J493" s="29" t="n">
        <v>30828</v>
      </c>
      <c r="K493" s="4" t="n">
        <f aca="false">H493-J493</f>
        <v>0</v>
      </c>
    </row>
    <row r="494" customFormat="false" ht="15.9" hidden="false" customHeight="false" outlineLevel="0" collapsed="false">
      <c r="A494" s="1" t="s">
        <v>1338</v>
      </c>
      <c r="B494" s="1" t="s">
        <v>1339</v>
      </c>
      <c r="C494" s="1" t="s">
        <v>39</v>
      </c>
      <c r="D494" s="1" t="s">
        <v>207</v>
      </c>
      <c r="E494" s="1" t="n">
        <v>24430</v>
      </c>
      <c r="F494" s="1" t="n">
        <f aca="false">D494-C494</f>
        <v>4</v>
      </c>
      <c r="G494" s="26" t="n">
        <v>3853.5</v>
      </c>
      <c r="H494" s="1" t="n">
        <f aca="false">G494*F494</f>
        <v>15414</v>
      </c>
      <c r="I494" s="13" t="s">
        <v>1340</v>
      </c>
      <c r="J494" s="14" t="n">
        <v>15414</v>
      </c>
      <c r="K494" s="1" t="n">
        <f aca="false">H494-J494</f>
        <v>0</v>
      </c>
      <c r="L494" s="0"/>
    </row>
    <row r="495" s="6" customFormat="true" ht="29.85" hidden="false" customHeight="false" outlineLevel="0" collapsed="false">
      <c r="A495" s="4" t="s">
        <v>1341</v>
      </c>
      <c r="B495" s="4" t="s">
        <v>1342</v>
      </c>
      <c r="C495" s="4" t="s">
        <v>43</v>
      </c>
      <c r="D495" s="4" t="s">
        <v>28</v>
      </c>
      <c r="E495" s="4" t="n">
        <v>6903.75</v>
      </c>
      <c r="F495" s="4" t="n">
        <f aca="false">D495-C495</f>
        <v>1</v>
      </c>
      <c r="G495" s="4" t="n">
        <v>3853.5</v>
      </c>
      <c r="H495" s="4" t="n">
        <f aca="false">G495*F495</f>
        <v>3853.5</v>
      </c>
      <c r="I495" s="28" t="s">
        <v>1343</v>
      </c>
      <c r="J495" s="29" t="n">
        <v>3853.5</v>
      </c>
      <c r="K495" s="4" t="n">
        <f aca="false">H495-J495</f>
        <v>0</v>
      </c>
    </row>
    <row r="496" s="54" customFormat="true" ht="29.85" hidden="false" customHeight="false" outlineLevel="0" collapsed="false">
      <c r="A496" s="4" t="s">
        <v>1344</v>
      </c>
      <c r="B496" s="4" t="s">
        <v>1345</v>
      </c>
      <c r="C496" s="4" t="s">
        <v>43</v>
      </c>
      <c r="D496" s="4" t="s">
        <v>28</v>
      </c>
      <c r="E496" s="4" t="n">
        <v>6903.75</v>
      </c>
      <c r="F496" s="4" t="n">
        <f aca="false">D496-C496</f>
        <v>1</v>
      </c>
      <c r="G496" s="4" t="n">
        <v>3853.5</v>
      </c>
      <c r="H496" s="4" t="n">
        <f aca="false">G496*F496</f>
        <v>3853.5</v>
      </c>
      <c r="I496" s="28" t="s">
        <v>1346</v>
      </c>
      <c r="J496" s="29" t="n">
        <v>3853.5</v>
      </c>
      <c r="K496" s="4" t="n">
        <f aca="false">H496-J496</f>
        <v>0</v>
      </c>
      <c r="L496" s="4"/>
      <c r="M496" s="6"/>
      <c r="N496" s="6"/>
      <c r="O496" s="6"/>
      <c r="P496" s="6"/>
      <c r="Q496" s="6"/>
      <c r="R496" s="6"/>
      <c r="S496" s="6"/>
      <c r="T496" s="6"/>
      <c r="U496" s="6"/>
      <c r="V496" s="6"/>
      <c r="AMI496" s="6"/>
      <c r="AMJ496" s="6"/>
    </row>
    <row r="497" customFormat="false" ht="30.8" hidden="false" customHeight="false" outlineLevel="0" collapsed="false">
      <c r="A497" s="26" t="s">
        <v>1347</v>
      </c>
      <c r="B497" s="26" t="s">
        <v>1348</v>
      </c>
      <c r="C497" s="26" t="s">
        <v>20</v>
      </c>
      <c r="D497" s="26" t="s">
        <v>180</v>
      </c>
      <c r="E497" s="26" t="n">
        <v>4932.5</v>
      </c>
      <c r="F497" s="26" t="n">
        <f aca="false">D497-C497</f>
        <v>1</v>
      </c>
      <c r="G497" s="26" t="n">
        <v>3853.5</v>
      </c>
      <c r="H497" s="26" t="n">
        <f aca="false">G497*F497</f>
        <v>3853.5</v>
      </c>
      <c r="I497" s="13" t="s">
        <v>1349</v>
      </c>
      <c r="J497" s="14" t="n">
        <v>3853.5</v>
      </c>
      <c r="K497" s="1" t="n">
        <f aca="false">H497-J497</f>
        <v>0</v>
      </c>
      <c r="L497" s="0"/>
    </row>
    <row r="498" s="27" customFormat="true" ht="30.8" hidden="false" customHeight="false" outlineLevel="0" collapsed="false">
      <c r="A498" s="1" t="s">
        <v>1350</v>
      </c>
      <c r="B498" s="1" t="s">
        <v>1351</v>
      </c>
      <c r="C498" s="1" t="s">
        <v>142</v>
      </c>
      <c r="D498" s="1" t="s">
        <v>63</v>
      </c>
      <c r="E498" s="1" t="n">
        <v>9865</v>
      </c>
      <c r="F498" s="1" t="n">
        <f aca="false">D498-C498</f>
        <v>2</v>
      </c>
      <c r="G498" s="26" t="n">
        <v>3853.5</v>
      </c>
      <c r="H498" s="1" t="n">
        <f aca="false">G498*F498</f>
        <v>7707</v>
      </c>
      <c r="I498" s="13" t="s">
        <v>1352</v>
      </c>
      <c r="J498" s="14" t="n">
        <v>7707</v>
      </c>
      <c r="K498" s="1" t="n">
        <f aca="false">H498-J498</f>
        <v>0</v>
      </c>
      <c r="L498" s="1"/>
      <c r="M498" s="0"/>
      <c r="N498" s="0"/>
      <c r="O498" s="0"/>
      <c r="P498" s="0"/>
      <c r="Q498" s="0"/>
      <c r="R498" s="0"/>
      <c r="S498" s="0"/>
      <c r="T498" s="0"/>
      <c r="U498" s="0"/>
      <c r="V498" s="0"/>
      <c r="AMI498" s="0"/>
      <c r="AMJ498" s="0"/>
    </row>
    <row r="499" customFormat="false" ht="30.8" hidden="false" customHeight="false" outlineLevel="0" collapsed="false">
      <c r="A499" s="26" t="s">
        <v>1353</v>
      </c>
      <c r="B499" s="26" t="s">
        <v>1354</v>
      </c>
      <c r="C499" s="26" t="s">
        <v>43</v>
      </c>
      <c r="D499" s="26" t="s">
        <v>29</v>
      </c>
      <c r="E499" s="26" t="n">
        <v>32340</v>
      </c>
      <c r="F499" s="26" t="n">
        <f aca="false">D499-C499</f>
        <v>4</v>
      </c>
      <c r="G499" s="26" t="n">
        <v>4693.5</v>
      </c>
      <c r="H499" s="26" t="n">
        <f aca="false">G499*F499</f>
        <v>18774</v>
      </c>
      <c r="I499" s="13" t="s">
        <v>1355</v>
      </c>
      <c r="J499" s="14" t="n">
        <v>18774</v>
      </c>
      <c r="K499" s="1" t="n">
        <f aca="false">H499-J499</f>
        <v>0</v>
      </c>
      <c r="L499" s="0"/>
    </row>
    <row r="500" s="27" customFormat="true" ht="30.8" hidden="false" customHeight="false" outlineLevel="0" collapsed="false">
      <c r="A500" s="1" t="s">
        <v>1356</v>
      </c>
      <c r="B500" s="1" t="s">
        <v>1357</v>
      </c>
      <c r="C500" s="1" t="s">
        <v>180</v>
      </c>
      <c r="D500" s="1" t="s">
        <v>58</v>
      </c>
      <c r="E500" s="1" t="n">
        <v>14797.5</v>
      </c>
      <c r="F500" s="1" t="n">
        <f aca="false">D500-C500</f>
        <v>3</v>
      </c>
      <c r="G500" s="26" t="n">
        <v>3853.5</v>
      </c>
      <c r="H500" s="1" t="n">
        <f aca="false">G500*F500</f>
        <v>11560.5</v>
      </c>
      <c r="I500" s="13" t="s">
        <v>1358</v>
      </c>
      <c r="J500" s="14" t="n">
        <v>11560.5</v>
      </c>
      <c r="K500" s="1" t="n">
        <f aca="false">H500-J500</f>
        <v>0</v>
      </c>
      <c r="L500" s="1"/>
      <c r="M500" s="0"/>
      <c r="N500" s="0"/>
      <c r="O500" s="0"/>
      <c r="P500" s="0"/>
      <c r="Q500" s="0"/>
      <c r="R500" s="0"/>
      <c r="S500" s="0"/>
      <c r="T500" s="0"/>
      <c r="U500" s="0"/>
      <c r="V500" s="0"/>
      <c r="AMI500" s="0"/>
      <c r="AMJ500" s="0"/>
    </row>
    <row r="501" s="27" customFormat="true" ht="15.9" hidden="false" customHeight="false" outlineLevel="0" collapsed="false">
      <c r="A501" s="1" t="s">
        <v>1359</v>
      </c>
      <c r="B501" s="1" t="s">
        <v>1360</v>
      </c>
      <c r="C501" s="1" t="s">
        <v>112</v>
      </c>
      <c r="D501" s="1" t="s">
        <v>58</v>
      </c>
      <c r="E501" s="1" t="n">
        <v>36645</v>
      </c>
      <c r="F501" s="1" t="n">
        <f aca="false">D501-C501</f>
        <v>6</v>
      </c>
      <c r="G501" s="26" t="n">
        <v>3853.5</v>
      </c>
      <c r="H501" s="1" t="n">
        <f aca="false">G501*F501</f>
        <v>23121</v>
      </c>
      <c r="I501" s="13" t="s">
        <v>1361</v>
      </c>
      <c r="J501" s="14" t="n">
        <v>23121</v>
      </c>
      <c r="K501" s="1" t="n">
        <f aca="false">H501-J501</f>
        <v>0</v>
      </c>
      <c r="L501" s="1"/>
      <c r="M501" s="0"/>
      <c r="N501" s="0"/>
      <c r="O501" s="0"/>
      <c r="P501" s="0"/>
      <c r="Q501" s="0"/>
      <c r="R501" s="0"/>
      <c r="S501" s="0"/>
      <c r="T501" s="0"/>
      <c r="U501" s="0"/>
      <c r="V501" s="0"/>
      <c r="AMI501" s="0"/>
      <c r="AMJ501" s="0"/>
    </row>
    <row r="502" s="22" customFormat="true" ht="29.85" hidden="false" customHeight="false" outlineLevel="0" collapsed="false">
      <c r="A502" s="50" t="s">
        <v>1362</v>
      </c>
      <c r="B502" s="19" t="s">
        <v>1363</v>
      </c>
      <c r="C502" s="19" t="s">
        <v>112</v>
      </c>
      <c r="D502" s="19" t="s">
        <v>20</v>
      </c>
      <c r="E502" s="19" t="n">
        <v>24060</v>
      </c>
      <c r="F502" s="19" t="n">
        <f aca="false">D502-C502</f>
        <v>2</v>
      </c>
      <c r="G502" s="19" t="n">
        <v>3853.5</v>
      </c>
      <c r="H502" s="19" t="n">
        <f aca="false">G502*F502</f>
        <v>7707</v>
      </c>
      <c r="I502" s="20" t="s">
        <v>1364</v>
      </c>
      <c r="J502" s="21" t="n">
        <v>7707</v>
      </c>
      <c r="K502" s="19" t="n">
        <f aca="false">H502+H503-J502-J503</f>
        <v>0</v>
      </c>
      <c r="L502" s="19"/>
    </row>
    <row r="503" s="22" customFormat="true" ht="29.85" hidden="false" customHeight="false" outlineLevel="0" collapsed="false">
      <c r="A503" s="50"/>
      <c r="B503" s="19"/>
      <c r="C503" s="19"/>
      <c r="D503" s="19"/>
      <c r="E503" s="19"/>
      <c r="F503" s="19" t="n">
        <v>2</v>
      </c>
      <c r="G503" s="19" t="n">
        <v>5743.5</v>
      </c>
      <c r="H503" s="19" t="n">
        <v>11486.8</v>
      </c>
      <c r="I503" s="20" t="s">
        <v>1365</v>
      </c>
      <c r="J503" s="21" t="n">
        <v>11486.8</v>
      </c>
      <c r="K503" s="19" t="n">
        <v>0</v>
      </c>
      <c r="L503" s="19"/>
    </row>
    <row r="504" customFormat="false" ht="29.85" hidden="false" customHeight="false" outlineLevel="0" collapsed="false">
      <c r="A504" s="1" t="s">
        <v>1366</v>
      </c>
      <c r="B504" s="1" t="s">
        <v>1367</v>
      </c>
      <c r="C504" s="1" t="s">
        <v>58</v>
      </c>
      <c r="D504" s="1" t="s">
        <v>59</v>
      </c>
      <c r="E504" s="1" t="n">
        <v>11532.5</v>
      </c>
      <c r="F504" s="1" t="n">
        <f aca="false">D504-C504</f>
        <v>2</v>
      </c>
      <c r="G504" s="26" t="n">
        <v>3853.5</v>
      </c>
      <c r="H504" s="1" t="n">
        <f aca="false">G504*F504</f>
        <v>7707</v>
      </c>
      <c r="I504" s="13" t="s">
        <v>1368</v>
      </c>
      <c r="J504" s="14" t="n">
        <v>7707</v>
      </c>
      <c r="K504" s="1" t="n">
        <f aca="false">H504-J504</f>
        <v>0</v>
      </c>
      <c r="L504" s="0"/>
    </row>
    <row r="505" customFormat="false" ht="15.9" hidden="false" customHeight="false" outlineLevel="0" collapsed="false">
      <c r="A505" s="1" t="s">
        <v>1369</v>
      </c>
      <c r="B505" s="1" t="s">
        <v>1370</v>
      </c>
      <c r="C505" s="1" t="s">
        <v>29</v>
      </c>
      <c r="D505" s="1" t="s">
        <v>75</v>
      </c>
      <c r="E505" s="1" t="n">
        <v>19730</v>
      </c>
      <c r="F505" s="1" t="n">
        <f aca="false">D505-C505</f>
        <v>4</v>
      </c>
      <c r="G505" s="26" t="n">
        <v>3853.5</v>
      </c>
      <c r="H505" s="1" t="n">
        <f aca="false">G505*F505</f>
        <v>15414</v>
      </c>
      <c r="I505" s="13" t="s">
        <v>1371</v>
      </c>
      <c r="J505" s="14" t="n">
        <v>15414</v>
      </c>
      <c r="K505" s="1" t="n">
        <f aca="false">H505-J505</f>
        <v>0</v>
      </c>
      <c r="L505" s="0"/>
    </row>
    <row r="506" customFormat="false" ht="30.8" hidden="false" customHeight="false" outlineLevel="0" collapsed="false">
      <c r="A506" s="1" t="s">
        <v>1372</v>
      </c>
      <c r="B506" s="1" t="s">
        <v>1373</v>
      </c>
      <c r="C506" s="1" t="s">
        <v>86</v>
      </c>
      <c r="D506" s="1" t="s">
        <v>51</v>
      </c>
      <c r="E506" s="1" t="n">
        <v>18322.5</v>
      </c>
      <c r="F506" s="1" t="n">
        <f aca="false">D506-C506</f>
        <v>3</v>
      </c>
      <c r="G506" s="26" t="n">
        <v>3853.5</v>
      </c>
      <c r="H506" s="1" t="n">
        <f aca="false">G506*F506</f>
        <v>11560.5</v>
      </c>
      <c r="I506" s="13" t="s">
        <v>1374</v>
      </c>
      <c r="J506" s="14" t="n">
        <v>11560.5</v>
      </c>
      <c r="K506" s="1" t="n">
        <f aca="false">H506-J506</f>
        <v>0</v>
      </c>
      <c r="L506" s="0"/>
    </row>
    <row r="507" s="12" customFormat="true" ht="29.85" hidden="false" customHeight="false" outlineLevel="0" collapsed="false">
      <c r="A507" s="23" t="s">
        <v>1375</v>
      </c>
      <c r="B507" s="11" t="s">
        <v>1376</v>
      </c>
      <c r="C507" s="11" t="s">
        <v>63</v>
      </c>
      <c r="D507" s="11" t="s">
        <v>34</v>
      </c>
      <c r="E507" s="11" t="n">
        <v>41660</v>
      </c>
      <c r="F507" s="11" t="n">
        <f aca="false">D507-C507</f>
        <v>4</v>
      </c>
      <c r="G507" s="8" t="n">
        <f aca="false">3853.5*2</f>
        <v>7707</v>
      </c>
      <c r="H507" s="11" t="n">
        <f aca="false">G507*F507</f>
        <v>30828</v>
      </c>
      <c r="I507" s="9" t="s">
        <v>1377</v>
      </c>
      <c r="J507" s="10" t="n">
        <v>15414</v>
      </c>
      <c r="K507" s="11" t="n">
        <f aca="false">H507-J507-J508</f>
        <v>0</v>
      </c>
      <c r="L507" s="11"/>
    </row>
    <row r="508" customFormat="false" ht="29.85" hidden="false" customHeight="false" outlineLevel="0" collapsed="false">
      <c r="A508" s="23"/>
      <c r="B508" s="11"/>
      <c r="C508" s="11"/>
      <c r="D508" s="11"/>
      <c r="E508" s="11"/>
      <c r="F508" s="11"/>
      <c r="G508" s="8"/>
      <c r="H508" s="11"/>
      <c r="I508" s="24" t="s">
        <v>1378</v>
      </c>
      <c r="J508" s="25" t="n">
        <v>15414</v>
      </c>
      <c r="K508" s="11" t="n">
        <v>0</v>
      </c>
      <c r="L508" s="11"/>
    </row>
    <row r="509" s="27" customFormat="true" ht="30.8" hidden="false" customHeight="false" outlineLevel="0" collapsed="false">
      <c r="A509" s="1" t="s">
        <v>1379</v>
      </c>
      <c r="B509" s="1" t="s">
        <v>1380</v>
      </c>
      <c r="C509" s="1" t="s">
        <v>180</v>
      </c>
      <c r="D509" s="1" t="s">
        <v>59</v>
      </c>
      <c r="E509" s="1" t="n">
        <v>34518.75</v>
      </c>
      <c r="F509" s="1" t="n">
        <f aca="false">D509-C509</f>
        <v>5</v>
      </c>
      <c r="G509" s="26" t="n">
        <v>3853.5</v>
      </c>
      <c r="H509" s="1" t="n">
        <f aca="false">G509*F509</f>
        <v>19267.5</v>
      </c>
      <c r="I509" s="13" t="s">
        <v>1381</v>
      </c>
      <c r="J509" s="14" t="n">
        <v>19267.5</v>
      </c>
      <c r="K509" s="1" t="n">
        <f aca="false">H509-J509</f>
        <v>0</v>
      </c>
      <c r="L509" s="1"/>
      <c r="M509" s="0"/>
      <c r="N509" s="0"/>
      <c r="O509" s="0"/>
      <c r="P509" s="0"/>
      <c r="Q509" s="0"/>
      <c r="R509" s="0"/>
      <c r="S509" s="0"/>
      <c r="T509" s="0"/>
      <c r="U509" s="0"/>
      <c r="V509" s="0"/>
      <c r="AMI509" s="0"/>
      <c r="AMJ509" s="0"/>
    </row>
    <row r="510" s="6" customFormat="true" ht="29.85" hidden="false" customHeight="false" outlineLevel="0" collapsed="false">
      <c r="A510" s="4" t="s">
        <v>1382</v>
      </c>
      <c r="B510" s="4" t="s">
        <v>1383</v>
      </c>
      <c r="C510" s="4" t="s">
        <v>43</v>
      </c>
      <c r="D510" s="4" t="s">
        <v>47</v>
      </c>
      <c r="E510" s="4" t="n">
        <v>11185</v>
      </c>
      <c r="F510" s="4" t="n">
        <f aca="false">D510-C510</f>
        <v>2</v>
      </c>
      <c r="G510" s="4" t="n">
        <v>3853.5</v>
      </c>
      <c r="H510" s="4" t="n">
        <f aca="false">G510*F510</f>
        <v>7707</v>
      </c>
      <c r="I510" s="28" t="s">
        <v>1384</v>
      </c>
      <c r="J510" s="29" t="n">
        <v>7707</v>
      </c>
      <c r="K510" s="4" t="n">
        <f aca="false">H510-J510</f>
        <v>0</v>
      </c>
    </row>
    <row r="511" s="27" customFormat="true" ht="15.9" hidden="false" customHeight="false" outlineLevel="0" collapsed="false">
      <c r="A511" s="1" t="s">
        <v>1385</v>
      </c>
      <c r="B511" s="1" t="s">
        <v>1386</v>
      </c>
      <c r="C511" s="1" t="s">
        <v>207</v>
      </c>
      <c r="D511" s="1" t="s">
        <v>112</v>
      </c>
      <c r="E511" s="1" t="n">
        <v>13645</v>
      </c>
      <c r="F511" s="1" t="n">
        <f aca="false">D511-C511</f>
        <v>2</v>
      </c>
      <c r="G511" s="26" t="n">
        <v>5743.5</v>
      </c>
      <c r="H511" s="1" t="n">
        <f aca="false">G511*F511</f>
        <v>11487</v>
      </c>
      <c r="I511" s="13" t="s">
        <v>1387</v>
      </c>
      <c r="J511" s="14" t="n">
        <v>11486.8</v>
      </c>
      <c r="K511" s="1" t="n">
        <f aca="false">H511-J511</f>
        <v>0.200000000000728</v>
      </c>
      <c r="L511" s="1"/>
      <c r="M511" s="0"/>
      <c r="N511" s="0"/>
      <c r="O511" s="0"/>
      <c r="P511" s="0"/>
      <c r="Q511" s="0"/>
      <c r="R511" s="0"/>
      <c r="S511" s="0"/>
      <c r="T511" s="0"/>
      <c r="U511" s="0"/>
      <c r="V511" s="0"/>
      <c r="AMI511" s="0"/>
      <c r="AMJ511" s="0"/>
    </row>
    <row r="512" s="27" customFormat="true" ht="30.8" hidden="false" customHeight="false" outlineLevel="0" collapsed="false">
      <c r="A512" s="1" t="s">
        <v>1388</v>
      </c>
      <c r="B512" s="1" t="s">
        <v>1389</v>
      </c>
      <c r="C512" s="1" t="s">
        <v>86</v>
      </c>
      <c r="D512" s="1" t="s">
        <v>133</v>
      </c>
      <c r="E512" s="1" t="n">
        <v>4932.5</v>
      </c>
      <c r="F512" s="1" t="n">
        <f aca="false">D512-C512</f>
        <v>1</v>
      </c>
      <c r="G512" s="26" t="n">
        <v>3853.5</v>
      </c>
      <c r="H512" s="1" t="n">
        <f aca="false">G512*F512</f>
        <v>3853.5</v>
      </c>
      <c r="I512" s="13" t="s">
        <v>1390</v>
      </c>
      <c r="J512" s="14" t="n">
        <v>3853.5</v>
      </c>
      <c r="K512" s="1" t="n">
        <f aca="false">H512-J512</f>
        <v>0</v>
      </c>
      <c r="L512" s="1"/>
      <c r="M512" s="0"/>
      <c r="N512" s="0"/>
      <c r="O512" s="0"/>
      <c r="P512" s="0"/>
      <c r="Q512" s="0"/>
      <c r="R512" s="0"/>
      <c r="S512" s="0"/>
      <c r="T512" s="0"/>
      <c r="U512" s="0"/>
      <c r="V512" s="0"/>
      <c r="AMI512" s="0"/>
      <c r="AMJ512" s="0"/>
    </row>
    <row r="513" s="27" customFormat="true" ht="15.9" hidden="false" customHeight="false" outlineLevel="0" collapsed="false">
      <c r="A513" s="1" t="s">
        <v>1391</v>
      </c>
      <c r="B513" s="1" t="s">
        <v>1392</v>
      </c>
      <c r="C513" s="1" t="s">
        <v>19</v>
      </c>
      <c r="D513" s="1" t="s">
        <v>119</v>
      </c>
      <c r="E513" s="1" t="n">
        <v>14797.5</v>
      </c>
      <c r="F513" s="1" t="n">
        <f aca="false">D513-C513</f>
        <v>3</v>
      </c>
      <c r="G513" s="26" t="n">
        <v>3853.5</v>
      </c>
      <c r="H513" s="1" t="n">
        <f aca="false">G513*F513</f>
        <v>11560.5</v>
      </c>
      <c r="I513" s="13" t="s">
        <v>1393</v>
      </c>
      <c r="J513" s="14" t="n">
        <v>11560.5</v>
      </c>
      <c r="K513" s="1" t="n">
        <f aca="false">H513-J513</f>
        <v>0</v>
      </c>
      <c r="L513" s="1"/>
      <c r="M513" s="0"/>
      <c r="N513" s="0"/>
      <c r="O513" s="0"/>
      <c r="P513" s="0"/>
      <c r="Q513" s="0"/>
      <c r="R513" s="0"/>
      <c r="S513" s="0"/>
      <c r="T513" s="0"/>
      <c r="U513" s="0"/>
      <c r="V513" s="0"/>
      <c r="AMI513" s="0"/>
      <c r="AMJ513" s="0"/>
    </row>
    <row r="514" customFormat="false" ht="30.8" hidden="false" customHeight="false" outlineLevel="0" collapsed="false">
      <c r="A514" s="1" t="s">
        <v>1394</v>
      </c>
      <c r="B514" s="1" t="s">
        <v>1395</v>
      </c>
      <c r="C514" s="1" t="s">
        <v>51</v>
      </c>
      <c r="D514" s="1" t="s">
        <v>58</v>
      </c>
      <c r="E514" s="1" t="n">
        <v>34527.5</v>
      </c>
      <c r="F514" s="1" t="n">
        <f aca="false">D514-C514</f>
        <v>7</v>
      </c>
      <c r="G514" s="26" t="n">
        <v>3853.5</v>
      </c>
      <c r="H514" s="1" t="n">
        <f aca="false">G514*F514</f>
        <v>26974.5</v>
      </c>
      <c r="I514" s="13" t="s">
        <v>1396</v>
      </c>
      <c r="J514" s="14" t="n">
        <v>26974.5</v>
      </c>
      <c r="K514" s="1" t="n">
        <f aca="false">H514-J514</f>
        <v>0</v>
      </c>
      <c r="L514" s="0"/>
    </row>
    <row r="515" customFormat="false" ht="30.8" hidden="false" customHeight="false" outlineLevel="0" collapsed="false">
      <c r="A515" s="1" t="s">
        <v>1397</v>
      </c>
      <c r="B515" s="1" t="s">
        <v>1398</v>
      </c>
      <c r="C515" s="1" t="s">
        <v>74</v>
      </c>
      <c r="D515" s="1" t="s">
        <v>75</v>
      </c>
      <c r="E515" s="1" t="n">
        <v>13807.5</v>
      </c>
      <c r="F515" s="1" t="n">
        <f aca="false">D515-C515</f>
        <v>2</v>
      </c>
      <c r="G515" s="26" t="n">
        <v>3853.5</v>
      </c>
      <c r="H515" s="1" t="n">
        <f aca="false">G515*F515</f>
        <v>7707</v>
      </c>
      <c r="I515" s="13" t="s">
        <v>1399</v>
      </c>
      <c r="J515" s="14" t="n">
        <v>7707</v>
      </c>
      <c r="K515" s="1" t="n">
        <f aca="false">H515-J515</f>
        <v>0</v>
      </c>
      <c r="L515" s="0"/>
    </row>
    <row r="516" s="27" customFormat="true" ht="30.8" hidden="false" customHeight="false" outlineLevel="0" collapsed="false">
      <c r="A516" s="1" t="s">
        <v>1400</v>
      </c>
      <c r="B516" s="1" t="s">
        <v>1398</v>
      </c>
      <c r="C516" s="1" t="s">
        <v>75</v>
      </c>
      <c r="D516" s="1" t="s">
        <v>19</v>
      </c>
      <c r="E516" s="1" t="n">
        <v>13807.5</v>
      </c>
      <c r="F516" s="1" t="n">
        <f aca="false">D516-C516</f>
        <v>2</v>
      </c>
      <c r="G516" s="26" t="n">
        <v>3853.5</v>
      </c>
      <c r="H516" s="1" t="n">
        <f aca="false">G516*F516</f>
        <v>7707</v>
      </c>
      <c r="I516" s="13" t="s">
        <v>1401</v>
      </c>
      <c r="J516" s="14" t="n">
        <v>7707</v>
      </c>
      <c r="K516" s="1" t="n">
        <f aca="false">H516-J516</f>
        <v>0</v>
      </c>
      <c r="L516" s="1"/>
      <c r="M516" s="0"/>
      <c r="N516" s="0"/>
      <c r="O516" s="0"/>
      <c r="P516" s="0"/>
      <c r="Q516" s="0"/>
      <c r="R516" s="0"/>
      <c r="S516" s="0"/>
      <c r="T516" s="0"/>
      <c r="U516" s="0"/>
      <c r="V516" s="0"/>
      <c r="AMI516" s="0"/>
      <c r="AMJ516" s="0"/>
    </row>
    <row r="517" customFormat="false" ht="15.9" hidden="false" customHeight="false" outlineLevel="0" collapsed="false">
      <c r="A517" s="26" t="s">
        <v>1402</v>
      </c>
      <c r="B517" s="26" t="s">
        <v>1403</v>
      </c>
      <c r="C517" s="26" t="s">
        <v>20</v>
      </c>
      <c r="D517" s="26" t="s">
        <v>146</v>
      </c>
      <c r="E517" s="26" t="n">
        <v>13085</v>
      </c>
      <c r="F517" s="26" t="n">
        <f aca="false">D517-C517</f>
        <v>2</v>
      </c>
      <c r="G517" s="26" t="n">
        <v>4693.5</v>
      </c>
      <c r="H517" s="26" t="n">
        <f aca="false">G517*F517</f>
        <v>9387</v>
      </c>
      <c r="I517" s="13" t="s">
        <v>1404</v>
      </c>
      <c r="J517" s="14" t="n">
        <v>9387</v>
      </c>
      <c r="K517" s="1" t="n">
        <f aca="false">H517-J517</f>
        <v>0</v>
      </c>
      <c r="L517" s="26"/>
      <c r="M517" s="30"/>
      <c r="N517" s="30"/>
      <c r="O517" s="30"/>
      <c r="P517" s="30"/>
      <c r="Q517" s="30"/>
      <c r="R517" s="30"/>
      <c r="S517" s="30"/>
      <c r="T517" s="30"/>
      <c r="U517" s="30"/>
      <c r="V517" s="30"/>
    </row>
    <row r="518" customFormat="false" ht="30.8" hidden="false" customHeight="false" outlineLevel="0" collapsed="false">
      <c r="A518" s="26" t="s">
        <v>1405</v>
      </c>
      <c r="B518" s="26" t="s">
        <v>1406</v>
      </c>
      <c r="C518" s="26" t="s">
        <v>13</v>
      </c>
      <c r="D518" s="26" t="s">
        <v>20</v>
      </c>
      <c r="E518" s="26" t="n">
        <v>34527.5</v>
      </c>
      <c r="F518" s="26" t="n">
        <f aca="false">D518-C518</f>
        <v>7</v>
      </c>
      <c r="G518" s="26" t="n">
        <v>3853.5</v>
      </c>
      <c r="H518" s="26" t="n">
        <f aca="false">G518*F518</f>
        <v>26974.5</v>
      </c>
      <c r="I518" s="13" t="s">
        <v>1407</v>
      </c>
      <c r="J518" s="14" t="n">
        <v>26974.5</v>
      </c>
      <c r="K518" s="1" t="n">
        <f aca="false">H518-J518</f>
        <v>0</v>
      </c>
      <c r="L518" s="26"/>
      <c r="M518" s="30"/>
      <c r="N518" s="30"/>
      <c r="O518" s="30"/>
      <c r="P518" s="30"/>
      <c r="Q518" s="30"/>
      <c r="R518" s="30"/>
      <c r="S518" s="30"/>
      <c r="T518" s="30"/>
      <c r="U518" s="30"/>
      <c r="V518" s="30"/>
    </row>
    <row r="519" s="6" customFormat="true" ht="29.85" hidden="false" customHeight="false" outlineLevel="0" collapsed="false">
      <c r="A519" s="4" t="s">
        <v>1408</v>
      </c>
      <c r="B519" s="4" t="s">
        <v>1409</v>
      </c>
      <c r="C519" s="4" t="s">
        <v>43</v>
      </c>
      <c r="D519" s="4" t="s">
        <v>19</v>
      </c>
      <c r="E519" s="4" t="n">
        <v>49325</v>
      </c>
      <c r="F519" s="4" t="n">
        <f aca="false">D519-C519</f>
        <v>10</v>
      </c>
      <c r="G519" s="4" t="n">
        <v>3853.5</v>
      </c>
      <c r="H519" s="4" t="n">
        <f aca="false">G519*F519</f>
        <v>38535</v>
      </c>
      <c r="I519" s="28" t="s">
        <v>1410</v>
      </c>
      <c r="J519" s="29" t="n">
        <v>38535</v>
      </c>
      <c r="K519" s="4" t="n">
        <f aca="false">H519-J519</f>
        <v>0</v>
      </c>
      <c r="L519" s="4"/>
    </row>
    <row r="520" s="12" customFormat="true" ht="29.85" hidden="false" customHeight="false" outlineLevel="0" collapsed="false">
      <c r="A520" s="23" t="s">
        <v>1411</v>
      </c>
      <c r="B520" s="11" t="s">
        <v>1412</v>
      </c>
      <c r="C520" s="11" t="s">
        <v>166</v>
      </c>
      <c r="D520" s="11" t="s">
        <v>142</v>
      </c>
      <c r="E520" s="11" t="n">
        <v>31721</v>
      </c>
      <c r="F520" s="11" t="n">
        <v>3</v>
      </c>
      <c r="G520" s="8" t="n">
        <v>3853.5</v>
      </c>
      <c r="H520" s="11" t="n">
        <f aca="false">(G520*F520)*2</f>
        <v>23121</v>
      </c>
      <c r="I520" s="9" t="s">
        <v>1413</v>
      </c>
      <c r="J520" s="10" t="n">
        <v>11560.5</v>
      </c>
      <c r="K520" s="11" t="n">
        <f aca="false">H520+H521-J520-J521-J522-J523</f>
        <v>1400</v>
      </c>
      <c r="L520" s="11"/>
    </row>
    <row r="521" s="12" customFormat="true" ht="29.85" hidden="false" customHeight="false" outlineLevel="0" collapsed="false">
      <c r="A521" s="23"/>
      <c r="B521" s="11"/>
      <c r="C521" s="11"/>
      <c r="D521" s="11"/>
      <c r="E521" s="11"/>
      <c r="F521" s="11" t="n">
        <v>1</v>
      </c>
      <c r="G521" s="8" t="n">
        <v>5000</v>
      </c>
      <c r="H521" s="11" t="n">
        <f aca="false">(G521*F521)*2</f>
        <v>10000</v>
      </c>
      <c r="I521" s="9" t="s">
        <v>1414</v>
      </c>
      <c r="J521" s="10" t="n">
        <v>4300</v>
      </c>
      <c r="K521" s="11" t="n">
        <v>0</v>
      </c>
      <c r="L521" s="11"/>
    </row>
    <row r="522" customFormat="false" ht="30.8" hidden="false" customHeight="false" outlineLevel="0" collapsed="false">
      <c r="A522" s="23"/>
      <c r="B522" s="11"/>
      <c r="C522" s="11"/>
      <c r="D522" s="11"/>
      <c r="E522" s="11"/>
      <c r="F522" s="11"/>
      <c r="G522" s="8"/>
      <c r="H522" s="11"/>
      <c r="I522" s="24" t="s">
        <v>1415</v>
      </c>
      <c r="J522" s="25" t="n">
        <v>11560.5</v>
      </c>
      <c r="K522" s="11" t="n">
        <v>0</v>
      </c>
      <c r="L522" s="11"/>
    </row>
    <row r="523" customFormat="false" ht="30.8" hidden="false" customHeight="false" outlineLevel="0" collapsed="false">
      <c r="A523" s="23"/>
      <c r="B523" s="11"/>
      <c r="C523" s="11"/>
      <c r="D523" s="11"/>
      <c r="E523" s="11"/>
      <c r="F523" s="11"/>
      <c r="G523" s="8"/>
      <c r="H523" s="11"/>
      <c r="I523" s="24" t="s">
        <v>1416</v>
      </c>
      <c r="J523" s="25" t="n">
        <v>4300</v>
      </c>
      <c r="K523" s="11" t="n">
        <v>0</v>
      </c>
      <c r="L523" s="11"/>
    </row>
    <row r="524" s="18" customFormat="true" ht="29.85" hidden="false" customHeight="false" outlineLevel="0" collapsed="false">
      <c r="A524" s="15" t="s">
        <v>1417</v>
      </c>
      <c r="B524" s="15" t="s">
        <v>1418</v>
      </c>
      <c r="C524" s="15" t="s">
        <v>43</v>
      </c>
      <c r="D524" s="15" t="s">
        <v>29</v>
      </c>
      <c r="E524" s="15" t="n">
        <v>28250</v>
      </c>
      <c r="F524" s="15" t="n">
        <f aca="false">D524-C524</f>
        <v>4</v>
      </c>
      <c r="G524" s="15" t="n">
        <v>3670</v>
      </c>
      <c r="H524" s="15" t="n">
        <f aca="false">G524*F524</f>
        <v>14680</v>
      </c>
      <c r="I524" s="16" t="s">
        <v>1419</v>
      </c>
      <c r="J524" s="17" t="n">
        <v>14680</v>
      </c>
      <c r="K524" s="15" t="n">
        <f aca="false">H524-J524</f>
        <v>0</v>
      </c>
    </row>
    <row r="525" s="6" customFormat="true" ht="15.75" hidden="false" customHeight="false" outlineLevel="0" collapsed="false">
      <c r="A525" s="15" t="s">
        <v>1420</v>
      </c>
      <c r="B525" s="15" t="s">
        <v>1421</v>
      </c>
      <c r="C525" s="15" t="s">
        <v>43</v>
      </c>
      <c r="D525" s="15" t="s">
        <v>29</v>
      </c>
      <c r="E525" s="15" t="n">
        <v>23700</v>
      </c>
      <c r="F525" s="15" t="n">
        <f aca="false">D525-C525</f>
        <v>4</v>
      </c>
      <c r="G525" s="15" t="n">
        <v>3670</v>
      </c>
      <c r="H525" s="15" t="n">
        <f aca="false">G525*F525</f>
        <v>14680</v>
      </c>
      <c r="I525" s="16" t="s">
        <v>1422</v>
      </c>
      <c r="J525" s="17" t="n">
        <v>14680</v>
      </c>
      <c r="K525" s="15" t="n">
        <f aca="false">H525-J525</f>
        <v>0</v>
      </c>
      <c r="L525" s="15"/>
    </row>
    <row r="526" customFormat="false" ht="30.8" hidden="false" customHeight="false" outlineLevel="0" collapsed="false">
      <c r="A526" s="1" t="s">
        <v>1423</v>
      </c>
      <c r="B526" s="1" t="s">
        <v>1424</v>
      </c>
      <c r="C526" s="1" t="s">
        <v>39</v>
      </c>
      <c r="D526" s="1" t="s">
        <v>13</v>
      </c>
      <c r="E526" s="1" t="n">
        <v>6676.25</v>
      </c>
      <c r="F526" s="1" t="n">
        <f aca="false">D526-C526</f>
        <v>1</v>
      </c>
      <c r="G526" s="26" t="n">
        <v>3853.5</v>
      </c>
      <c r="H526" s="1" t="n">
        <f aca="false">G526*F526</f>
        <v>3853.5</v>
      </c>
      <c r="I526" s="13" t="s">
        <v>1425</v>
      </c>
      <c r="J526" s="14" t="n">
        <v>3853.5</v>
      </c>
      <c r="K526" s="26" t="n">
        <f aca="false">H526-J526</f>
        <v>0</v>
      </c>
      <c r="L526" s="0"/>
    </row>
    <row r="527" s="27" customFormat="true" ht="30.8" hidden="false" customHeight="false" outlineLevel="0" collapsed="false">
      <c r="A527" s="1" t="s">
        <v>1426</v>
      </c>
      <c r="B527" s="1" t="s">
        <v>1427</v>
      </c>
      <c r="C527" s="1" t="s">
        <v>142</v>
      </c>
      <c r="D527" s="1" t="s">
        <v>74</v>
      </c>
      <c r="E527" s="1" t="n">
        <v>18322.5</v>
      </c>
      <c r="F527" s="1" t="n">
        <f aca="false">D527-C527</f>
        <v>3</v>
      </c>
      <c r="G527" s="26" t="n">
        <v>3853.5</v>
      </c>
      <c r="H527" s="1" t="n">
        <f aca="false">G527*F527</f>
        <v>11560.5</v>
      </c>
      <c r="I527" s="13" t="s">
        <v>1428</v>
      </c>
      <c r="J527" s="14" t="n">
        <v>11560.5</v>
      </c>
      <c r="K527" s="26" t="n">
        <f aca="false">H527-J527</f>
        <v>0</v>
      </c>
      <c r="L527" s="1"/>
      <c r="M527" s="0"/>
      <c r="N527" s="0"/>
      <c r="O527" s="0"/>
      <c r="P527" s="0"/>
      <c r="Q527" s="0"/>
      <c r="R527" s="0"/>
      <c r="S527" s="0"/>
      <c r="T527" s="0"/>
      <c r="U527" s="0"/>
      <c r="V527" s="0"/>
      <c r="AMI527" s="0"/>
      <c r="AMJ527" s="0"/>
    </row>
    <row r="528" s="27" customFormat="true" ht="30.8" hidden="false" customHeight="false" outlineLevel="0" collapsed="false">
      <c r="A528" s="1" t="s">
        <v>1429</v>
      </c>
      <c r="B528" s="1" t="s">
        <v>1430</v>
      </c>
      <c r="C528" s="1" t="s">
        <v>20</v>
      </c>
      <c r="D528" s="1" t="s">
        <v>146</v>
      </c>
      <c r="E528" s="1" t="n">
        <v>12215</v>
      </c>
      <c r="F528" s="1" t="n">
        <f aca="false">D528-C528</f>
        <v>2</v>
      </c>
      <c r="G528" s="26" t="n">
        <v>3853.5</v>
      </c>
      <c r="H528" s="1" t="n">
        <f aca="false">G528*F528</f>
        <v>7707</v>
      </c>
      <c r="I528" s="13" t="s">
        <v>1431</v>
      </c>
      <c r="J528" s="14" t="n">
        <v>7707</v>
      </c>
      <c r="K528" s="26" t="n">
        <f aca="false">H528-J528</f>
        <v>0</v>
      </c>
      <c r="L528" s="1"/>
      <c r="M528" s="0"/>
      <c r="N528" s="0"/>
      <c r="O528" s="0"/>
      <c r="P528" s="0"/>
      <c r="Q528" s="0"/>
      <c r="R528" s="0"/>
      <c r="S528" s="0"/>
      <c r="T528" s="0"/>
      <c r="U528" s="0"/>
      <c r="V528" s="0"/>
      <c r="AMI528" s="0"/>
      <c r="AMJ528" s="0"/>
    </row>
    <row r="529" customFormat="false" ht="30.8" hidden="false" customHeight="false" outlineLevel="0" collapsed="false">
      <c r="A529" s="1" t="s">
        <v>1432</v>
      </c>
      <c r="B529" s="1" t="s">
        <v>1433</v>
      </c>
      <c r="C529" s="1" t="s">
        <v>47</v>
      </c>
      <c r="D529" s="1" t="s">
        <v>75</v>
      </c>
      <c r="E529" s="1" t="n">
        <v>29595</v>
      </c>
      <c r="F529" s="1" t="n">
        <f aca="false">D529-C529</f>
        <v>6</v>
      </c>
      <c r="G529" s="26" t="n">
        <v>3853.5</v>
      </c>
      <c r="H529" s="1" t="n">
        <f aca="false">G529*F529</f>
        <v>23121</v>
      </c>
      <c r="I529" s="13" t="s">
        <v>1434</v>
      </c>
      <c r="J529" s="14" t="n">
        <v>23121</v>
      </c>
      <c r="K529" s="26" t="n">
        <f aca="false">H529-J529</f>
        <v>0</v>
      </c>
      <c r="L529" s="0"/>
    </row>
    <row r="530" customFormat="false" ht="30.8" hidden="false" customHeight="false" outlineLevel="0" collapsed="false">
      <c r="A530" s="1" t="s">
        <v>1435</v>
      </c>
      <c r="B530" s="1" t="s">
        <v>1436</v>
      </c>
      <c r="C530" s="1" t="s">
        <v>146</v>
      </c>
      <c r="D530" s="1" t="s">
        <v>59</v>
      </c>
      <c r="E530" s="1" t="n">
        <v>21270</v>
      </c>
      <c r="F530" s="1" t="n">
        <f aca="false">D530-C530</f>
        <v>4</v>
      </c>
      <c r="G530" s="26" t="n">
        <v>3853.5</v>
      </c>
      <c r="H530" s="1" t="n">
        <f aca="false">G530*F530</f>
        <v>15414</v>
      </c>
      <c r="I530" s="13" t="s">
        <v>1437</v>
      </c>
      <c r="J530" s="14" t="n">
        <v>15414</v>
      </c>
      <c r="K530" s="26" t="n">
        <f aca="false">H530-J530</f>
        <v>0</v>
      </c>
      <c r="L530" s="0"/>
    </row>
    <row r="531" s="27" customFormat="true" ht="30.8" hidden="false" customHeight="false" outlineLevel="0" collapsed="false">
      <c r="A531" s="1" t="s">
        <v>1438</v>
      </c>
      <c r="B531" s="1" t="s">
        <v>1439</v>
      </c>
      <c r="C531" s="1" t="s">
        <v>35</v>
      </c>
      <c r="D531" s="1" t="s">
        <v>13</v>
      </c>
      <c r="E531" s="1" t="n">
        <v>9865</v>
      </c>
      <c r="F531" s="1" t="n">
        <f aca="false">D531-C531</f>
        <v>2</v>
      </c>
      <c r="G531" s="26" t="n">
        <v>3853.5</v>
      </c>
      <c r="H531" s="1" t="n">
        <f aca="false">G531*F531</f>
        <v>7707</v>
      </c>
      <c r="I531" s="13" t="s">
        <v>1440</v>
      </c>
      <c r="J531" s="14" t="n">
        <v>7707</v>
      </c>
      <c r="K531" s="26" t="n">
        <f aca="false">H531-J531</f>
        <v>0</v>
      </c>
      <c r="L531" s="1"/>
      <c r="M531" s="0"/>
      <c r="N531" s="0"/>
      <c r="O531" s="0"/>
      <c r="P531" s="0"/>
      <c r="Q531" s="0"/>
      <c r="R531" s="0"/>
      <c r="S531" s="0"/>
      <c r="T531" s="0"/>
      <c r="U531" s="0"/>
      <c r="V531" s="0"/>
      <c r="AMI531" s="0"/>
      <c r="AMJ531" s="0"/>
    </row>
    <row r="532" customFormat="false" ht="30.8" hidden="false" customHeight="false" outlineLevel="0" collapsed="false">
      <c r="A532" s="26" t="s">
        <v>1441</v>
      </c>
      <c r="B532" s="26" t="s">
        <v>1442</v>
      </c>
      <c r="C532" s="26" t="s">
        <v>14</v>
      </c>
      <c r="D532" s="26" t="s">
        <v>180</v>
      </c>
      <c r="E532" s="26" t="n">
        <v>9865</v>
      </c>
      <c r="F532" s="26" t="n">
        <f aca="false">D532-C532</f>
        <v>2</v>
      </c>
      <c r="G532" s="26" t="n">
        <v>3853.5</v>
      </c>
      <c r="H532" s="26" t="n">
        <f aca="false">G532*F532</f>
        <v>7707</v>
      </c>
      <c r="I532" s="13" t="s">
        <v>1443</v>
      </c>
      <c r="J532" s="14" t="n">
        <v>7707</v>
      </c>
      <c r="K532" s="26" t="n">
        <f aca="false">H532-J532</f>
        <v>0</v>
      </c>
      <c r="L532" s="0"/>
    </row>
    <row r="533" customFormat="false" ht="30.8" hidden="false" customHeight="false" outlineLevel="0" collapsed="false">
      <c r="A533" s="1" t="s">
        <v>1444</v>
      </c>
      <c r="B533" s="1" t="s">
        <v>1445</v>
      </c>
      <c r="C533" s="1" t="s">
        <v>207</v>
      </c>
      <c r="D533" s="1" t="s">
        <v>112</v>
      </c>
      <c r="E533" s="1" t="n">
        <v>13645</v>
      </c>
      <c r="F533" s="1" t="n">
        <f aca="false">D533-C533</f>
        <v>2</v>
      </c>
      <c r="G533" s="26" t="n">
        <v>5743.5</v>
      </c>
      <c r="H533" s="1" t="n">
        <f aca="false">G533*F533</f>
        <v>11487</v>
      </c>
      <c r="I533" s="13" t="s">
        <v>1446</v>
      </c>
      <c r="J533" s="14" t="n">
        <v>11486.8</v>
      </c>
      <c r="K533" s="26" t="n">
        <f aca="false">H533-J533</f>
        <v>0.200000000000728</v>
      </c>
      <c r="L533" s="0"/>
    </row>
    <row r="534" s="22" customFormat="true" ht="29.85" hidden="false" customHeight="false" outlineLevel="0" collapsed="false">
      <c r="A534" s="19" t="s">
        <v>1447</v>
      </c>
      <c r="B534" s="19" t="s">
        <v>1448</v>
      </c>
      <c r="C534" s="19" t="s">
        <v>43</v>
      </c>
      <c r="D534" s="19" t="s">
        <v>24</v>
      </c>
      <c r="E534" s="19" t="n">
        <v>61635</v>
      </c>
      <c r="F534" s="19" t="n">
        <f aca="false">D534-C534</f>
        <v>7</v>
      </c>
      <c r="G534" s="19" t="n">
        <v>3670</v>
      </c>
      <c r="H534" s="19" t="n">
        <f aca="false">G534*F534</f>
        <v>25690</v>
      </c>
      <c r="I534" s="20" t="s">
        <v>1449</v>
      </c>
      <c r="J534" s="21" t="n">
        <v>25690</v>
      </c>
      <c r="K534" s="19" t="n">
        <f aca="false">H534-J534</f>
        <v>0</v>
      </c>
    </row>
    <row r="535" customFormat="false" ht="30.8" hidden="false" customHeight="false" outlineLevel="0" collapsed="false">
      <c r="A535" s="1" t="s">
        <v>1450</v>
      </c>
      <c r="B535" s="1" t="s">
        <v>1451</v>
      </c>
      <c r="C535" s="1" t="s">
        <v>34</v>
      </c>
      <c r="D535" s="1" t="s">
        <v>119</v>
      </c>
      <c r="E535" s="1" t="n">
        <v>21270</v>
      </c>
      <c r="F535" s="1" t="n">
        <f aca="false">D535-C535</f>
        <v>4</v>
      </c>
      <c r="G535" s="26" t="n">
        <v>3853.5</v>
      </c>
      <c r="H535" s="1" t="n">
        <f aca="false">G535*F535</f>
        <v>15414</v>
      </c>
      <c r="I535" s="13" t="s">
        <v>1452</v>
      </c>
      <c r="J535" s="14" t="n">
        <v>15414</v>
      </c>
      <c r="K535" s="26" t="n">
        <f aca="false">H535-J535</f>
        <v>0</v>
      </c>
      <c r="L535" s="0"/>
    </row>
    <row r="536" customFormat="false" ht="30.8" hidden="false" customHeight="false" outlineLevel="0" collapsed="false">
      <c r="A536" s="1" t="s">
        <v>1453</v>
      </c>
      <c r="B536" s="1" t="s">
        <v>1454</v>
      </c>
      <c r="C536" s="1" t="s">
        <v>34</v>
      </c>
      <c r="D536" s="1" t="s">
        <v>119</v>
      </c>
      <c r="E536" s="1" t="n">
        <v>20830</v>
      </c>
      <c r="F536" s="1" t="n">
        <f aca="false">D536-C536</f>
        <v>4</v>
      </c>
      <c r="G536" s="26" t="n">
        <v>3853.5</v>
      </c>
      <c r="H536" s="1" t="n">
        <f aca="false">G536*F536</f>
        <v>15414</v>
      </c>
      <c r="I536" s="13" t="s">
        <v>1455</v>
      </c>
      <c r="J536" s="14" t="n">
        <v>15414</v>
      </c>
      <c r="K536" s="26" t="n">
        <f aca="false">H536-J536</f>
        <v>0</v>
      </c>
      <c r="L536" s="0"/>
    </row>
    <row r="537" customFormat="false" ht="30.8" hidden="false" customHeight="false" outlineLevel="0" collapsed="false">
      <c r="A537" s="1" t="s">
        <v>1456</v>
      </c>
      <c r="B537" s="1" t="s">
        <v>1457</v>
      </c>
      <c r="C537" s="1" t="s">
        <v>119</v>
      </c>
      <c r="D537" s="1" t="s">
        <v>86</v>
      </c>
      <c r="E537" s="1" t="n">
        <v>36412.5</v>
      </c>
      <c r="F537" s="1" t="n">
        <f aca="false">D537-C537</f>
        <v>5</v>
      </c>
      <c r="G537" s="26" t="n">
        <v>3853.5</v>
      </c>
      <c r="H537" s="1" t="n">
        <f aca="false">G537*F537</f>
        <v>19267.5</v>
      </c>
      <c r="I537" s="13" t="s">
        <v>1458</v>
      </c>
      <c r="J537" s="14" t="n">
        <v>19267.5</v>
      </c>
      <c r="K537" s="26" t="n">
        <f aca="false">H537-J537</f>
        <v>0</v>
      </c>
      <c r="L537" s="0"/>
    </row>
    <row r="538" s="54" customFormat="true" ht="29.85" hidden="false" customHeight="false" outlineLevel="0" collapsed="false">
      <c r="A538" s="4" t="s">
        <v>1459</v>
      </c>
      <c r="B538" s="4" t="s">
        <v>1460</v>
      </c>
      <c r="C538" s="4" t="s">
        <v>43</v>
      </c>
      <c r="D538" s="4" t="s">
        <v>142</v>
      </c>
      <c r="E538" s="4" t="n">
        <v>14797.5</v>
      </c>
      <c r="F538" s="4" t="n">
        <f aca="false">D538-C538</f>
        <v>3</v>
      </c>
      <c r="G538" s="4" t="n">
        <v>3853.5</v>
      </c>
      <c r="H538" s="4" t="n">
        <f aca="false">G538*F538</f>
        <v>11560.5</v>
      </c>
      <c r="I538" s="28" t="s">
        <v>1461</v>
      </c>
      <c r="J538" s="29" t="n">
        <v>11560.5</v>
      </c>
      <c r="K538" s="4" t="n">
        <f aca="false">H538-J538</f>
        <v>0</v>
      </c>
      <c r="L538" s="4"/>
      <c r="M538" s="6"/>
      <c r="N538" s="6"/>
      <c r="O538" s="6"/>
      <c r="P538" s="6"/>
      <c r="Q538" s="6"/>
      <c r="R538" s="6"/>
      <c r="S538" s="6"/>
      <c r="T538" s="6"/>
      <c r="U538" s="6"/>
      <c r="V538" s="6"/>
      <c r="AMI538" s="6"/>
      <c r="AMJ538" s="6"/>
    </row>
    <row r="539" customFormat="false" ht="30.8" hidden="false" customHeight="false" outlineLevel="0" collapsed="false">
      <c r="A539" s="26" t="s">
        <v>1462</v>
      </c>
      <c r="B539" s="26" t="s">
        <v>1463</v>
      </c>
      <c r="C539" s="26" t="s">
        <v>93</v>
      </c>
      <c r="D539" s="26" t="s">
        <v>67</v>
      </c>
      <c r="E539" s="26" t="n">
        <v>14565</v>
      </c>
      <c r="F539" s="26" t="n">
        <f aca="false">D539-C539</f>
        <v>2</v>
      </c>
      <c r="G539" s="26" t="n">
        <v>3853.5</v>
      </c>
      <c r="H539" s="26" t="n">
        <f aca="false">G539*F539</f>
        <v>7707</v>
      </c>
      <c r="I539" s="13" t="s">
        <v>1464</v>
      </c>
      <c r="J539" s="14" t="n">
        <v>7707</v>
      </c>
      <c r="K539" s="26" t="n">
        <f aca="false">H539-J539</f>
        <v>0</v>
      </c>
      <c r="L539" s="0"/>
    </row>
    <row r="540" s="6" customFormat="true" ht="29.85" hidden="false" customHeight="false" outlineLevel="0" collapsed="false">
      <c r="A540" s="4" t="s">
        <v>1465</v>
      </c>
      <c r="B540" s="4" t="s">
        <v>1466</v>
      </c>
      <c r="C540" s="4" t="s">
        <v>43</v>
      </c>
      <c r="D540" s="4" t="s">
        <v>47</v>
      </c>
      <c r="E540" s="4" t="n">
        <v>9865</v>
      </c>
      <c r="F540" s="4" t="n">
        <f aca="false">D540-C540</f>
        <v>2</v>
      </c>
      <c r="G540" s="4" t="n">
        <v>3853.5</v>
      </c>
      <c r="H540" s="4" t="n">
        <f aca="false">G540*F540</f>
        <v>7707</v>
      </c>
      <c r="I540" s="28" t="s">
        <v>1467</v>
      </c>
      <c r="J540" s="29" t="n">
        <v>7707</v>
      </c>
      <c r="K540" s="4" t="n">
        <f aca="false">H540-J540</f>
        <v>0</v>
      </c>
    </row>
    <row r="541" s="6" customFormat="true" ht="29.85" hidden="false" customHeight="false" outlineLevel="0" collapsed="false">
      <c r="A541" s="4" t="s">
        <v>1468</v>
      </c>
      <c r="B541" s="4" t="s">
        <v>1469</v>
      </c>
      <c r="C541" s="4" t="s">
        <v>43</v>
      </c>
      <c r="D541" s="4" t="s">
        <v>47</v>
      </c>
      <c r="E541" s="4" t="n">
        <v>9865</v>
      </c>
      <c r="F541" s="4" t="n">
        <f aca="false">D541-C541</f>
        <v>2</v>
      </c>
      <c r="G541" s="4" t="n">
        <v>3853.5</v>
      </c>
      <c r="H541" s="4" t="n">
        <f aca="false">G541*F541</f>
        <v>7707</v>
      </c>
      <c r="I541" s="28" t="s">
        <v>1470</v>
      </c>
      <c r="J541" s="29" t="n">
        <v>7707</v>
      </c>
      <c r="K541" s="4" t="n">
        <f aca="false">H541-J541</f>
        <v>0</v>
      </c>
    </row>
    <row r="542" s="44" customFormat="true" ht="29.85" hidden="false" customHeight="false" outlineLevel="0" collapsed="false">
      <c r="A542" s="66" t="s">
        <v>1471</v>
      </c>
      <c r="B542" s="66" t="s">
        <v>1472</v>
      </c>
      <c r="C542" s="66" t="s">
        <v>1473</v>
      </c>
      <c r="D542" s="66" t="s">
        <v>43</v>
      </c>
      <c r="E542" s="66" t="n">
        <v>31200</v>
      </c>
      <c r="F542" s="66" t="n">
        <f aca="false">D542-C542</f>
        <v>6</v>
      </c>
      <c r="G542" s="66" t="n">
        <v>5000</v>
      </c>
      <c r="H542" s="66" t="n">
        <f aca="false">(G542*F542)+(600*2)*6</f>
        <v>37200</v>
      </c>
      <c r="I542" s="67" t="s">
        <v>1474</v>
      </c>
      <c r="J542" s="68" t="n">
        <v>37200</v>
      </c>
      <c r="K542" s="66" t="n">
        <f aca="false">H542-J542</f>
        <v>0</v>
      </c>
      <c r="L542" s="46"/>
    </row>
    <row r="543" customFormat="false" ht="30.8" hidden="false" customHeight="false" outlineLevel="0" collapsed="false">
      <c r="A543" s="26" t="s">
        <v>1475</v>
      </c>
      <c r="B543" s="26" t="s">
        <v>1476</v>
      </c>
      <c r="C543" s="26" t="s">
        <v>13</v>
      </c>
      <c r="D543" s="26" t="s">
        <v>133</v>
      </c>
      <c r="E543" s="26" t="n">
        <v>9865</v>
      </c>
      <c r="F543" s="26" t="n">
        <f aca="false">D543-C543</f>
        <v>2</v>
      </c>
      <c r="G543" s="26" t="n">
        <v>3853.5</v>
      </c>
      <c r="H543" s="26" t="n">
        <f aca="false">G543*F543</f>
        <v>7707</v>
      </c>
      <c r="I543" s="13" t="s">
        <v>1477</v>
      </c>
      <c r="J543" s="14" t="n">
        <v>7707</v>
      </c>
      <c r="K543" s="26" t="n">
        <f aca="false">H543-J543</f>
        <v>0</v>
      </c>
      <c r="L543" s="26"/>
      <c r="M543" s="30"/>
      <c r="N543" s="30"/>
      <c r="O543" s="30"/>
      <c r="P543" s="30"/>
      <c r="Q543" s="30"/>
      <c r="R543" s="30"/>
      <c r="S543" s="30"/>
      <c r="T543" s="30"/>
      <c r="U543" s="30"/>
      <c r="V543" s="30"/>
    </row>
    <row r="544" customFormat="false" ht="15.9" hidden="false" customHeight="false" outlineLevel="0" collapsed="false">
      <c r="A544" s="26" t="s">
        <v>1478</v>
      </c>
      <c r="B544" s="26" t="s">
        <v>1479</v>
      </c>
      <c r="C544" s="26" t="s">
        <v>75</v>
      </c>
      <c r="D544" s="26" t="s">
        <v>19</v>
      </c>
      <c r="E544" s="26" t="n">
        <v>13645</v>
      </c>
      <c r="F544" s="26" t="n">
        <f aca="false">D544-C544</f>
        <v>2</v>
      </c>
      <c r="G544" s="26" t="n">
        <v>5743.5</v>
      </c>
      <c r="H544" s="26" t="n">
        <f aca="false">G544*F544</f>
        <v>11487</v>
      </c>
      <c r="I544" s="13" t="s">
        <v>1480</v>
      </c>
      <c r="J544" s="14" t="n">
        <v>11486.8</v>
      </c>
      <c r="K544" s="26" t="n">
        <f aca="false">H544-J544</f>
        <v>0.200000000000728</v>
      </c>
      <c r="L544" s="0"/>
    </row>
    <row r="545" s="22" customFormat="true" ht="29.85" hidden="false" customHeight="false" outlineLevel="0" collapsed="false">
      <c r="A545" s="19" t="s">
        <v>1481</v>
      </c>
      <c r="B545" s="19" t="s">
        <v>1482</v>
      </c>
      <c r="C545" s="19" t="s">
        <v>58</v>
      </c>
      <c r="D545" s="19" t="s">
        <v>59</v>
      </c>
      <c r="E545" s="19" t="n">
        <v>9500</v>
      </c>
      <c r="F545" s="19" t="n">
        <f aca="false">D545-C545</f>
        <v>2</v>
      </c>
      <c r="G545" s="19" t="n">
        <v>3670</v>
      </c>
      <c r="H545" s="19" t="n">
        <f aca="false">G545*F545</f>
        <v>7340</v>
      </c>
      <c r="I545" s="20" t="s">
        <v>1483</v>
      </c>
      <c r="J545" s="21" t="n">
        <v>7340</v>
      </c>
      <c r="K545" s="19" t="n">
        <f aca="false">H545-J545</f>
        <v>0</v>
      </c>
      <c r="L545" s="19"/>
    </row>
    <row r="546" s="6" customFormat="true" ht="29.85" hidden="false" customHeight="false" outlineLevel="0" collapsed="false">
      <c r="A546" s="4" t="s">
        <v>1484</v>
      </c>
      <c r="B546" s="4" t="s">
        <v>1485</v>
      </c>
      <c r="C546" s="4" t="s">
        <v>43</v>
      </c>
      <c r="D546" s="4" t="s">
        <v>47</v>
      </c>
      <c r="E546" s="4" t="n">
        <v>16082.5</v>
      </c>
      <c r="F546" s="4" t="n">
        <f aca="false">D546-C546</f>
        <v>2</v>
      </c>
      <c r="G546" s="4" t="n">
        <v>3853.5</v>
      </c>
      <c r="H546" s="4" t="n">
        <f aca="false">G546*F546</f>
        <v>7707</v>
      </c>
      <c r="I546" s="28" t="s">
        <v>1486</v>
      </c>
      <c r="J546" s="29" t="n">
        <v>7707</v>
      </c>
      <c r="K546" s="4" t="n">
        <f aca="false">H546-J546</f>
        <v>0</v>
      </c>
    </row>
    <row r="547" customFormat="false" ht="30.8" hidden="false" customHeight="false" outlineLevel="0" collapsed="false">
      <c r="A547" s="26" t="s">
        <v>1487</v>
      </c>
      <c r="B547" s="26" t="s">
        <v>1488</v>
      </c>
      <c r="C547" s="26" t="s">
        <v>43</v>
      </c>
      <c r="D547" s="26" t="s">
        <v>29</v>
      </c>
      <c r="E547" s="26" t="n">
        <v>24430</v>
      </c>
      <c r="F547" s="26" t="n">
        <f aca="false">D547-C547</f>
        <v>4</v>
      </c>
      <c r="G547" s="26" t="n">
        <v>3853.5</v>
      </c>
      <c r="H547" s="26" t="n">
        <f aca="false">G547*F547</f>
        <v>15414</v>
      </c>
      <c r="I547" s="13" t="s">
        <v>1489</v>
      </c>
      <c r="J547" s="14" t="n">
        <v>15414</v>
      </c>
      <c r="K547" s="26" t="n">
        <f aca="false">H547-J547</f>
        <v>0</v>
      </c>
      <c r="L547" s="0"/>
    </row>
    <row r="548" s="27" customFormat="true" ht="30.8" hidden="false" customHeight="false" outlineLevel="0" collapsed="false">
      <c r="A548" s="1" t="s">
        <v>1490</v>
      </c>
      <c r="B548" s="1" t="s">
        <v>1491</v>
      </c>
      <c r="C548" s="1" t="s">
        <v>63</v>
      </c>
      <c r="D548" s="1" t="s">
        <v>133</v>
      </c>
      <c r="E548" s="1" t="n">
        <v>82145</v>
      </c>
      <c r="F548" s="1" t="n">
        <f aca="false">D548-C548</f>
        <v>14</v>
      </c>
      <c r="G548" s="26" t="n">
        <v>3853.5</v>
      </c>
      <c r="H548" s="1" t="n">
        <f aca="false">G548*F548</f>
        <v>53949</v>
      </c>
      <c r="I548" s="13" t="s">
        <v>1492</v>
      </c>
      <c r="J548" s="14" t="n">
        <v>53949</v>
      </c>
      <c r="K548" s="26" t="n">
        <f aca="false">H548-J548</f>
        <v>0</v>
      </c>
      <c r="L548" s="1"/>
      <c r="M548" s="0"/>
      <c r="N548" s="0"/>
      <c r="O548" s="0"/>
      <c r="P548" s="0"/>
      <c r="Q548" s="0"/>
      <c r="R548" s="0"/>
      <c r="S548" s="0"/>
      <c r="T548" s="0"/>
      <c r="U548" s="0"/>
      <c r="V548" s="0"/>
      <c r="AMI548" s="0"/>
      <c r="AMJ548" s="0"/>
    </row>
    <row r="549" customFormat="false" ht="30.8" hidden="false" customHeight="false" outlineLevel="0" collapsed="false">
      <c r="A549" s="1" t="s">
        <v>1493</v>
      </c>
      <c r="B549" s="1" t="s">
        <v>1494</v>
      </c>
      <c r="C549" s="1" t="s">
        <v>34</v>
      </c>
      <c r="D549" s="1" t="s">
        <v>19</v>
      </c>
      <c r="E549" s="1" t="n">
        <v>4932.5</v>
      </c>
      <c r="F549" s="1" t="n">
        <f aca="false">D549-C549</f>
        <v>1</v>
      </c>
      <c r="G549" s="26" t="n">
        <v>3853.5</v>
      </c>
      <c r="H549" s="1" t="n">
        <f aca="false">G549*F549</f>
        <v>3853.5</v>
      </c>
      <c r="I549" s="13" t="s">
        <v>1495</v>
      </c>
      <c r="J549" s="14" t="n">
        <v>3853.5</v>
      </c>
      <c r="K549" s="26" t="n">
        <f aca="false">H549-J549</f>
        <v>0</v>
      </c>
      <c r="L549" s="0"/>
    </row>
    <row r="550" customFormat="false" ht="30.8" hidden="false" customHeight="false" outlineLevel="0" collapsed="false">
      <c r="A550" s="26" t="s">
        <v>1496</v>
      </c>
      <c r="B550" s="26" t="s">
        <v>1497</v>
      </c>
      <c r="C550" s="26" t="s">
        <v>75</v>
      </c>
      <c r="D550" s="26" t="s">
        <v>19</v>
      </c>
      <c r="E550" s="26" t="n">
        <v>19395</v>
      </c>
      <c r="F550" s="26" t="n">
        <f aca="false">D550-C550</f>
        <v>2</v>
      </c>
      <c r="G550" s="26" t="n">
        <v>3853.5</v>
      </c>
      <c r="H550" s="26" t="n">
        <f aca="false">G550*F550</f>
        <v>7707</v>
      </c>
      <c r="I550" s="13" t="s">
        <v>1498</v>
      </c>
      <c r="J550" s="14" t="n">
        <v>7707</v>
      </c>
      <c r="K550" s="26" t="n">
        <f aca="false">H550-J550</f>
        <v>0</v>
      </c>
      <c r="L550" s="0"/>
    </row>
    <row r="551" customFormat="false" ht="30.8" hidden="false" customHeight="false" outlineLevel="0" collapsed="false">
      <c r="A551" s="1" t="s">
        <v>1499</v>
      </c>
      <c r="B551" s="1" t="s">
        <v>1500</v>
      </c>
      <c r="C551" s="1" t="s">
        <v>86</v>
      </c>
      <c r="D551" s="1" t="s">
        <v>51</v>
      </c>
      <c r="E551" s="1" t="n">
        <v>20028.75</v>
      </c>
      <c r="F551" s="1" t="n">
        <f aca="false">D551-C551</f>
        <v>3</v>
      </c>
      <c r="G551" s="26" t="n">
        <v>3853.5</v>
      </c>
      <c r="H551" s="1" t="n">
        <f aca="false">G551*F551</f>
        <v>11560.5</v>
      </c>
      <c r="I551" s="13" t="s">
        <v>1501</v>
      </c>
      <c r="J551" s="14" t="n">
        <v>11560.5</v>
      </c>
      <c r="K551" s="26" t="n">
        <f aca="false">H551-J551</f>
        <v>0</v>
      </c>
      <c r="L551" s="0"/>
    </row>
    <row r="552" customFormat="false" ht="30.8" hidden="false" customHeight="false" outlineLevel="0" collapsed="false">
      <c r="A552" s="1" t="s">
        <v>1502</v>
      </c>
      <c r="B552" s="1" t="s">
        <v>1503</v>
      </c>
      <c r="C552" s="1" t="s">
        <v>43</v>
      </c>
      <c r="D552" s="1" t="s">
        <v>47</v>
      </c>
      <c r="E552" s="1" t="n">
        <v>9865</v>
      </c>
      <c r="F552" s="1" t="n">
        <f aca="false">D552-C552</f>
        <v>2</v>
      </c>
      <c r="G552" s="26" t="n">
        <v>3853.5</v>
      </c>
      <c r="H552" s="1" t="n">
        <f aca="false">G552*F552</f>
        <v>7707</v>
      </c>
      <c r="I552" s="13" t="s">
        <v>1504</v>
      </c>
      <c r="J552" s="14" t="n">
        <v>7707</v>
      </c>
      <c r="K552" s="26" t="n">
        <f aca="false">H552-J552</f>
        <v>0</v>
      </c>
      <c r="L552" s="0"/>
    </row>
    <row r="553" s="12" customFormat="true" ht="29.85" hidden="false" customHeight="false" outlineLevel="0" collapsed="false">
      <c r="A553" s="7" t="s">
        <v>1505</v>
      </c>
      <c r="B553" s="11" t="s">
        <v>1506</v>
      </c>
      <c r="C553" s="11" t="s">
        <v>93</v>
      </c>
      <c r="D553" s="11" t="s">
        <v>35</v>
      </c>
      <c r="E553" s="11" t="n">
        <v>29595</v>
      </c>
      <c r="F553" s="11" t="n">
        <f aca="false">D553-C553</f>
        <v>3</v>
      </c>
      <c r="G553" s="8" t="n">
        <v>3853.5</v>
      </c>
      <c r="H553" s="11" t="n">
        <f aca="false">(G553*F553)*2</f>
        <v>23121</v>
      </c>
      <c r="I553" s="9" t="s">
        <v>1507</v>
      </c>
      <c r="J553" s="10" t="n">
        <v>11560.5</v>
      </c>
      <c r="K553" s="11" t="n">
        <f aca="false">H553-J553-J554</f>
        <v>0</v>
      </c>
      <c r="L553" s="11"/>
    </row>
    <row r="554" s="12" customFormat="true" ht="29.85" hidden="false" customHeight="false" outlineLevel="0" collapsed="false">
      <c r="A554" s="7"/>
      <c r="B554" s="11"/>
      <c r="C554" s="11"/>
      <c r="D554" s="11"/>
      <c r="E554" s="11"/>
      <c r="F554" s="11"/>
      <c r="G554" s="8"/>
      <c r="H554" s="11"/>
      <c r="I554" s="9" t="s">
        <v>1508</v>
      </c>
      <c r="J554" s="10" t="n">
        <v>11560.5</v>
      </c>
      <c r="K554" s="11" t="n">
        <v>0</v>
      </c>
      <c r="L554" s="11"/>
    </row>
    <row r="555" s="27" customFormat="true" ht="30.8" hidden="false" customHeight="false" outlineLevel="0" collapsed="false">
      <c r="A555" s="1" t="s">
        <v>1509</v>
      </c>
      <c r="B555" s="1" t="s">
        <v>1510</v>
      </c>
      <c r="C555" s="1" t="s">
        <v>146</v>
      </c>
      <c r="D555" s="1" t="s">
        <v>58</v>
      </c>
      <c r="E555" s="1" t="n">
        <v>12215</v>
      </c>
      <c r="F555" s="1" t="n">
        <f aca="false">D555-C555</f>
        <v>2</v>
      </c>
      <c r="G555" s="26" t="n">
        <v>3853.5</v>
      </c>
      <c r="H555" s="1" t="n">
        <f aca="false">G555*F555</f>
        <v>7707</v>
      </c>
      <c r="I555" s="13" t="s">
        <v>1511</v>
      </c>
      <c r="J555" s="14" t="n">
        <v>7707</v>
      </c>
      <c r="K555" s="1" t="n">
        <f aca="false">H555-J555</f>
        <v>0</v>
      </c>
      <c r="L555" s="1"/>
      <c r="M555" s="0"/>
      <c r="N555" s="0"/>
      <c r="O555" s="0"/>
      <c r="P555" s="0"/>
      <c r="Q555" s="0"/>
      <c r="R555" s="0"/>
      <c r="S555" s="0"/>
      <c r="T555" s="0"/>
      <c r="U555" s="0"/>
      <c r="V555" s="0"/>
      <c r="AMI555" s="0"/>
      <c r="AMJ555" s="0"/>
    </row>
    <row r="556" customFormat="false" ht="18.65" hidden="false" customHeight="true" outlineLevel="0" collapsed="false">
      <c r="A556" s="26" t="s">
        <v>1512</v>
      </c>
      <c r="B556" s="26" t="s">
        <v>1513</v>
      </c>
      <c r="C556" s="26" t="s">
        <v>58</v>
      </c>
      <c r="D556" s="26" t="s">
        <v>59</v>
      </c>
      <c r="E556" s="26" t="n">
        <v>9865</v>
      </c>
      <c r="F556" s="26" t="n">
        <f aca="false">D556-C556</f>
        <v>2</v>
      </c>
      <c r="G556" s="26" t="n">
        <v>3853.5</v>
      </c>
      <c r="H556" s="26" t="n">
        <f aca="false">G556*F556</f>
        <v>7707</v>
      </c>
      <c r="I556" s="69" t="s">
        <v>1514</v>
      </c>
      <c r="J556" s="14" t="n">
        <v>7707</v>
      </c>
      <c r="K556" s="1" t="n">
        <f aca="false">H556-J556</f>
        <v>0</v>
      </c>
      <c r="L556" s="26"/>
      <c r="M556" s="30"/>
      <c r="N556" s="30"/>
      <c r="O556" s="30"/>
      <c r="P556" s="30"/>
      <c r="Q556" s="30"/>
      <c r="R556" s="30"/>
      <c r="S556" s="30"/>
      <c r="T556" s="30"/>
      <c r="U556" s="30"/>
      <c r="V556" s="30"/>
    </row>
    <row r="557" s="27" customFormat="true" ht="30.8" hidden="false" customHeight="false" outlineLevel="0" collapsed="false">
      <c r="A557" s="1" t="s">
        <v>1515</v>
      </c>
      <c r="B557" s="1" t="s">
        <v>1516</v>
      </c>
      <c r="C557" s="1" t="s">
        <v>51</v>
      </c>
      <c r="D557" s="1" t="s">
        <v>14</v>
      </c>
      <c r="E557" s="1" t="n">
        <v>9865</v>
      </c>
      <c r="F557" s="1" t="n">
        <f aca="false">D557-C557</f>
        <v>2</v>
      </c>
      <c r="G557" s="26" t="n">
        <v>3853.5</v>
      </c>
      <c r="H557" s="1" t="n">
        <f aca="false">G557*F557</f>
        <v>7707</v>
      </c>
      <c r="I557" s="13" t="s">
        <v>1517</v>
      </c>
      <c r="J557" s="14" t="n">
        <v>7707</v>
      </c>
      <c r="K557" s="1" t="n">
        <f aca="false">H557-J557</f>
        <v>0</v>
      </c>
      <c r="L557" s="1"/>
      <c r="M557" s="0"/>
      <c r="N557" s="0"/>
      <c r="O557" s="0"/>
      <c r="P557" s="0"/>
      <c r="Q557" s="0"/>
      <c r="R557" s="0"/>
      <c r="S557" s="0"/>
      <c r="T557" s="0"/>
      <c r="U557" s="0"/>
      <c r="V557" s="0"/>
      <c r="AMI557" s="0"/>
      <c r="AMJ557" s="0"/>
    </row>
    <row r="558" s="27" customFormat="true" ht="30.8" hidden="false" customHeight="false" outlineLevel="0" collapsed="false">
      <c r="A558" s="1" t="s">
        <v>1518</v>
      </c>
      <c r="B558" s="1" t="s">
        <v>1519</v>
      </c>
      <c r="C558" s="1" t="s">
        <v>232</v>
      </c>
      <c r="D558" s="1" t="s">
        <v>59</v>
      </c>
      <c r="E558" s="1" t="n">
        <v>5207.5</v>
      </c>
      <c r="F558" s="1" t="n">
        <f aca="false">D558-C558</f>
        <v>1</v>
      </c>
      <c r="G558" s="26" t="n">
        <v>3853.5</v>
      </c>
      <c r="H558" s="1" t="n">
        <f aca="false">G558*F558</f>
        <v>3853.5</v>
      </c>
      <c r="I558" s="13" t="s">
        <v>1520</v>
      </c>
      <c r="J558" s="14" t="n">
        <v>3853.5</v>
      </c>
      <c r="K558" s="1" t="n">
        <f aca="false">H558-J558</f>
        <v>0</v>
      </c>
      <c r="L558" s="1"/>
      <c r="M558" s="0"/>
      <c r="N558" s="0"/>
      <c r="O558" s="0"/>
      <c r="P558" s="0"/>
      <c r="Q558" s="0"/>
      <c r="R558" s="0"/>
      <c r="S558" s="0"/>
      <c r="T558" s="0"/>
      <c r="U558" s="0"/>
      <c r="V558" s="0"/>
      <c r="AMI558" s="0"/>
      <c r="AMJ558" s="0"/>
    </row>
    <row r="559" customFormat="false" ht="30.8" hidden="false" customHeight="false" outlineLevel="0" collapsed="false">
      <c r="A559" s="26" t="s">
        <v>1521</v>
      </c>
      <c r="B559" s="26" t="s">
        <v>1522</v>
      </c>
      <c r="C559" s="26" t="s">
        <v>142</v>
      </c>
      <c r="D559" s="26" t="s">
        <v>74</v>
      </c>
      <c r="E559" s="26" t="n">
        <v>15622.5</v>
      </c>
      <c r="F559" s="26" t="n">
        <f aca="false">D559-C559</f>
        <v>3</v>
      </c>
      <c r="G559" s="26" t="n">
        <v>3853.5</v>
      </c>
      <c r="H559" s="26" t="n">
        <f aca="false">G559*F559</f>
        <v>11560.5</v>
      </c>
      <c r="I559" s="13" t="s">
        <v>1523</v>
      </c>
      <c r="J559" s="14" t="n">
        <v>11560.5</v>
      </c>
      <c r="K559" s="1" t="n">
        <f aca="false">H559-J559</f>
        <v>0</v>
      </c>
      <c r="L559" s="0"/>
    </row>
    <row r="560" customFormat="false" ht="15.9" hidden="false" customHeight="false" outlineLevel="0" collapsed="false">
      <c r="A560" s="1" t="s">
        <v>1524</v>
      </c>
      <c r="B560" s="1" t="s">
        <v>1522</v>
      </c>
      <c r="C560" s="1" t="s">
        <v>74</v>
      </c>
      <c r="D560" s="1" t="s">
        <v>24</v>
      </c>
      <c r="E560" s="1" t="n">
        <v>4657.5</v>
      </c>
      <c r="F560" s="1" t="n">
        <f aca="false">D560-C560</f>
        <v>1</v>
      </c>
      <c r="G560" s="26" t="n">
        <v>3853.5</v>
      </c>
      <c r="H560" s="1" t="n">
        <f aca="false">G560*F560</f>
        <v>3853.5</v>
      </c>
      <c r="I560" s="13" t="s">
        <v>1525</v>
      </c>
      <c r="J560" s="14" t="n">
        <v>3853.5</v>
      </c>
      <c r="K560" s="1" t="n">
        <f aca="false">H560-J560</f>
        <v>0</v>
      </c>
      <c r="L560" s="0"/>
    </row>
    <row r="561" customFormat="false" ht="30.8" hidden="false" customHeight="false" outlineLevel="0" collapsed="false">
      <c r="A561" s="1" t="s">
        <v>1526</v>
      </c>
      <c r="B561" s="1" t="s">
        <v>1527</v>
      </c>
      <c r="C561" s="1" t="s">
        <v>119</v>
      </c>
      <c r="D561" s="1" t="s">
        <v>39</v>
      </c>
      <c r="E561" s="1" t="n">
        <v>15952.5</v>
      </c>
      <c r="F561" s="1" t="n">
        <f aca="false">D561-C561</f>
        <v>3</v>
      </c>
      <c r="G561" s="26" t="n">
        <v>3853.5</v>
      </c>
      <c r="H561" s="1" t="n">
        <f aca="false">G561*F561</f>
        <v>11560.5</v>
      </c>
      <c r="I561" s="13" t="s">
        <v>1528</v>
      </c>
      <c r="J561" s="14" t="n">
        <v>11560.5</v>
      </c>
      <c r="K561" s="1" t="n">
        <f aca="false">H561-J561</f>
        <v>0</v>
      </c>
      <c r="L561" s="0"/>
    </row>
    <row r="562" customFormat="false" ht="30.8" hidden="false" customHeight="false" outlineLevel="0" collapsed="false">
      <c r="A562" s="1" t="s">
        <v>1529</v>
      </c>
      <c r="B562" s="1" t="s">
        <v>1530</v>
      </c>
      <c r="C562" s="1" t="s">
        <v>19</v>
      </c>
      <c r="D562" s="1" t="s">
        <v>119</v>
      </c>
      <c r="E562" s="1" t="n">
        <v>14797.5</v>
      </c>
      <c r="F562" s="1" t="n">
        <f aca="false">D562-C562</f>
        <v>3</v>
      </c>
      <c r="G562" s="26" t="n">
        <v>3853.5</v>
      </c>
      <c r="H562" s="1" t="n">
        <f aca="false">G562*F562</f>
        <v>11560.5</v>
      </c>
      <c r="I562" s="13" t="s">
        <v>1531</v>
      </c>
      <c r="J562" s="14" t="n">
        <v>11560.5</v>
      </c>
      <c r="K562" s="1" t="n">
        <f aca="false">H562-J562</f>
        <v>0</v>
      </c>
      <c r="L562" s="0"/>
    </row>
    <row r="563" customFormat="false" ht="15.9" hidden="false" customHeight="false" outlineLevel="0" collapsed="false">
      <c r="A563" s="1" t="s">
        <v>1532</v>
      </c>
      <c r="B563" s="1" t="s">
        <v>1533</v>
      </c>
      <c r="C563" s="1" t="s">
        <v>67</v>
      </c>
      <c r="D563" s="1" t="s">
        <v>51</v>
      </c>
      <c r="E563" s="1" t="n">
        <v>34527.5</v>
      </c>
      <c r="F563" s="1" t="n">
        <f aca="false">D563-C563</f>
        <v>7</v>
      </c>
      <c r="G563" s="26" t="n">
        <v>3853.5</v>
      </c>
      <c r="H563" s="1" t="n">
        <f aca="false">G563*F563</f>
        <v>26974.5</v>
      </c>
      <c r="I563" s="13" t="s">
        <v>1534</v>
      </c>
      <c r="J563" s="14" t="n">
        <v>26974.5</v>
      </c>
      <c r="K563" s="1" t="n">
        <f aca="false">H563-J563</f>
        <v>0</v>
      </c>
      <c r="L563" s="0"/>
    </row>
    <row r="564" customFormat="false" ht="30.8" hidden="false" customHeight="false" outlineLevel="0" collapsed="false">
      <c r="A564" s="1" t="s">
        <v>1535</v>
      </c>
      <c r="B564" s="1" t="s">
        <v>1536</v>
      </c>
      <c r="C564" s="1" t="s">
        <v>47</v>
      </c>
      <c r="D564" s="1" t="s">
        <v>75</v>
      </c>
      <c r="E564" s="1" t="n">
        <v>36645</v>
      </c>
      <c r="F564" s="1" t="n">
        <f aca="false">D564-C564</f>
        <v>6</v>
      </c>
      <c r="G564" s="26" t="n">
        <v>3853.5</v>
      </c>
      <c r="H564" s="1" t="n">
        <f aca="false">G564*F564</f>
        <v>23121</v>
      </c>
      <c r="I564" s="13" t="s">
        <v>1537</v>
      </c>
      <c r="J564" s="14" t="n">
        <v>23121</v>
      </c>
      <c r="K564" s="1" t="n">
        <f aca="false">H564-J564</f>
        <v>0</v>
      </c>
      <c r="L564" s="0"/>
    </row>
    <row r="565" customFormat="false" ht="30.8" hidden="false" customHeight="false" outlineLevel="0" collapsed="false">
      <c r="A565" s="1" t="s">
        <v>1538</v>
      </c>
      <c r="B565" s="1" t="s">
        <v>1539</v>
      </c>
      <c r="C565" s="1" t="s">
        <v>13</v>
      </c>
      <c r="D565" s="1" t="s">
        <v>133</v>
      </c>
      <c r="E565" s="1" t="n">
        <v>13645</v>
      </c>
      <c r="F565" s="1" t="n">
        <f aca="false">D565-C565</f>
        <v>2</v>
      </c>
      <c r="G565" s="26" t="n">
        <v>5743.5</v>
      </c>
      <c r="H565" s="1" t="n">
        <f aca="false">G565*F565</f>
        <v>11487</v>
      </c>
      <c r="I565" s="13" t="s">
        <v>1540</v>
      </c>
      <c r="J565" s="14" t="n">
        <v>11486.8</v>
      </c>
      <c r="K565" s="1" t="n">
        <f aca="false">H565-J565</f>
        <v>0.200000000000728</v>
      </c>
      <c r="L565" s="0"/>
    </row>
    <row r="566" s="27" customFormat="true" ht="30.8" hidden="false" customHeight="false" outlineLevel="0" collapsed="false">
      <c r="A566" s="1" t="s">
        <v>1541</v>
      </c>
      <c r="B566" s="1" t="s">
        <v>1539</v>
      </c>
      <c r="C566" s="1" t="s">
        <v>133</v>
      </c>
      <c r="D566" s="1" t="s">
        <v>51</v>
      </c>
      <c r="E566" s="1" t="n">
        <v>9865</v>
      </c>
      <c r="F566" s="1" t="n">
        <f aca="false">D566-C566</f>
        <v>2</v>
      </c>
      <c r="G566" s="26" t="n">
        <v>3853.5</v>
      </c>
      <c r="H566" s="1" t="n">
        <f aca="false">G566*F566</f>
        <v>7707</v>
      </c>
      <c r="I566" s="13" t="s">
        <v>1542</v>
      </c>
      <c r="J566" s="14" t="n">
        <v>7707</v>
      </c>
      <c r="K566" s="1" t="n">
        <f aca="false">H566-J566</f>
        <v>0</v>
      </c>
      <c r="L566" s="1"/>
      <c r="M566" s="0"/>
      <c r="N566" s="0"/>
      <c r="O566" s="0"/>
      <c r="P566" s="0"/>
      <c r="Q566" s="0"/>
      <c r="R566" s="0"/>
      <c r="S566" s="0"/>
      <c r="T566" s="0"/>
      <c r="U566" s="0"/>
      <c r="V566" s="0"/>
      <c r="AMI566" s="0"/>
      <c r="AMJ566" s="0"/>
    </row>
    <row r="567" customFormat="false" ht="30.8" hidden="false" customHeight="false" outlineLevel="0" collapsed="false">
      <c r="A567" s="1" t="s">
        <v>1543</v>
      </c>
      <c r="B567" s="1" t="s">
        <v>1544</v>
      </c>
      <c r="C567" s="1" t="s">
        <v>133</v>
      </c>
      <c r="D567" s="1" t="s">
        <v>112</v>
      </c>
      <c r="E567" s="1" t="n">
        <v>18322.5</v>
      </c>
      <c r="F567" s="1" t="n">
        <f aca="false">D567-C567</f>
        <v>3</v>
      </c>
      <c r="G567" s="26" t="n">
        <v>3853.5</v>
      </c>
      <c r="H567" s="1" t="n">
        <f aca="false">G567*F567</f>
        <v>11560.5</v>
      </c>
      <c r="I567" s="13" t="s">
        <v>1545</v>
      </c>
      <c r="J567" s="14" t="n">
        <v>11560.5</v>
      </c>
      <c r="K567" s="1" t="n">
        <f aca="false">H567-J567</f>
        <v>0</v>
      </c>
      <c r="L567" s="0"/>
    </row>
    <row r="568" customFormat="false" ht="30.8" hidden="false" customHeight="false" outlineLevel="0" collapsed="false">
      <c r="A568" s="1" t="s">
        <v>1546</v>
      </c>
      <c r="B568" s="1" t="s">
        <v>1547</v>
      </c>
      <c r="C568" s="1" t="s">
        <v>43</v>
      </c>
      <c r="D568" s="1" t="s">
        <v>142</v>
      </c>
      <c r="E568" s="1" t="n">
        <v>16447.5</v>
      </c>
      <c r="F568" s="1" t="n">
        <f aca="false">D568-C568</f>
        <v>3</v>
      </c>
      <c r="G568" s="26" t="n">
        <v>3853.5</v>
      </c>
      <c r="H568" s="1" t="n">
        <f aca="false">G568*F568</f>
        <v>11560.5</v>
      </c>
      <c r="I568" s="13" t="s">
        <v>1548</v>
      </c>
      <c r="J568" s="14" t="n">
        <v>11560.5</v>
      </c>
      <c r="K568" s="1" t="n">
        <f aca="false">H568-J568</f>
        <v>0</v>
      </c>
      <c r="L568" s="0"/>
    </row>
    <row r="569" customFormat="false" ht="15.9" hidden="false" customHeight="false" outlineLevel="0" collapsed="false">
      <c r="A569" s="1" t="s">
        <v>1549</v>
      </c>
      <c r="B569" s="1" t="s">
        <v>1550</v>
      </c>
      <c r="C569" s="1" t="s">
        <v>146</v>
      </c>
      <c r="D569" s="1" t="s">
        <v>58</v>
      </c>
      <c r="E569" s="1" t="n">
        <v>9865</v>
      </c>
      <c r="F569" s="1" t="n">
        <f aca="false">D569-C569</f>
        <v>2</v>
      </c>
      <c r="G569" s="26" t="n">
        <v>3853.5</v>
      </c>
      <c r="H569" s="1" t="n">
        <f aca="false">G569*F569</f>
        <v>7707</v>
      </c>
      <c r="I569" s="13" t="s">
        <v>1551</v>
      </c>
      <c r="J569" s="14" t="n">
        <v>7707</v>
      </c>
      <c r="K569" s="1" t="n">
        <f aca="false">H569-J569</f>
        <v>0</v>
      </c>
      <c r="L569" s="0"/>
    </row>
    <row r="570" customFormat="false" ht="30.8" hidden="false" customHeight="false" outlineLevel="0" collapsed="false">
      <c r="A570" s="1" t="s">
        <v>1552</v>
      </c>
      <c r="B570" s="1" t="s">
        <v>1553</v>
      </c>
      <c r="C570" s="1" t="s">
        <v>67</v>
      </c>
      <c r="D570" s="1" t="s">
        <v>39</v>
      </c>
      <c r="E570" s="1" t="n">
        <v>16980</v>
      </c>
      <c r="F570" s="1" t="n">
        <f aca="false">D570-C570</f>
        <v>2</v>
      </c>
      <c r="G570" s="26" t="n">
        <v>3853.5</v>
      </c>
      <c r="H570" s="1" t="n">
        <f aca="false">G570*F570</f>
        <v>7707</v>
      </c>
      <c r="I570" s="13" t="s">
        <v>1554</v>
      </c>
      <c r="J570" s="14" t="n">
        <v>7707</v>
      </c>
      <c r="K570" s="1" t="n">
        <f aca="false">H570-J570</f>
        <v>0</v>
      </c>
      <c r="L570" s="0"/>
    </row>
    <row r="571" customFormat="false" ht="30.8" hidden="false" customHeight="false" outlineLevel="0" collapsed="false">
      <c r="A571" s="1" t="s">
        <v>1555</v>
      </c>
      <c r="B571" s="1" t="s">
        <v>1556</v>
      </c>
      <c r="C571" s="1" t="s">
        <v>13</v>
      </c>
      <c r="D571" s="1" t="s">
        <v>207</v>
      </c>
      <c r="E571" s="1" t="n">
        <v>20028.75</v>
      </c>
      <c r="F571" s="1" t="n">
        <f aca="false">D571-C571</f>
        <v>3</v>
      </c>
      <c r="G571" s="26" t="n">
        <v>3853.5</v>
      </c>
      <c r="H571" s="1" t="n">
        <f aca="false">G571*F571</f>
        <v>11560.5</v>
      </c>
      <c r="I571" s="13" t="s">
        <v>1557</v>
      </c>
      <c r="J571" s="14" t="n">
        <v>11560.5</v>
      </c>
      <c r="K571" s="1" t="n">
        <f aca="false">H571-J571</f>
        <v>0</v>
      </c>
      <c r="L571" s="0"/>
    </row>
    <row r="572" customFormat="false" ht="30.8" hidden="false" customHeight="false" outlineLevel="0" collapsed="false">
      <c r="A572" s="1" t="s">
        <v>1558</v>
      </c>
      <c r="B572" s="1" t="s">
        <v>1559</v>
      </c>
      <c r="C572" s="1" t="s">
        <v>51</v>
      </c>
      <c r="D572" s="1" t="s">
        <v>180</v>
      </c>
      <c r="E572" s="1" t="n">
        <v>19730</v>
      </c>
      <c r="F572" s="1" t="n">
        <f aca="false">D572-C572</f>
        <v>4</v>
      </c>
      <c r="G572" s="26" t="n">
        <v>3853.5</v>
      </c>
      <c r="H572" s="1" t="n">
        <f aca="false">G572*F572</f>
        <v>15414</v>
      </c>
      <c r="I572" s="13" t="s">
        <v>1560</v>
      </c>
      <c r="J572" s="14" t="n">
        <v>15414</v>
      </c>
      <c r="K572" s="1" t="n">
        <f aca="false">H572-J572</f>
        <v>0</v>
      </c>
      <c r="L572" s="0"/>
    </row>
    <row r="573" customFormat="false" ht="15.9" hidden="false" customHeight="false" outlineLevel="0" collapsed="false">
      <c r="A573" s="1" t="s">
        <v>1561</v>
      </c>
      <c r="B573" s="1" t="s">
        <v>1562</v>
      </c>
      <c r="C573" s="1" t="s">
        <v>20</v>
      </c>
      <c r="D573" s="1" t="s">
        <v>146</v>
      </c>
      <c r="E573" s="1" t="n">
        <v>14945</v>
      </c>
      <c r="F573" s="1" t="n">
        <f aca="false">D573-C573</f>
        <v>2</v>
      </c>
      <c r="G573" s="26" t="n">
        <v>3853.5</v>
      </c>
      <c r="H573" s="1" t="n">
        <f aca="false">G573*F573</f>
        <v>7707</v>
      </c>
      <c r="I573" s="13" t="s">
        <v>1563</v>
      </c>
      <c r="J573" s="14" t="n">
        <v>7707</v>
      </c>
      <c r="K573" s="1" t="n">
        <f aca="false">H573-J573</f>
        <v>0</v>
      </c>
      <c r="L573" s="0"/>
    </row>
    <row r="574" customFormat="false" ht="30.8" hidden="false" customHeight="false" outlineLevel="0" collapsed="false">
      <c r="A574" s="1" t="s">
        <v>1564</v>
      </c>
      <c r="B574" s="1" t="s">
        <v>1565</v>
      </c>
      <c r="C574" s="1" t="s">
        <v>51</v>
      </c>
      <c r="D574" s="1" t="s">
        <v>20</v>
      </c>
      <c r="E574" s="1" t="n">
        <v>14797.5</v>
      </c>
      <c r="F574" s="1" t="n">
        <f aca="false">D574-C574</f>
        <v>3</v>
      </c>
      <c r="G574" s="26" t="n">
        <v>3853.5</v>
      </c>
      <c r="H574" s="1" t="n">
        <f aca="false">G574*F574</f>
        <v>11560.5</v>
      </c>
      <c r="I574" s="13" t="s">
        <v>1566</v>
      </c>
      <c r="J574" s="14" t="n">
        <v>11560.5</v>
      </c>
      <c r="K574" s="1" t="n">
        <f aca="false">H574-J574</f>
        <v>0</v>
      </c>
      <c r="L574" s="0"/>
    </row>
    <row r="575" s="27" customFormat="true" ht="30.8" hidden="false" customHeight="false" outlineLevel="0" collapsed="false">
      <c r="A575" s="1" t="s">
        <v>1567</v>
      </c>
      <c r="B575" s="1" t="s">
        <v>1565</v>
      </c>
      <c r="C575" s="1" t="s">
        <v>20</v>
      </c>
      <c r="D575" s="1" t="s">
        <v>146</v>
      </c>
      <c r="E575" s="1" t="n">
        <v>12215</v>
      </c>
      <c r="F575" s="1" t="n">
        <f aca="false">D575-C575</f>
        <v>2</v>
      </c>
      <c r="G575" s="26" t="n">
        <v>3853.5</v>
      </c>
      <c r="H575" s="1" t="n">
        <f aca="false">G575*F575</f>
        <v>7707</v>
      </c>
      <c r="I575" s="13" t="s">
        <v>1568</v>
      </c>
      <c r="J575" s="14" t="n">
        <v>7707</v>
      </c>
      <c r="K575" s="1" t="n">
        <f aca="false">H575-J575</f>
        <v>0</v>
      </c>
      <c r="L575" s="1"/>
      <c r="M575" s="0"/>
      <c r="N575" s="0"/>
      <c r="O575" s="0"/>
      <c r="P575" s="0"/>
      <c r="Q575" s="0"/>
      <c r="R575" s="0"/>
      <c r="S575" s="0"/>
      <c r="T575" s="0"/>
      <c r="U575" s="0"/>
      <c r="V575" s="0"/>
      <c r="AMI575" s="0"/>
      <c r="AMJ575" s="0"/>
    </row>
    <row r="576" customFormat="false" ht="30.8" hidden="false" customHeight="false" outlineLevel="0" collapsed="false">
      <c r="A576" s="26" t="s">
        <v>1569</v>
      </c>
      <c r="B576" s="26" t="s">
        <v>1570</v>
      </c>
      <c r="C576" s="26" t="s">
        <v>67</v>
      </c>
      <c r="D576" s="26" t="s">
        <v>39</v>
      </c>
      <c r="E576" s="26" t="n">
        <v>9865</v>
      </c>
      <c r="F576" s="26" t="n">
        <f aca="false">D576-C576</f>
        <v>2</v>
      </c>
      <c r="G576" s="26" t="n">
        <v>3853.5</v>
      </c>
      <c r="H576" s="26" t="n">
        <f aca="false">G576*F576</f>
        <v>7707</v>
      </c>
      <c r="I576" s="13" t="s">
        <v>1571</v>
      </c>
      <c r="J576" s="14" t="n">
        <v>7707</v>
      </c>
      <c r="K576" s="1" t="n">
        <f aca="false">H576-J576</f>
        <v>0</v>
      </c>
      <c r="L576" s="26"/>
      <c r="M576" s="30"/>
      <c r="N576" s="30"/>
      <c r="O576" s="30"/>
      <c r="P576" s="30"/>
      <c r="Q576" s="30"/>
      <c r="R576" s="30"/>
      <c r="S576" s="30"/>
      <c r="T576" s="30"/>
      <c r="U576" s="30"/>
      <c r="V576" s="30"/>
    </row>
    <row r="577" customFormat="false" ht="30.8" hidden="false" customHeight="false" outlineLevel="0" collapsed="false">
      <c r="A577" s="26" t="s">
        <v>1572</v>
      </c>
      <c r="B577" s="26" t="s">
        <v>1573</v>
      </c>
      <c r="C577" s="26" t="s">
        <v>19</v>
      </c>
      <c r="D577" s="26" t="s">
        <v>93</v>
      </c>
      <c r="E577" s="26" t="n">
        <v>9865</v>
      </c>
      <c r="F577" s="26" t="n">
        <f aca="false">D577-C577</f>
        <v>2</v>
      </c>
      <c r="G577" s="26" t="n">
        <v>3853.5</v>
      </c>
      <c r="H577" s="26" t="n">
        <f aca="false">G577*F577</f>
        <v>7707</v>
      </c>
      <c r="I577" s="13" t="s">
        <v>1574</v>
      </c>
      <c r="J577" s="14" t="n">
        <v>7707</v>
      </c>
      <c r="K577" s="1" t="n">
        <f aca="false">H577-J577</f>
        <v>0</v>
      </c>
      <c r="L577" s="0"/>
    </row>
    <row r="578" customFormat="false" ht="15.9" hidden="false" customHeight="false" outlineLevel="0" collapsed="false">
      <c r="A578" s="1" t="s">
        <v>1575</v>
      </c>
      <c r="B578" s="1" t="s">
        <v>1576</v>
      </c>
      <c r="C578" s="1" t="s">
        <v>180</v>
      </c>
      <c r="D578" s="1" t="s">
        <v>150</v>
      </c>
      <c r="E578" s="1" t="n">
        <v>13645</v>
      </c>
      <c r="F578" s="1" t="n">
        <f aca="false">D578-C578</f>
        <v>2</v>
      </c>
      <c r="G578" s="26" t="n">
        <v>5743.5</v>
      </c>
      <c r="H578" s="1" t="n">
        <f aca="false">G578*F578</f>
        <v>11487</v>
      </c>
      <c r="I578" s="13" t="s">
        <v>1577</v>
      </c>
      <c r="J578" s="14" t="n">
        <v>11486.8</v>
      </c>
      <c r="K578" s="1" t="n">
        <f aca="false">H578-J578</f>
        <v>0.200000000000728</v>
      </c>
      <c r="L578" s="0"/>
    </row>
    <row r="579" customFormat="false" ht="15.9" hidden="false" customHeight="false" outlineLevel="0" collapsed="false">
      <c r="A579" s="1" t="s">
        <v>1578</v>
      </c>
      <c r="B579" s="1" t="s">
        <v>1579</v>
      </c>
      <c r="C579" s="1" t="s">
        <v>24</v>
      </c>
      <c r="D579" s="1" t="s">
        <v>75</v>
      </c>
      <c r="E579" s="1" t="n">
        <v>5592.5</v>
      </c>
      <c r="F579" s="1" t="n">
        <f aca="false">D579-C579</f>
        <v>1</v>
      </c>
      <c r="G579" s="26" t="n">
        <v>3853.5</v>
      </c>
      <c r="H579" s="1" t="n">
        <f aca="false">G579*F579</f>
        <v>3853.5</v>
      </c>
      <c r="I579" s="13" t="s">
        <v>1580</v>
      </c>
      <c r="J579" s="14" t="n">
        <v>3853.5</v>
      </c>
      <c r="K579" s="1" t="n">
        <f aca="false">H579-J579</f>
        <v>0</v>
      </c>
      <c r="L579" s="0"/>
    </row>
    <row r="580" customFormat="false" ht="15.9" hidden="false" customHeight="false" outlineLevel="0" collapsed="false">
      <c r="A580" s="1" t="s">
        <v>1581</v>
      </c>
      <c r="B580" s="1" t="s">
        <v>1579</v>
      </c>
      <c r="C580" s="1" t="s">
        <v>75</v>
      </c>
      <c r="D580" s="1" t="s">
        <v>19</v>
      </c>
      <c r="E580" s="1" t="n">
        <v>11185</v>
      </c>
      <c r="F580" s="1" t="n">
        <f aca="false">D580-C580</f>
        <v>2</v>
      </c>
      <c r="G580" s="26" t="n">
        <v>3853.5</v>
      </c>
      <c r="H580" s="1" t="n">
        <f aca="false">G580*F580</f>
        <v>7707</v>
      </c>
      <c r="I580" s="13" t="s">
        <v>1582</v>
      </c>
      <c r="J580" s="14" t="n">
        <v>7707</v>
      </c>
      <c r="K580" s="1" t="n">
        <f aca="false">H580-J580</f>
        <v>0</v>
      </c>
      <c r="L580" s="0"/>
    </row>
    <row r="581" customFormat="false" ht="15.9" hidden="false" customHeight="false" outlineLevel="0" collapsed="false">
      <c r="A581" s="1" t="s">
        <v>1583</v>
      </c>
      <c r="B581" s="1" t="s">
        <v>1584</v>
      </c>
      <c r="C581" s="1" t="s">
        <v>75</v>
      </c>
      <c r="D581" s="1" t="s">
        <v>19</v>
      </c>
      <c r="E581" s="1" t="n">
        <v>10635</v>
      </c>
      <c r="F581" s="1" t="n">
        <f aca="false">D581-C581</f>
        <v>2</v>
      </c>
      <c r="G581" s="26" t="n">
        <v>3853.5</v>
      </c>
      <c r="H581" s="1" t="n">
        <f aca="false">G581*F581</f>
        <v>7707</v>
      </c>
      <c r="I581" s="13" t="s">
        <v>1585</v>
      </c>
      <c r="J581" s="14" t="n">
        <v>7707</v>
      </c>
      <c r="K581" s="1" t="n">
        <f aca="false">H581-J581</f>
        <v>0</v>
      </c>
      <c r="L581" s="0"/>
    </row>
    <row r="582" customFormat="false" ht="15.9" hidden="false" customHeight="false" outlineLevel="0" collapsed="false">
      <c r="A582" s="1" t="s">
        <v>1586</v>
      </c>
      <c r="B582" s="1" t="s">
        <v>1587</v>
      </c>
      <c r="C582" s="1" t="s">
        <v>20</v>
      </c>
      <c r="D582" s="1" t="s">
        <v>146</v>
      </c>
      <c r="E582" s="1" t="n">
        <v>10635</v>
      </c>
      <c r="F582" s="1" t="n">
        <f aca="false">D582-C582</f>
        <v>2</v>
      </c>
      <c r="G582" s="26" t="n">
        <v>3853.5</v>
      </c>
      <c r="H582" s="1" t="n">
        <f aca="false">G582*F582</f>
        <v>7707</v>
      </c>
      <c r="I582" s="13" t="s">
        <v>1588</v>
      </c>
      <c r="J582" s="14" t="n">
        <v>7707</v>
      </c>
      <c r="K582" s="1" t="n">
        <f aca="false">H582-J582</f>
        <v>0</v>
      </c>
      <c r="L582" s="0"/>
    </row>
    <row r="583" customFormat="false" ht="30.8" hidden="false" customHeight="false" outlineLevel="0" collapsed="false">
      <c r="A583" s="1" t="s">
        <v>1589</v>
      </c>
      <c r="B583" s="1" t="s">
        <v>1590</v>
      </c>
      <c r="C583" s="1" t="s">
        <v>19</v>
      </c>
      <c r="D583" s="1" t="s">
        <v>93</v>
      </c>
      <c r="E583" s="1" t="n">
        <v>12215</v>
      </c>
      <c r="F583" s="1" t="n">
        <f aca="false">D583-C583</f>
        <v>2</v>
      </c>
      <c r="G583" s="26" t="n">
        <v>3853.5</v>
      </c>
      <c r="H583" s="1" t="n">
        <f aca="false">G583*F583</f>
        <v>7707</v>
      </c>
      <c r="I583" s="13" t="s">
        <v>1591</v>
      </c>
      <c r="J583" s="14" t="n">
        <v>7707</v>
      </c>
      <c r="K583" s="1" t="n">
        <f aca="false">H583-J583</f>
        <v>0</v>
      </c>
      <c r="L583" s="0"/>
    </row>
    <row r="584" customFormat="false" ht="30.8" hidden="false" customHeight="false" outlineLevel="0" collapsed="false">
      <c r="A584" s="1" t="s">
        <v>1592</v>
      </c>
      <c r="B584" s="1" t="s">
        <v>1593</v>
      </c>
      <c r="C584" s="1" t="s">
        <v>19</v>
      </c>
      <c r="D584" s="1" t="s">
        <v>93</v>
      </c>
      <c r="E584" s="1" t="n">
        <v>12215</v>
      </c>
      <c r="F584" s="1" t="n">
        <f aca="false">D584-C584</f>
        <v>2</v>
      </c>
      <c r="G584" s="26" t="n">
        <v>3853.5</v>
      </c>
      <c r="H584" s="1" t="n">
        <f aca="false">G584*F584</f>
        <v>7707</v>
      </c>
      <c r="I584" s="13" t="s">
        <v>1594</v>
      </c>
      <c r="J584" s="14" t="n">
        <v>7707</v>
      </c>
      <c r="K584" s="1" t="n">
        <f aca="false">H584-J584</f>
        <v>0</v>
      </c>
      <c r="L584" s="0"/>
    </row>
    <row r="585" s="22" customFormat="true" ht="15.85" hidden="false" customHeight="false" outlineLevel="0" collapsed="false">
      <c r="A585" s="19" t="s">
        <v>1595</v>
      </c>
      <c r="B585" s="19" t="s">
        <v>1596</v>
      </c>
      <c r="C585" s="19" t="s">
        <v>43</v>
      </c>
      <c r="D585" s="19" t="s">
        <v>29</v>
      </c>
      <c r="E585" s="19" t="n">
        <v>26885</v>
      </c>
      <c r="F585" s="19" t="n">
        <f aca="false">D585-C585</f>
        <v>4</v>
      </c>
      <c r="G585" s="19" t="n">
        <v>3670</v>
      </c>
      <c r="H585" s="19" t="n">
        <f aca="false">G585*F585</f>
        <v>14680</v>
      </c>
      <c r="I585" s="20" t="s">
        <v>1597</v>
      </c>
      <c r="J585" s="21" t="n">
        <v>14680</v>
      </c>
      <c r="K585" s="19" t="n">
        <f aca="false">H585-J585</f>
        <v>0</v>
      </c>
    </row>
    <row r="586" s="73" customFormat="true" ht="15.85" hidden="false" customHeight="false" outlineLevel="0" collapsed="false">
      <c r="A586" s="70" t="s">
        <v>1598</v>
      </c>
      <c r="B586" s="70" t="s">
        <v>1596</v>
      </c>
      <c r="C586" s="70" t="s">
        <v>47</v>
      </c>
      <c r="D586" s="70" t="s">
        <v>34</v>
      </c>
      <c r="E586" s="70" t="n">
        <v>38850</v>
      </c>
      <c r="F586" s="70" t="n">
        <f aca="false">D586-C586</f>
        <v>7</v>
      </c>
      <c r="G586" s="70" t="n">
        <v>4470</v>
      </c>
      <c r="H586" s="70" t="n">
        <f aca="false">G586*F586</f>
        <v>31290</v>
      </c>
      <c r="I586" s="71" t="s">
        <v>1599</v>
      </c>
      <c r="J586" s="72" t="n">
        <v>31290</v>
      </c>
      <c r="K586" s="19" t="n">
        <f aca="false">H586-J586</f>
        <v>0</v>
      </c>
      <c r="L586" s="70"/>
      <c r="AMI586" s="22"/>
      <c r="AMJ586" s="22"/>
    </row>
    <row r="587" customFormat="false" ht="15.9" hidden="false" customHeight="false" outlineLevel="0" collapsed="false">
      <c r="A587" s="1" t="s">
        <v>1600</v>
      </c>
      <c r="B587" s="1" t="s">
        <v>1601</v>
      </c>
      <c r="C587" s="1" t="s">
        <v>39</v>
      </c>
      <c r="D587" s="1" t="s">
        <v>207</v>
      </c>
      <c r="E587" s="1" t="n">
        <v>24430</v>
      </c>
      <c r="F587" s="1" t="n">
        <f aca="false">D587-C587</f>
        <v>4</v>
      </c>
      <c r="G587" s="26" t="n">
        <v>3853.5</v>
      </c>
      <c r="H587" s="1" t="n">
        <f aca="false">G587*F587</f>
        <v>15414</v>
      </c>
      <c r="I587" s="13" t="s">
        <v>1602</v>
      </c>
      <c r="J587" s="14" t="n">
        <v>15414</v>
      </c>
      <c r="K587" s="1" t="n">
        <f aca="false">H587-J587</f>
        <v>0</v>
      </c>
      <c r="L587" s="0"/>
    </row>
    <row r="588" s="54" customFormat="true" ht="15.75" hidden="false" customHeight="false" outlineLevel="0" collapsed="false">
      <c r="A588" s="4" t="s">
        <v>1603</v>
      </c>
      <c r="B588" s="4" t="s">
        <v>1604</v>
      </c>
      <c r="C588" s="4" t="s">
        <v>43</v>
      </c>
      <c r="D588" s="4" t="s">
        <v>47</v>
      </c>
      <c r="E588" s="4" t="n">
        <v>10635</v>
      </c>
      <c r="F588" s="4" t="n">
        <f aca="false">D588-C588</f>
        <v>2</v>
      </c>
      <c r="G588" s="4" t="n">
        <v>3853.5</v>
      </c>
      <c r="H588" s="4" t="n">
        <f aca="false">G588*F588</f>
        <v>7707</v>
      </c>
      <c r="I588" s="28" t="s">
        <v>1605</v>
      </c>
      <c r="J588" s="29" t="n">
        <v>7707</v>
      </c>
      <c r="K588" s="4" t="n">
        <f aca="false">H588-J588</f>
        <v>0</v>
      </c>
      <c r="L588" s="4"/>
      <c r="M588" s="6"/>
      <c r="N588" s="6"/>
      <c r="O588" s="6"/>
      <c r="P588" s="6"/>
      <c r="Q588" s="6"/>
      <c r="R588" s="6"/>
      <c r="S588" s="6"/>
      <c r="T588" s="6"/>
      <c r="U588" s="6"/>
      <c r="V588" s="6"/>
      <c r="AMI588" s="6"/>
      <c r="AMJ588" s="6"/>
    </row>
    <row r="589" customFormat="false" ht="30.8" hidden="false" customHeight="false" outlineLevel="0" collapsed="false">
      <c r="A589" s="1" t="s">
        <v>1606</v>
      </c>
      <c r="B589" s="1" t="s">
        <v>1607</v>
      </c>
      <c r="C589" s="1" t="s">
        <v>142</v>
      </c>
      <c r="D589" s="1" t="s">
        <v>74</v>
      </c>
      <c r="E589" s="1" t="n">
        <v>14797.5</v>
      </c>
      <c r="F589" s="1" t="n">
        <f aca="false">D589-C589</f>
        <v>3</v>
      </c>
      <c r="G589" s="26" t="n">
        <v>3853.5</v>
      </c>
      <c r="H589" s="1" t="n">
        <f aca="false">G589*F589</f>
        <v>11560.5</v>
      </c>
      <c r="I589" s="13" t="s">
        <v>1608</v>
      </c>
      <c r="J589" s="14" t="n">
        <v>11560.5</v>
      </c>
      <c r="K589" s="1" t="n">
        <f aca="false">H589-J589</f>
        <v>0</v>
      </c>
      <c r="L589" s="0"/>
    </row>
    <row r="590" customFormat="false" ht="30.8" hidden="false" customHeight="false" outlineLevel="0" collapsed="false">
      <c r="A590" s="1" t="s">
        <v>1609</v>
      </c>
      <c r="B590" s="1" t="s">
        <v>1610</v>
      </c>
      <c r="C590" s="1" t="s">
        <v>19</v>
      </c>
      <c r="D590" s="1" t="s">
        <v>35</v>
      </c>
      <c r="E590" s="1" t="n">
        <v>24662.5</v>
      </c>
      <c r="F590" s="1" t="n">
        <f aca="false">D590-C590</f>
        <v>5</v>
      </c>
      <c r="G590" s="26" t="n">
        <v>3853.5</v>
      </c>
      <c r="H590" s="1" t="n">
        <f aca="false">G590*F590</f>
        <v>19267.5</v>
      </c>
      <c r="I590" s="13" t="s">
        <v>1611</v>
      </c>
      <c r="J590" s="14" t="n">
        <v>19267.5</v>
      </c>
      <c r="K590" s="1" t="n">
        <f aca="false">H590-J590</f>
        <v>0</v>
      </c>
      <c r="L590" s="0"/>
    </row>
    <row r="591" customFormat="false" ht="30.8" hidden="false" customHeight="false" outlineLevel="0" collapsed="false">
      <c r="A591" s="1" t="s">
        <v>1612</v>
      </c>
      <c r="B591" s="1" t="s">
        <v>1613</v>
      </c>
      <c r="C591" s="1" t="s">
        <v>82</v>
      </c>
      <c r="D591" s="1" t="s">
        <v>67</v>
      </c>
      <c r="E591" s="1" t="n">
        <v>14797.5</v>
      </c>
      <c r="F591" s="1" t="n">
        <f aca="false">D591-C591</f>
        <v>3</v>
      </c>
      <c r="G591" s="26" t="n">
        <v>3853.5</v>
      </c>
      <c r="H591" s="1" t="n">
        <f aca="false">G591*F591</f>
        <v>11560.5</v>
      </c>
      <c r="I591" s="13" t="s">
        <v>1614</v>
      </c>
      <c r="J591" s="14" t="n">
        <v>11560.5</v>
      </c>
      <c r="K591" s="1" t="n">
        <f aca="false">H591-J591</f>
        <v>0</v>
      </c>
      <c r="L591" s="0"/>
    </row>
    <row r="592" customFormat="false" ht="15.9" hidden="false" customHeight="false" outlineLevel="0" collapsed="false">
      <c r="A592" s="1" t="s">
        <v>1615</v>
      </c>
      <c r="B592" s="1" t="s">
        <v>1616</v>
      </c>
      <c r="C592" s="1" t="s">
        <v>24</v>
      </c>
      <c r="D592" s="1" t="s">
        <v>19</v>
      </c>
      <c r="E592" s="1" t="n">
        <v>15622.5</v>
      </c>
      <c r="F592" s="1" t="n">
        <f aca="false">D592-C592</f>
        <v>3</v>
      </c>
      <c r="G592" s="26" t="n">
        <v>3853.5</v>
      </c>
      <c r="H592" s="1" t="n">
        <f aca="false">G592*F592</f>
        <v>11560.5</v>
      </c>
      <c r="I592" s="13" t="s">
        <v>1617</v>
      </c>
      <c r="J592" s="14" t="n">
        <v>11560.5</v>
      </c>
      <c r="K592" s="1" t="n">
        <f aca="false">H592-J592</f>
        <v>0</v>
      </c>
      <c r="L592" s="0"/>
    </row>
    <row r="593" s="27" customFormat="true" ht="15.9" hidden="false" customHeight="false" outlineLevel="0" collapsed="false">
      <c r="A593" s="1" t="s">
        <v>1618</v>
      </c>
      <c r="B593" s="1" t="s">
        <v>1616</v>
      </c>
      <c r="C593" s="1" t="s">
        <v>19</v>
      </c>
      <c r="D593" s="1" t="s">
        <v>82</v>
      </c>
      <c r="E593" s="1" t="n">
        <v>5207.5</v>
      </c>
      <c r="F593" s="1" t="n">
        <f aca="false">D593-C593</f>
        <v>1</v>
      </c>
      <c r="G593" s="26" t="n">
        <v>3853.5</v>
      </c>
      <c r="H593" s="1" t="n">
        <f aca="false">G593*F593</f>
        <v>3853.5</v>
      </c>
      <c r="I593" s="13" t="s">
        <v>1619</v>
      </c>
      <c r="J593" s="14" t="n">
        <v>3853.5</v>
      </c>
      <c r="K593" s="1" t="n">
        <f aca="false">H593-J593</f>
        <v>0</v>
      </c>
      <c r="L593" s="1"/>
      <c r="M593" s="0"/>
      <c r="N593" s="0"/>
      <c r="O593" s="0"/>
      <c r="P593" s="0"/>
      <c r="Q593" s="0"/>
      <c r="R593" s="0"/>
      <c r="S593" s="0"/>
      <c r="T593" s="0"/>
      <c r="U593" s="0"/>
      <c r="V593" s="0"/>
      <c r="AMI593" s="0"/>
      <c r="AMJ593" s="0"/>
    </row>
    <row r="594" customFormat="false" ht="30.8" hidden="false" customHeight="false" outlineLevel="0" collapsed="false">
      <c r="A594" s="26" t="s">
        <v>1620</v>
      </c>
      <c r="B594" s="26" t="s">
        <v>1621</v>
      </c>
      <c r="C594" s="26" t="s">
        <v>142</v>
      </c>
      <c r="D594" s="26" t="s">
        <v>29</v>
      </c>
      <c r="E594" s="26" t="n">
        <v>4932.5</v>
      </c>
      <c r="F594" s="26" t="n">
        <f aca="false">D594-C594</f>
        <v>1</v>
      </c>
      <c r="G594" s="26" t="n">
        <v>3853.5</v>
      </c>
      <c r="H594" s="26" t="n">
        <f aca="false">G594*F594</f>
        <v>3853.5</v>
      </c>
      <c r="I594" s="13" t="s">
        <v>1622</v>
      </c>
      <c r="J594" s="14" t="n">
        <v>3853.5</v>
      </c>
      <c r="K594" s="1" t="n">
        <f aca="false">H594-J594</f>
        <v>0</v>
      </c>
      <c r="L594" s="26"/>
      <c r="M594" s="30"/>
      <c r="N594" s="30"/>
      <c r="O594" s="30"/>
      <c r="P594" s="30"/>
      <c r="Q594" s="30"/>
      <c r="R594" s="30"/>
      <c r="S594" s="30"/>
      <c r="T594" s="30"/>
      <c r="U594" s="30"/>
      <c r="V594" s="30"/>
    </row>
    <row r="595" s="38" customFormat="true" ht="30.8" hidden="false" customHeight="false" outlineLevel="0" collapsed="false">
      <c r="A595" s="35" t="s">
        <v>1623</v>
      </c>
      <c r="B595" s="35" t="s">
        <v>1624</v>
      </c>
      <c r="C595" s="35" t="s">
        <v>39</v>
      </c>
      <c r="D595" s="35" t="s">
        <v>86</v>
      </c>
      <c r="E595" s="35" t="n">
        <v>9865</v>
      </c>
      <c r="F595" s="35" t="n">
        <f aca="false">D595-C595</f>
        <v>2</v>
      </c>
      <c r="G595" s="35" t="n">
        <v>3853.5</v>
      </c>
      <c r="H595" s="35" t="n">
        <f aca="false">G595*F595</f>
        <v>7707</v>
      </c>
      <c r="I595" s="36" t="s">
        <v>1625</v>
      </c>
      <c r="J595" s="37" t="n">
        <v>7707</v>
      </c>
      <c r="K595" s="1" t="n">
        <f aca="false">H595-J595</f>
        <v>0</v>
      </c>
      <c r="L595" s="35"/>
      <c r="AMI595" s="0"/>
      <c r="AMJ595" s="0"/>
    </row>
    <row r="596" customFormat="false" ht="30.8" hidden="false" customHeight="false" outlineLevel="0" collapsed="false">
      <c r="A596" s="1" t="s">
        <v>1626</v>
      </c>
      <c r="B596" s="1" t="s">
        <v>1627</v>
      </c>
      <c r="C596" s="1" t="s">
        <v>43</v>
      </c>
      <c r="D596" s="1" t="s">
        <v>29</v>
      </c>
      <c r="E596" s="1" t="n">
        <v>30800</v>
      </c>
      <c r="F596" s="1" t="n">
        <f aca="false">D596-C596</f>
        <v>4</v>
      </c>
      <c r="G596" s="26" t="n">
        <v>3853.5</v>
      </c>
      <c r="H596" s="1" t="n">
        <f aca="false">G596*F596</f>
        <v>15414</v>
      </c>
      <c r="I596" s="13" t="s">
        <v>1628</v>
      </c>
      <c r="J596" s="14" t="n">
        <v>15414</v>
      </c>
      <c r="K596" s="1" t="n">
        <f aca="false">H596-J596</f>
        <v>0</v>
      </c>
      <c r="L596" s="0"/>
    </row>
    <row r="597" customFormat="false" ht="30.8" hidden="false" customHeight="false" outlineLevel="0" collapsed="false">
      <c r="A597" s="1" t="s">
        <v>1629</v>
      </c>
      <c r="B597" s="1" t="s">
        <v>1630</v>
      </c>
      <c r="C597" s="1" t="s">
        <v>13</v>
      </c>
      <c r="D597" s="1" t="s">
        <v>112</v>
      </c>
      <c r="E597" s="1" t="n">
        <v>26037.5</v>
      </c>
      <c r="F597" s="1" t="n">
        <f aca="false">D597-C597</f>
        <v>5</v>
      </c>
      <c r="G597" s="26" t="n">
        <v>3853.5</v>
      </c>
      <c r="H597" s="1" t="n">
        <f aca="false">G597*F597</f>
        <v>19267.5</v>
      </c>
      <c r="I597" s="13" t="s">
        <v>1631</v>
      </c>
      <c r="J597" s="14" t="n">
        <v>19267.5</v>
      </c>
      <c r="K597" s="1" t="n">
        <f aca="false">H597-J597</f>
        <v>0</v>
      </c>
      <c r="L597" s="0"/>
    </row>
    <row r="598" s="30" customFormat="true" ht="30.8" hidden="false" customHeight="false" outlineLevel="0" collapsed="false">
      <c r="A598" s="1" t="s">
        <v>1632</v>
      </c>
      <c r="B598" s="1" t="s">
        <v>1633</v>
      </c>
      <c r="C598" s="1" t="s">
        <v>43</v>
      </c>
      <c r="D598" s="1" t="s">
        <v>47</v>
      </c>
      <c r="E598" s="1" t="n">
        <v>9865</v>
      </c>
      <c r="F598" s="1" t="n">
        <f aca="false">D598-C598</f>
        <v>2</v>
      </c>
      <c r="G598" s="26" t="n">
        <v>3853.5</v>
      </c>
      <c r="H598" s="1" t="n">
        <f aca="false">G598*F598</f>
        <v>7707</v>
      </c>
      <c r="I598" s="13" t="s">
        <v>1634</v>
      </c>
      <c r="J598" s="14" t="n">
        <v>7707</v>
      </c>
      <c r="K598" s="1" t="n">
        <f aca="false">H598-J598</f>
        <v>0</v>
      </c>
      <c r="L598" s="26"/>
      <c r="AMI598" s="0"/>
      <c r="AMJ598" s="0"/>
    </row>
    <row r="599" customFormat="false" ht="30.8" hidden="false" customHeight="false" outlineLevel="0" collapsed="false">
      <c r="A599" s="26" t="s">
        <v>1635</v>
      </c>
      <c r="B599" s="26" t="s">
        <v>1636</v>
      </c>
      <c r="C599" s="26" t="s">
        <v>142</v>
      </c>
      <c r="D599" s="26" t="s">
        <v>93</v>
      </c>
      <c r="E599" s="26" t="n">
        <v>44392.5</v>
      </c>
      <c r="F599" s="26" t="n">
        <f aca="false">D599-C599</f>
        <v>9</v>
      </c>
      <c r="G599" s="26" t="n">
        <v>3853.5</v>
      </c>
      <c r="H599" s="26" t="n">
        <f aca="false">G599*F599</f>
        <v>34681.5</v>
      </c>
      <c r="I599" s="13" t="s">
        <v>1637</v>
      </c>
      <c r="J599" s="14" t="n">
        <v>34681.5</v>
      </c>
      <c r="K599" s="1" t="n">
        <f aca="false">H599-J599</f>
        <v>0</v>
      </c>
      <c r="L599" s="0"/>
    </row>
    <row r="600" customFormat="false" ht="30.8" hidden="false" customHeight="false" outlineLevel="0" collapsed="false">
      <c r="A600" s="1" t="s">
        <v>1638</v>
      </c>
      <c r="B600" s="1" t="s">
        <v>1639</v>
      </c>
      <c r="C600" s="1" t="s">
        <v>43</v>
      </c>
      <c r="D600" s="1" t="s">
        <v>47</v>
      </c>
      <c r="E600" s="1" t="n">
        <v>11185</v>
      </c>
      <c r="F600" s="1" t="n">
        <f aca="false">D600-C600</f>
        <v>2</v>
      </c>
      <c r="G600" s="26" t="n">
        <v>3853.5</v>
      </c>
      <c r="H600" s="1" t="n">
        <f aca="false">G600*F600</f>
        <v>7707</v>
      </c>
      <c r="I600" s="13" t="s">
        <v>1640</v>
      </c>
      <c r="J600" s="14" t="n">
        <v>7707</v>
      </c>
      <c r="K600" s="1" t="n">
        <f aca="false">H600-J600</f>
        <v>0</v>
      </c>
      <c r="L600" s="0"/>
    </row>
    <row r="601" customFormat="false" ht="30.8" hidden="false" customHeight="false" outlineLevel="0" collapsed="false">
      <c r="A601" s="1" t="s">
        <v>1641</v>
      </c>
      <c r="B601" s="1" t="s">
        <v>1642</v>
      </c>
      <c r="C601" s="1" t="s">
        <v>43</v>
      </c>
      <c r="D601" s="1" t="s">
        <v>47</v>
      </c>
      <c r="E601" s="1" t="n">
        <v>9535</v>
      </c>
      <c r="F601" s="1" t="n">
        <f aca="false">D601-C601</f>
        <v>2</v>
      </c>
      <c r="G601" s="26" t="n">
        <v>3853.5</v>
      </c>
      <c r="H601" s="1" t="n">
        <f aca="false">G601*F601</f>
        <v>7707</v>
      </c>
      <c r="I601" s="13" t="s">
        <v>1643</v>
      </c>
      <c r="J601" s="14" t="n">
        <v>7707</v>
      </c>
      <c r="K601" s="1" t="n">
        <f aca="false">H601-J601</f>
        <v>0</v>
      </c>
      <c r="L601" s="0"/>
    </row>
    <row r="602" customFormat="false" ht="30.8" hidden="false" customHeight="false" outlineLevel="0" collapsed="false">
      <c r="A602" s="1" t="s">
        <v>1644</v>
      </c>
      <c r="B602" s="1" t="s">
        <v>1645</v>
      </c>
      <c r="C602" s="1" t="s">
        <v>119</v>
      </c>
      <c r="D602" s="1" t="s">
        <v>67</v>
      </c>
      <c r="E602" s="1" t="n">
        <v>4932.5</v>
      </c>
      <c r="F602" s="1" t="n">
        <f aca="false">D602-C602</f>
        <v>1</v>
      </c>
      <c r="G602" s="26" t="n">
        <v>3853.5</v>
      </c>
      <c r="H602" s="1" t="n">
        <f aca="false">G602*F602</f>
        <v>3853.5</v>
      </c>
      <c r="I602" s="13" t="s">
        <v>1646</v>
      </c>
      <c r="J602" s="14" t="n">
        <v>3853.5</v>
      </c>
      <c r="K602" s="1" t="n">
        <f aca="false">H602-J602</f>
        <v>0</v>
      </c>
      <c r="L602" s="0"/>
    </row>
    <row r="603" s="12" customFormat="true" ht="29.85" hidden="false" customHeight="false" outlineLevel="0" collapsed="false">
      <c r="A603" s="7" t="s">
        <v>1647</v>
      </c>
      <c r="B603" s="11" t="s">
        <v>1648</v>
      </c>
      <c r="C603" s="11" t="s">
        <v>29</v>
      </c>
      <c r="D603" s="11" t="s">
        <v>74</v>
      </c>
      <c r="E603" s="11" t="n">
        <v>39460</v>
      </c>
      <c r="F603" s="11" t="n">
        <f aca="false">D603-C603</f>
        <v>2</v>
      </c>
      <c r="G603" s="8" t="n">
        <v>3853.5</v>
      </c>
      <c r="H603" s="11" t="n">
        <f aca="false">(G603*F603)*4</f>
        <v>30828</v>
      </c>
      <c r="I603" s="9" t="s">
        <v>1649</v>
      </c>
      <c r="J603" s="10" t="n">
        <v>7707</v>
      </c>
      <c r="K603" s="11" t="n">
        <f aca="false">H603-J603-J604-J605-J606</f>
        <v>0</v>
      </c>
      <c r="L603" s="11"/>
    </row>
    <row r="604" s="12" customFormat="true" ht="29.85" hidden="false" customHeight="false" outlineLevel="0" collapsed="false">
      <c r="A604" s="7"/>
      <c r="B604" s="11"/>
      <c r="C604" s="11"/>
      <c r="D604" s="11"/>
      <c r="E604" s="11"/>
      <c r="F604" s="11"/>
      <c r="G604" s="8"/>
      <c r="H604" s="11"/>
      <c r="I604" s="9" t="s">
        <v>1650</v>
      </c>
      <c r="J604" s="10" t="n">
        <v>7707</v>
      </c>
      <c r="K604" s="11" t="n">
        <v>0</v>
      </c>
      <c r="L604" s="11"/>
    </row>
    <row r="605" s="12" customFormat="true" ht="30.8" hidden="false" customHeight="false" outlineLevel="0" collapsed="false">
      <c r="A605" s="7"/>
      <c r="B605" s="11"/>
      <c r="C605" s="11"/>
      <c r="D605" s="11"/>
      <c r="E605" s="11"/>
      <c r="F605" s="11"/>
      <c r="G605" s="8"/>
      <c r="H605" s="11"/>
      <c r="I605" s="9" t="s">
        <v>1651</v>
      </c>
      <c r="J605" s="10" t="n">
        <v>7707</v>
      </c>
      <c r="K605" s="11" t="n">
        <v>0</v>
      </c>
      <c r="L605" s="11"/>
    </row>
    <row r="606" s="12" customFormat="true" ht="30.8" hidden="false" customHeight="false" outlineLevel="0" collapsed="false">
      <c r="A606" s="7"/>
      <c r="B606" s="11"/>
      <c r="C606" s="11"/>
      <c r="D606" s="11"/>
      <c r="E606" s="11"/>
      <c r="F606" s="11"/>
      <c r="G606" s="8"/>
      <c r="H606" s="11"/>
      <c r="I606" s="9" t="s">
        <v>1652</v>
      </c>
      <c r="J606" s="10" t="n">
        <v>7707</v>
      </c>
      <c r="K606" s="11" t="n">
        <v>0</v>
      </c>
      <c r="L606" s="11"/>
    </row>
    <row r="607" customFormat="false" ht="30.8" hidden="false" customHeight="false" outlineLevel="0" collapsed="false">
      <c r="A607" s="1" t="s">
        <v>1653</v>
      </c>
      <c r="B607" s="1" t="s">
        <v>1654</v>
      </c>
      <c r="C607" s="1" t="s">
        <v>67</v>
      </c>
      <c r="D607" s="1" t="s">
        <v>39</v>
      </c>
      <c r="E607" s="1" t="n">
        <v>12315</v>
      </c>
      <c r="F607" s="1" t="n">
        <f aca="false">D607-C607</f>
        <v>2</v>
      </c>
      <c r="G607" s="26" t="n">
        <v>4693.5</v>
      </c>
      <c r="H607" s="1" t="n">
        <f aca="false">G607*F607</f>
        <v>9387</v>
      </c>
      <c r="I607" s="13" t="s">
        <v>1655</v>
      </c>
      <c r="J607" s="14" t="n">
        <v>9387</v>
      </c>
      <c r="K607" s="1" t="n">
        <f aca="false">H607-J607</f>
        <v>0</v>
      </c>
      <c r="L607" s="0"/>
    </row>
    <row r="608" customFormat="false" ht="30.8" hidden="false" customHeight="false" outlineLevel="0" collapsed="false">
      <c r="A608" s="1" t="s">
        <v>1656</v>
      </c>
      <c r="B608" s="1" t="s">
        <v>1657</v>
      </c>
      <c r="C608" s="1" t="s">
        <v>75</v>
      </c>
      <c r="D608" s="1" t="s">
        <v>19</v>
      </c>
      <c r="E608" s="1" t="n">
        <v>13645</v>
      </c>
      <c r="F608" s="1" t="n">
        <f aca="false">D608-C608</f>
        <v>2</v>
      </c>
      <c r="G608" s="26" t="n">
        <v>5743.5</v>
      </c>
      <c r="H608" s="1" t="n">
        <f aca="false">G608*F608</f>
        <v>11487</v>
      </c>
      <c r="I608" s="13" t="s">
        <v>1658</v>
      </c>
      <c r="J608" s="14" t="n">
        <v>11486.8</v>
      </c>
      <c r="K608" s="1" t="n">
        <f aca="false">H608-J608</f>
        <v>0.200000000000728</v>
      </c>
      <c r="L608" s="0"/>
    </row>
    <row r="609" customFormat="false" ht="30.8" hidden="false" customHeight="false" outlineLevel="0" collapsed="false">
      <c r="A609" s="1" t="s">
        <v>1659</v>
      </c>
      <c r="B609" s="1" t="s">
        <v>1660</v>
      </c>
      <c r="C609" s="1" t="s">
        <v>28</v>
      </c>
      <c r="D609" s="1" t="s">
        <v>63</v>
      </c>
      <c r="E609" s="1" t="n">
        <v>26705</v>
      </c>
      <c r="F609" s="1" t="n">
        <f aca="false">D609-C609</f>
        <v>4</v>
      </c>
      <c r="G609" s="26" t="n">
        <v>3853.5</v>
      </c>
      <c r="H609" s="1" t="n">
        <f aca="false">G609*F609</f>
        <v>15414</v>
      </c>
      <c r="I609" s="13" t="s">
        <v>1661</v>
      </c>
      <c r="J609" s="14" t="n">
        <v>15414</v>
      </c>
      <c r="K609" s="1" t="n">
        <f aca="false">H609-J609</f>
        <v>0</v>
      </c>
      <c r="L609" s="0"/>
    </row>
    <row r="610" s="27" customFormat="true" ht="30.8" hidden="false" customHeight="false" outlineLevel="0" collapsed="false">
      <c r="A610" s="1" t="s">
        <v>1662</v>
      </c>
      <c r="B610" s="1" t="s">
        <v>1663</v>
      </c>
      <c r="C610" s="1" t="s">
        <v>13</v>
      </c>
      <c r="D610" s="1" t="s">
        <v>146</v>
      </c>
      <c r="E610" s="1" t="n">
        <v>44392.5</v>
      </c>
      <c r="F610" s="1" t="n">
        <f aca="false">D610-C610</f>
        <v>9</v>
      </c>
      <c r="G610" s="26" t="n">
        <v>3853.5</v>
      </c>
      <c r="H610" s="1" t="n">
        <f aca="false">G610*F610</f>
        <v>34681.5</v>
      </c>
      <c r="I610" s="13" t="s">
        <v>1664</v>
      </c>
      <c r="J610" s="14" t="n">
        <v>34681.5</v>
      </c>
      <c r="K610" s="1" t="n">
        <f aca="false">H610-J610</f>
        <v>0</v>
      </c>
      <c r="L610" s="1"/>
      <c r="M610" s="0"/>
      <c r="N610" s="0"/>
      <c r="O610" s="0"/>
      <c r="P610" s="0"/>
      <c r="Q610" s="0"/>
      <c r="R610" s="0"/>
      <c r="S610" s="0"/>
      <c r="T610" s="0"/>
      <c r="U610" s="0"/>
      <c r="V610" s="0"/>
      <c r="AMI610" s="0"/>
      <c r="AMJ610" s="0"/>
    </row>
    <row r="611" s="27" customFormat="true" ht="15.9" hidden="false" customHeight="false" outlineLevel="0" collapsed="false">
      <c r="A611" s="1" t="s">
        <v>1665</v>
      </c>
      <c r="B611" s="1" t="s">
        <v>1666</v>
      </c>
      <c r="C611" s="1" t="s">
        <v>35</v>
      </c>
      <c r="D611" s="1" t="s">
        <v>207</v>
      </c>
      <c r="E611" s="1" t="n">
        <v>36225</v>
      </c>
      <c r="F611" s="1" t="n">
        <f aca="false">D611-C611</f>
        <v>5</v>
      </c>
      <c r="G611" s="26" t="n">
        <v>3853.5</v>
      </c>
      <c r="H611" s="1" t="n">
        <f aca="false">G611*F611</f>
        <v>19267.5</v>
      </c>
      <c r="I611" s="13" t="s">
        <v>1667</v>
      </c>
      <c r="J611" s="14" t="n">
        <v>19267.5</v>
      </c>
      <c r="K611" s="1" t="n">
        <f aca="false">H611-J611</f>
        <v>0</v>
      </c>
      <c r="L611" s="1"/>
      <c r="M611" s="0"/>
      <c r="N611" s="0"/>
      <c r="O611" s="0"/>
      <c r="P611" s="0"/>
      <c r="Q611" s="0"/>
      <c r="R611" s="0"/>
      <c r="S611" s="0"/>
      <c r="T611" s="0"/>
      <c r="U611" s="0"/>
      <c r="V611" s="0"/>
      <c r="AMI611" s="0"/>
      <c r="AMJ611" s="0"/>
    </row>
    <row r="612" customFormat="false" ht="30.8" hidden="false" customHeight="false" outlineLevel="0" collapsed="false">
      <c r="A612" s="1" t="s">
        <v>1668</v>
      </c>
      <c r="B612" s="1" t="s">
        <v>1669</v>
      </c>
      <c r="C612" s="1" t="s">
        <v>14</v>
      </c>
      <c r="D612" s="1" t="s">
        <v>180</v>
      </c>
      <c r="E612" s="1" t="n">
        <v>9865</v>
      </c>
      <c r="F612" s="1" t="n">
        <f aca="false">D612-C612</f>
        <v>2</v>
      </c>
      <c r="G612" s="26" t="n">
        <v>3853.5</v>
      </c>
      <c r="H612" s="1" t="n">
        <f aca="false">G612*F612</f>
        <v>7707</v>
      </c>
      <c r="I612" s="13" t="s">
        <v>1670</v>
      </c>
      <c r="J612" s="14" t="n">
        <v>7707</v>
      </c>
      <c r="K612" s="1" t="n">
        <f aca="false">H612-J612</f>
        <v>0</v>
      </c>
      <c r="L612" s="0"/>
    </row>
    <row r="613" customFormat="false" ht="30.8" hidden="false" customHeight="false" outlineLevel="0" collapsed="false">
      <c r="A613" s="1" t="s">
        <v>1671</v>
      </c>
      <c r="B613" s="1" t="s">
        <v>1672</v>
      </c>
      <c r="C613" s="1" t="s">
        <v>43</v>
      </c>
      <c r="D613" s="1" t="s">
        <v>142</v>
      </c>
      <c r="E613" s="1" t="n">
        <v>15952.5</v>
      </c>
      <c r="F613" s="1" t="n">
        <f aca="false">D613-C613</f>
        <v>3</v>
      </c>
      <c r="G613" s="26" t="n">
        <v>3853.5</v>
      </c>
      <c r="H613" s="1" t="n">
        <f aca="false">G613*F613</f>
        <v>11560.5</v>
      </c>
      <c r="I613" s="13" t="s">
        <v>1673</v>
      </c>
      <c r="J613" s="14" t="n">
        <v>11560.5</v>
      </c>
      <c r="K613" s="1" t="n">
        <f aca="false">H613-J613</f>
        <v>0</v>
      </c>
      <c r="L613" s="0"/>
    </row>
    <row r="614" customFormat="false" ht="30.8" hidden="false" customHeight="false" outlineLevel="0" collapsed="false">
      <c r="A614" s="1" t="s">
        <v>1674</v>
      </c>
      <c r="B614" s="1" t="s">
        <v>1675</v>
      </c>
      <c r="C614" s="1" t="s">
        <v>43</v>
      </c>
      <c r="D614" s="1" t="s">
        <v>142</v>
      </c>
      <c r="E614" s="1" t="n">
        <v>21292.5</v>
      </c>
      <c r="F614" s="1" t="n">
        <f aca="false">D614-C614</f>
        <v>3</v>
      </c>
      <c r="G614" s="26" t="n">
        <v>5743.5</v>
      </c>
      <c r="H614" s="1" t="n">
        <f aca="false">G614*F614</f>
        <v>17230.5</v>
      </c>
      <c r="I614" s="13" t="s">
        <v>1676</v>
      </c>
      <c r="J614" s="14" t="n">
        <v>17230.2</v>
      </c>
      <c r="K614" s="1" t="n">
        <f aca="false">H614-J614</f>
        <v>0.299999999999272</v>
      </c>
      <c r="L614" s="0"/>
    </row>
    <row r="615" customFormat="false" ht="30.8" hidden="false" customHeight="false" outlineLevel="0" collapsed="false">
      <c r="A615" s="1" t="s">
        <v>1677</v>
      </c>
      <c r="B615" s="1" t="s">
        <v>1678</v>
      </c>
      <c r="C615" s="1" t="s">
        <v>39</v>
      </c>
      <c r="D615" s="1" t="s">
        <v>86</v>
      </c>
      <c r="E615" s="1" t="n">
        <v>9865</v>
      </c>
      <c r="F615" s="1" t="n">
        <f aca="false">D615-C615</f>
        <v>2</v>
      </c>
      <c r="G615" s="26" t="n">
        <v>3853.5</v>
      </c>
      <c r="H615" s="1" t="n">
        <f aca="false">G615*F615</f>
        <v>7707</v>
      </c>
      <c r="I615" s="13" t="s">
        <v>1679</v>
      </c>
      <c r="J615" s="14" t="n">
        <v>7707</v>
      </c>
      <c r="K615" s="1" t="n">
        <f aca="false">H615-J615</f>
        <v>0</v>
      </c>
      <c r="L615" s="0"/>
    </row>
    <row r="616" s="30" customFormat="true" ht="30.8" hidden="false" customHeight="false" outlineLevel="0" collapsed="false">
      <c r="A616" s="1" t="s">
        <v>1680</v>
      </c>
      <c r="B616" s="1" t="s">
        <v>1681</v>
      </c>
      <c r="C616" s="1" t="s">
        <v>133</v>
      </c>
      <c r="D616" s="1" t="s">
        <v>14</v>
      </c>
      <c r="E616" s="1" t="n">
        <v>24430</v>
      </c>
      <c r="F616" s="1" t="n">
        <f aca="false">D616-C616</f>
        <v>4</v>
      </c>
      <c r="G616" s="26" t="n">
        <v>3853.5</v>
      </c>
      <c r="H616" s="1" t="n">
        <f aca="false">G616*F616</f>
        <v>15414</v>
      </c>
      <c r="I616" s="13" t="s">
        <v>1682</v>
      </c>
      <c r="J616" s="14" t="n">
        <v>15414</v>
      </c>
      <c r="K616" s="1" t="n">
        <f aca="false">H616-J616</f>
        <v>0</v>
      </c>
      <c r="L616" s="26"/>
      <c r="AMI616" s="0"/>
      <c r="AMJ616" s="0"/>
    </row>
    <row r="617" customFormat="false" ht="30.8" hidden="false" customHeight="false" outlineLevel="0" collapsed="false">
      <c r="A617" s="26" t="s">
        <v>1683</v>
      </c>
      <c r="B617" s="26" t="s">
        <v>1684</v>
      </c>
      <c r="C617" s="26" t="s">
        <v>20</v>
      </c>
      <c r="D617" s="26" t="s">
        <v>58</v>
      </c>
      <c r="E617" s="26" t="n">
        <v>20830</v>
      </c>
      <c r="F617" s="26" t="n">
        <f aca="false">D617-C617</f>
        <v>4</v>
      </c>
      <c r="G617" s="26" t="n">
        <v>3853.5</v>
      </c>
      <c r="H617" s="26" t="n">
        <f aca="false">G617*F617</f>
        <v>15414</v>
      </c>
      <c r="I617" s="13" t="s">
        <v>1685</v>
      </c>
      <c r="J617" s="14" t="n">
        <v>15414</v>
      </c>
      <c r="K617" s="1" t="n">
        <f aca="false">H617-J617</f>
        <v>0</v>
      </c>
      <c r="L617" s="0"/>
    </row>
    <row r="618" s="27" customFormat="true" ht="15.9" hidden="false" customHeight="false" outlineLevel="0" collapsed="false">
      <c r="A618" s="1" t="s">
        <v>1686</v>
      </c>
      <c r="B618" s="1" t="s">
        <v>1687</v>
      </c>
      <c r="C618" s="1" t="s">
        <v>14</v>
      </c>
      <c r="D618" s="1" t="s">
        <v>58</v>
      </c>
      <c r="E618" s="1" t="n">
        <v>24662.5</v>
      </c>
      <c r="F618" s="1" t="n">
        <f aca="false">D618-C618</f>
        <v>5</v>
      </c>
      <c r="G618" s="26" t="n">
        <v>3853.5</v>
      </c>
      <c r="H618" s="1" t="n">
        <f aca="false">G618*F618</f>
        <v>19267.5</v>
      </c>
      <c r="I618" s="13" t="s">
        <v>1688</v>
      </c>
      <c r="J618" s="14" t="n">
        <v>19267.5</v>
      </c>
      <c r="K618" s="1" t="n">
        <f aca="false">H618-J618</f>
        <v>0</v>
      </c>
      <c r="L618" s="1"/>
      <c r="M618" s="0"/>
      <c r="N618" s="0"/>
      <c r="O618" s="0"/>
      <c r="P618" s="0"/>
      <c r="Q618" s="0"/>
      <c r="R618" s="0"/>
      <c r="S618" s="0"/>
      <c r="T618" s="0"/>
      <c r="U618" s="0"/>
      <c r="V618" s="0"/>
      <c r="AMI618" s="0"/>
      <c r="AMJ618" s="0"/>
    </row>
    <row r="619" customFormat="false" ht="30.8" hidden="false" customHeight="false" outlineLevel="0" collapsed="false">
      <c r="A619" s="1" t="s">
        <v>1689</v>
      </c>
      <c r="B619" s="1" t="s">
        <v>1690</v>
      </c>
      <c r="C619" s="1" t="s">
        <v>93</v>
      </c>
      <c r="D619" s="1" t="s">
        <v>86</v>
      </c>
      <c r="E619" s="1" t="n">
        <v>29595</v>
      </c>
      <c r="F619" s="1" t="n">
        <f aca="false">D619-C619</f>
        <v>6</v>
      </c>
      <c r="G619" s="26" t="n">
        <v>3853.5</v>
      </c>
      <c r="H619" s="1" t="n">
        <f aca="false">G619*F619</f>
        <v>23121</v>
      </c>
      <c r="I619" s="13" t="s">
        <v>1691</v>
      </c>
      <c r="J619" s="14" t="n">
        <v>23121</v>
      </c>
      <c r="K619" s="1" t="n">
        <f aca="false">H619-J619</f>
        <v>0</v>
      </c>
      <c r="L619" s="0"/>
    </row>
    <row r="620" customFormat="false" ht="15.9" hidden="false" customHeight="false" outlineLevel="0" collapsed="false">
      <c r="A620" s="1" t="s">
        <v>1692</v>
      </c>
      <c r="B620" s="1" t="s">
        <v>1693</v>
      </c>
      <c r="C620" s="1" t="s">
        <v>39</v>
      </c>
      <c r="D620" s="1" t="s">
        <v>112</v>
      </c>
      <c r="E620" s="1" t="n">
        <v>36645</v>
      </c>
      <c r="F620" s="1" t="n">
        <f aca="false">D620-C620</f>
        <v>6</v>
      </c>
      <c r="G620" s="26" t="n">
        <v>3853.5</v>
      </c>
      <c r="H620" s="1" t="n">
        <f aca="false">G620*F620</f>
        <v>23121</v>
      </c>
      <c r="I620" s="13" t="s">
        <v>1694</v>
      </c>
      <c r="J620" s="14" t="n">
        <v>23121</v>
      </c>
      <c r="K620" s="1" t="n">
        <f aca="false">H620-J620</f>
        <v>0</v>
      </c>
      <c r="L620" s="0"/>
    </row>
    <row r="621" customFormat="false" ht="30.8" hidden="false" customHeight="false" outlineLevel="0" collapsed="false">
      <c r="A621" s="1" t="s">
        <v>1695</v>
      </c>
      <c r="B621" s="1" t="s">
        <v>1696</v>
      </c>
      <c r="C621" s="1" t="s">
        <v>82</v>
      </c>
      <c r="D621" s="1" t="s">
        <v>119</v>
      </c>
      <c r="E621" s="1" t="n">
        <v>9865</v>
      </c>
      <c r="F621" s="1" t="n">
        <f aca="false">D621-C621</f>
        <v>2</v>
      </c>
      <c r="G621" s="26" t="n">
        <v>3853.5</v>
      </c>
      <c r="H621" s="1" t="n">
        <f aca="false">G621*F621</f>
        <v>7707</v>
      </c>
      <c r="I621" s="13" t="s">
        <v>1697</v>
      </c>
      <c r="J621" s="14" t="n">
        <v>7707</v>
      </c>
      <c r="K621" s="1" t="n">
        <f aca="false">H621-J621</f>
        <v>0</v>
      </c>
      <c r="L621" s="0"/>
    </row>
    <row r="622" customFormat="false" ht="30.8" hidden="false" customHeight="false" outlineLevel="0" collapsed="false">
      <c r="A622" s="1" t="s">
        <v>1698</v>
      </c>
      <c r="B622" s="1" t="s">
        <v>1696</v>
      </c>
      <c r="C622" s="1" t="s">
        <v>112</v>
      </c>
      <c r="D622" s="1" t="s">
        <v>14</v>
      </c>
      <c r="E622" s="1" t="n">
        <v>5207.5</v>
      </c>
      <c r="F622" s="1" t="n">
        <f aca="false">D622-C622</f>
        <v>1</v>
      </c>
      <c r="G622" s="26" t="n">
        <v>3853.5</v>
      </c>
      <c r="H622" s="1" t="n">
        <f aca="false">G622*F622</f>
        <v>3853.5</v>
      </c>
      <c r="I622" s="13" t="s">
        <v>1699</v>
      </c>
      <c r="J622" s="14" t="n">
        <v>3853.5</v>
      </c>
      <c r="K622" s="1" t="n">
        <f aca="false">H622-J622</f>
        <v>0</v>
      </c>
      <c r="L622" s="0"/>
    </row>
    <row r="623" customFormat="false" ht="15.9" hidden="false" customHeight="false" outlineLevel="0" collapsed="false">
      <c r="A623" s="1" t="s">
        <v>1700</v>
      </c>
      <c r="B623" s="1" t="s">
        <v>1701</v>
      </c>
      <c r="C623" s="1" t="s">
        <v>150</v>
      </c>
      <c r="D623" s="1" t="s">
        <v>232</v>
      </c>
      <c r="E623" s="1" t="n">
        <v>9865</v>
      </c>
      <c r="F623" s="1" t="n">
        <f aca="false">D623-C623</f>
        <v>2</v>
      </c>
      <c r="G623" s="26" t="n">
        <v>3853.5</v>
      </c>
      <c r="H623" s="1" t="n">
        <f aca="false">G623*F623</f>
        <v>7707</v>
      </c>
      <c r="I623" s="13" t="s">
        <v>1702</v>
      </c>
      <c r="J623" s="14" t="n">
        <v>7707</v>
      </c>
      <c r="K623" s="1" t="n">
        <f aca="false">H623-J623</f>
        <v>0</v>
      </c>
      <c r="L623" s="0"/>
    </row>
    <row r="624" s="27" customFormat="true" ht="30.8" hidden="false" customHeight="false" outlineLevel="0" collapsed="false">
      <c r="A624" s="1" t="s">
        <v>1703</v>
      </c>
      <c r="B624" s="1" t="s">
        <v>1704</v>
      </c>
      <c r="C624" s="1" t="s">
        <v>82</v>
      </c>
      <c r="D624" s="1" t="s">
        <v>67</v>
      </c>
      <c r="E624" s="1" t="n">
        <v>14797.5</v>
      </c>
      <c r="F624" s="1" t="n">
        <f aca="false">D624-C624</f>
        <v>3</v>
      </c>
      <c r="G624" s="26" t="n">
        <v>3853.5</v>
      </c>
      <c r="H624" s="1" t="n">
        <f aca="false">G624*F624</f>
        <v>11560.5</v>
      </c>
      <c r="I624" s="13" t="s">
        <v>1705</v>
      </c>
      <c r="J624" s="14" t="n">
        <v>11560.5</v>
      </c>
      <c r="K624" s="1" t="n">
        <f aca="false">H624-J624</f>
        <v>0</v>
      </c>
      <c r="L624" s="1"/>
      <c r="M624" s="0"/>
      <c r="N624" s="0"/>
      <c r="O624" s="0"/>
      <c r="P624" s="0"/>
      <c r="Q624" s="0"/>
      <c r="R624" s="0"/>
      <c r="S624" s="0"/>
      <c r="T624" s="0"/>
      <c r="U624" s="0"/>
      <c r="V624" s="0"/>
      <c r="AMI624" s="0"/>
      <c r="AMJ624" s="0"/>
    </row>
    <row r="625" customFormat="false" ht="30.8" hidden="false" customHeight="false" outlineLevel="0" collapsed="false">
      <c r="A625" s="26" t="s">
        <v>1706</v>
      </c>
      <c r="B625" s="26" t="s">
        <v>1707</v>
      </c>
      <c r="C625" s="26" t="s">
        <v>119</v>
      </c>
      <c r="D625" s="26" t="s">
        <v>35</v>
      </c>
      <c r="E625" s="26" t="n">
        <v>13645</v>
      </c>
      <c r="F625" s="26" t="n">
        <f aca="false">D625-C625</f>
        <v>2</v>
      </c>
      <c r="G625" s="26" t="n">
        <v>5743.5</v>
      </c>
      <c r="H625" s="26" t="n">
        <f aca="false">G625*F625</f>
        <v>11487</v>
      </c>
      <c r="I625" s="13" t="s">
        <v>1708</v>
      </c>
      <c r="J625" s="14" t="n">
        <v>11486.8</v>
      </c>
      <c r="K625" s="1" t="n">
        <f aca="false">H625-J625</f>
        <v>0.200000000000728</v>
      </c>
      <c r="L625" s="0"/>
    </row>
    <row r="626" customFormat="false" ht="30.8" hidden="false" customHeight="false" outlineLevel="0" collapsed="false">
      <c r="A626" s="1" t="s">
        <v>1709</v>
      </c>
      <c r="B626" s="1" t="s">
        <v>1710</v>
      </c>
      <c r="C626" s="1" t="s">
        <v>75</v>
      </c>
      <c r="D626" s="1" t="s">
        <v>19</v>
      </c>
      <c r="E626" s="1" t="n">
        <v>9865</v>
      </c>
      <c r="F626" s="1" t="n">
        <f aca="false">D626-C626</f>
        <v>2</v>
      </c>
      <c r="G626" s="26" t="n">
        <v>3853.5</v>
      </c>
      <c r="H626" s="1" t="n">
        <f aca="false">G626*F626</f>
        <v>7707</v>
      </c>
      <c r="I626" s="13" t="s">
        <v>1711</v>
      </c>
      <c r="J626" s="14" t="n">
        <v>7707</v>
      </c>
      <c r="K626" s="1" t="n">
        <f aca="false">H626-J626</f>
        <v>0</v>
      </c>
      <c r="L626" s="0"/>
    </row>
    <row r="627" s="22" customFormat="true" ht="29.85" hidden="false" customHeight="false" outlineLevel="0" collapsed="false">
      <c r="A627" s="19" t="s">
        <v>1712</v>
      </c>
      <c r="B627" s="19" t="s">
        <v>1713</v>
      </c>
      <c r="C627" s="19" t="s">
        <v>43</v>
      </c>
      <c r="D627" s="19" t="s">
        <v>142</v>
      </c>
      <c r="E627" s="19" t="n">
        <v>21810</v>
      </c>
      <c r="F627" s="19" t="n">
        <f aca="false">D627-C627</f>
        <v>3</v>
      </c>
      <c r="G627" s="19" t="n">
        <v>3670</v>
      </c>
      <c r="H627" s="19" t="n">
        <f aca="false">G627*F627</f>
        <v>11010</v>
      </c>
      <c r="I627" s="20" t="s">
        <v>1714</v>
      </c>
      <c r="J627" s="21" t="n">
        <v>11010</v>
      </c>
      <c r="K627" s="19" t="n">
        <f aca="false">H627-J627</f>
        <v>0</v>
      </c>
    </row>
    <row r="628" customFormat="false" ht="30.8" hidden="false" customHeight="false" outlineLevel="0" collapsed="false">
      <c r="A628" s="1" t="s">
        <v>1715</v>
      </c>
      <c r="B628" s="1" t="s">
        <v>1716</v>
      </c>
      <c r="C628" s="1" t="s">
        <v>75</v>
      </c>
      <c r="D628" s="1" t="s">
        <v>39</v>
      </c>
      <c r="E628" s="1" t="n">
        <v>53410</v>
      </c>
      <c r="F628" s="1" t="n">
        <f aca="false">D628-C628</f>
        <v>8</v>
      </c>
      <c r="G628" s="26" t="n">
        <v>3853.5</v>
      </c>
      <c r="H628" s="1" t="n">
        <f aca="false">G628*F628</f>
        <v>30828</v>
      </c>
      <c r="I628" s="13" t="s">
        <v>1717</v>
      </c>
      <c r="J628" s="14" t="n">
        <v>30828</v>
      </c>
      <c r="K628" s="1" t="n">
        <f aca="false">H628-J628</f>
        <v>0</v>
      </c>
      <c r="L628" s="0"/>
    </row>
    <row r="629" customFormat="false" ht="15.9" hidden="false" customHeight="false" outlineLevel="0" collapsed="false">
      <c r="A629" s="1" t="s">
        <v>1718</v>
      </c>
      <c r="B629" s="1" t="s">
        <v>1719</v>
      </c>
      <c r="C629" s="1" t="s">
        <v>29</v>
      </c>
      <c r="D629" s="1" t="s">
        <v>75</v>
      </c>
      <c r="E629" s="1" t="n">
        <v>24430</v>
      </c>
      <c r="F629" s="1" t="n">
        <f aca="false">D629-C629</f>
        <v>4</v>
      </c>
      <c r="G629" s="26" t="n">
        <v>3853.5</v>
      </c>
      <c r="H629" s="1" t="n">
        <f aca="false">G629*F629</f>
        <v>15414</v>
      </c>
      <c r="I629" s="13" t="s">
        <v>1720</v>
      </c>
      <c r="J629" s="14" t="n">
        <v>15414</v>
      </c>
      <c r="K629" s="1" t="n">
        <f aca="false">H629-J629</f>
        <v>0</v>
      </c>
      <c r="L629" s="0"/>
    </row>
    <row r="630" s="27" customFormat="true" ht="30.8" hidden="false" customHeight="false" outlineLevel="0" collapsed="false">
      <c r="A630" s="1" t="s">
        <v>1721</v>
      </c>
      <c r="B630" s="1" t="s">
        <v>1722</v>
      </c>
      <c r="C630" s="1" t="s">
        <v>51</v>
      </c>
      <c r="D630" s="1" t="s">
        <v>180</v>
      </c>
      <c r="E630" s="1" t="n">
        <v>23470</v>
      </c>
      <c r="F630" s="1" t="n">
        <f aca="false">D630-C630</f>
        <v>4</v>
      </c>
      <c r="G630" s="26" t="n">
        <v>3853.5</v>
      </c>
      <c r="H630" s="1" t="n">
        <f aca="false">G630*F630</f>
        <v>15414</v>
      </c>
      <c r="I630" s="13" t="s">
        <v>1723</v>
      </c>
      <c r="J630" s="14" t="n">
        <v>15414</v>
      </c>
      <c r="K630" s="1" t="n">
        <f aca="false">H630-J630</f>
        <v>0</v>
      </c>
      <c r="L630" s="1"/>
      <c r="M630" s="0"/>
      <c r="N630" s="0"/>
      <c r="O630" s="0"/>
      <c r="P630" s="0"/>
      <c r="Q630" s="0"/>
      <c r="R630" s="0"/>
      <c r="S630" s="0"/>
      <c r="T630" s="0"/>
      <c r="U630" s="0"/>
      <c r="V630" s="0"/>
      <c r="AMI630" s="0"/>
      <c r="AMJ630" s="0"/>
    </row>
    <row r="631" s="22" customFormat="true" ht="29.85" hidden="false" customHeight="false" outlineLevel="0" collapsed="false">
      <c r="A631" s="19" t="s">
        <v>1724</v>
      </c>
      <c r="B631" s="19" t="s">
        <v>1725</v>
      </c>
      <c r="C631" s="19" t="s">
        <v>51</v>
      </c>
      <c r="D631" s="19" t="s">
        <v>58</v>
      </c>
      <c r="E631" s="19" t="n">
        <v>33250</v>
      </c>
      <c r="F631" s="19" t="n">
        <f aca="false">D631-C631</f>
        <v>7</v>
      </c>
      <c r="G631" s="19" t="n">
        <v>3670</v>
      </c>
      <c r="H631" s="19" t="n">
        <f aca="false">G631*F631</f>
        <v>25690</v>
      </c>
      <c r="I631" s="20" t="s">
        <v>1726</v>
      </c>
      <c r="J631" s="21" t="n">
        <v>25690</v>
      </c>
      <c r="K631" s="19" t="n">
        <f aca="false">H631-J631</f>
        <v>0</v>
      </c>
    </row>
    <row r="632" s="27" customFormat="true" ht="30.8" hidden="false" customHeight="false" outlineLevel="0" collapsed="false">
      <c r="A632" s="1" t="s">
        <v>1727</v>
      </c>
      <c r="B632" s="1" t="s">
        <v>1728</v>
      </c>
      <c r="C632" s="1" t="s">
        <v>39</v>
      </c>
      <c r="D632" s="1" t="s">
        <v>207</v>
      </c>
      <c r="E632" s="1" t="n">
        <v>24430</v>
      </c>
      <c r="F632" s="1" t="n">
        <f aca="false">D632-C632</f>
        <v>4</v>
      </c>
      <c r="G632" s="26" t="n">
        <v>3853.5</v>
      </c>
      <c r="H632" s="1" t="n">
        <f aca="false">G632*F632</f>
        <v>15414</v>
      </c>
      <c r="I632" s="13" t="s">
        <v>1729</v>
      </c>
      <c r="J632" s="14" t="n">
        <v>15414</v>
      </c>
      <c r="K632" s="1" t="n">
        <f aca="false">H632-J632</f>
        <v>0</v>
      </c>
      <c r="L632" s="1"/>
      <c r="M632" s="0"/>
      <c r="N632" s="0"/>
      <c r="O632" s="0"/>
      <c r="P632" s="0"/>
      <c r="Q632" s="0"/>
      <c r="R632" s="0"/>
      <c r="S632" s="0"/>
      <c r="T632" s="0"/>
      <c r="U632" s="0"/>
      <c r="V632" s="0"/>
      <c r="AMI632" s="0"/>
      <c r="AMJ632" s="0"/>
    </row>
    <row r="633" customFormat="false" ht="15.9" hidden="false" customHeight="false" outlineLevel="0" collapsed="false">
      <c r="A633" s="1" t="s">
        <v>1730</v>
      </c>
      <c r="B633" s="1" t="s">
        <v>1731</v>
      </c>
      <c r="C633" s="1" t="s">
        <v>180</v>
      </c>
      <c r="D633" s="1" t="s">
        <v>58</v>
      </c>
      <c r="E633" s="1" t="n">
        <v>20028.75</v>
      </c>
      <c r="F633" s="1" t="n">
        <f aca="false">D633-C633</f>
        <v>3</v>
      </c>
      <c r="G633" s="26" t="n">
        <v>3853.5</v>
      </c>
      <c r="H633" s="1" t="n">
        <f aca="false">G633*F633</f>
        <v>11560.5</v>
      </c>
      <c r="I633" s="13" t="s">
        <v>1732</v>
      </c>
      <c r="J633" s="14" t="n">
        <v>11560.5</v>
      </c>
      <c r="K633" s="1" t="n">
        <f aca="false">H633-J633</f>
        <v>0</v>
      </c>
      <c r="L633" s="0"/>
    </row>
    <row r="634" s="6" customFormat="true" ht="29.85" hidden="false" customHeight="false" outlineLevel="0" collapsed="false">
      <c r="A634" s="4" t="s">
        <v>1733</v>
      </c>
      <c r="B634" s="4" t="s">
        <v>1734</v>
      </c>
      <c r="C634" s="4" t="s">
        <v>43</v>
      </c>
      <c r="D634" s="4" t="s">
        <v>142</v>
      </c>
      <c r="E634" s="4" t="n">
        <v>16447.5</v>
      </c>
      <c r="F634" s="4" t="n">
        <f aca="false">D634-C634</f>
        <v>3</v>
      </c>
      <c r="G634" s="4" t="n">
        <v>3853.5</v>
      </c>
      <c r="H634" s="4" t="n">
        <f aca="false">G634*F634</f>
        <v>11560.5</v>
      </c>
      <c r="I634" s="28" t="s">
        <v>1735</v>
      </c>
      <c r="J634" s="29" t="n">
        <v>11560.5</v>
      </c>
      <c r="K634" s="4" t="n">
        <f aca="false">H634-J634</f>
        <v>0</v>
      </c>
    </row>
    <row r="635" customFormat="false" ht="30.8" hidden="false" customHeight="false" outlineLevel="0" collapsed="false">
      <c r="A635" s="1" t="s">
        <v>1736</v>
      </c>
      <c r="B635" s="1" t="s">
        <v>1737</v>
      </c>
      <c r="C635" s="1" t="s">
        <v>75</v>
      </c>
      <c r="D635" s="1" t="s">
        <v>19</v>
      </c>
      <c r="E635" s="1" t="n">
        <v>11735</v>
      </c>
      <c r="F635" s="1" t="n">
        <f aca="false">D635-C635</f>
        <v>2</v>
      </c>
      <c r="G635" s="26" t="n">
        <v>3853.5</v>
      </c>
      <c r="H635" s="1" t="n">
        <f aca="false">G635*F635</f>
        <v>7707</v>
      </c>
      <c r="I635" s="13" t="s">
        <v>1738</v>
      </c>
      <c r="J635" s="14" t="n">
        <v>7707</v>
      </c>
      <c r="K635" s="1" t="n">
        <f aca="false">H635-J635</f>
        <v>0</v>
      </c>
      <c r="L635" s="0"/>
    </row>
    <row r="636" customFormat="false" ht="30.8" hidden="false" customHeight="false" outlineLevel="0" collapsed="false">
      <c r="A636" s="1" t="s">
        <v>1739</v>
      </c>
      <c r="B636" s="1" t="s">
        <v>1740</v>
      </c>
      <c r="C636" s="1" t="s">
        <v>232</v>
      </c>
      <c r="D636" s="1" t="s">
        <v>59</v>
      </c>
      <c r="E636" s="1" t="n">
        <v>10192.5</v>
      </c>
      <c r="F636" s="1" t="n">
        <f aca="false">D636-C636</f>
        <v>1</v>
      </c>
      <c r="G636" s="26" t="n">
        <v>4693.5</v>
      </c>
      <c r="H636" s="1" t="n">
        <f aca="false">G636*F636</f>
        <v>4693.5</v>
      </c>
      <c r="I636" s="13" t="s">
        <v>1741</v>
      </c>
      <c r="J636" s="14" t="n">
        <v>4693.5</v>
      </c>
      <c r="K636" s="1" t="n">
        <f aca="false">H636-J636</f>
        <v>0</v>
      </c>
      <c r="L636" s="0"/>
    </row>
    <row r="637" customFormat="false" ht="15.9" hidden="false" customHeight="false" outlineLevel="0" collapsed="false">
      <c r="A637" s="1" t="s">
        <v>1742</v>
      </c>
      <c r="B637" s="1" t="s">
        <v>1743</v>
      </c>
      <c r="C637" s="1" t="s">
        <v>58</v>
      </c>
      <c r="D637" s="1" t="s">
        <v>59</v>
      </c>
      <c r="E637" s="1" t="n">
        <v>10635</v>
      </c>
      <c r="F637" s="1" t="n">
        <f aca="false">D637-C637</f>
        <v>2</v>
      </c>
      <c r="G637" s="26" t="n">
        <v>3853.5</v>
      </c>
      <c r="H637" s="1" t="n">
        <f aca="false">G637*F637</f>
        <v>7707</v>
      </c>
      <c r="I637" s="13" t="s">
        <v>1744</v>
      </c>
      <c r="J637" s="14" t="n">
        <v>7707</v>
      </c>
      <c r="K637" s="1" t="n">
        <f aca="false">H637-J637</f>
        <v>0</v>
      </c>
      <c r="L637" s="0"/>
    </row>
    <row r="638" customFormat="false" ht="30.8" hidden="false" customHeight="false" outlineLevel="0" collapsed="false">
      <c r="A638" s="1" t="s">
        <v>1745</v>
      </c>
      <c r="B638" s="1" t="s">
        <v>1746</v>
      </c>
      <c r="C638" s="1" t="s">
        <v>51</v>
      </c>
      <c r="D638" s="1" t="s">
        <v>14</v>
      </c>
      <c r="E638" s="1" t="n">
        <v>9865</v>
      </c>
      <c r="F638" s="1" t="n">
        <f aca="false">D638-C638</f>
        <v>2</v>
      </c>
      <c r="G638" s="26" t="n">
        <v>3853.5</v>
      </c>
      <c r="H638" s="1" t="n">
        <f aca="false">G638*F638</f>
        <v>7707</v>
      </c>
      <c r="I638" s="13" t="s">
        <v>1747</v>
      </c>
      <c r="J638" s="14" t="n">
        <v>7707</v>
      </c>
      <c r="K638" s="1" t="n">
        <f aca="false">H638-J638</f>
        <v>0</v>
      </c>
      <c r="L638" s="0"/>
    </row>
    <row r="639" customFormat="false" ht="30.8" hidden="false" customHeight="false" outlineLevel="0" collapsed="false">
      <c r="A639" s="1" t="s">
        <v>1748</v>
      </c>
      <c r="B639" s="1" t="s">
        <v>1749</v>
      </c>
      <c r="C639" s="1" t="s">
        <v>119</v>
      </c>
      <c r="D639" s="1" t="s">
        <v>13</v>
      </c>
      <c r="E639" s="1" t="n">
        <v>36030</v>
      </c>
      <c r="F639" s="1" t="n">
        <f aca="false">D639-C639</f>
        <v>4</v>
      </c>
      <c r="G639" s="26" t="n">
        <v>3853.5</v>
      </c>
      <c r="H639" s="1" t="n">
        <f aca="false">G639*F639</f>
        <v>15414</v>
      </c>
      <c r="I639" s="13" t="s">
        <v>1750</v>
      </c>
      <c r="J639" s="14" t="n">
        <v>15414</v>
      </c>
      <c r="K639" s="1" t="n">
        <f aca="false">H639-J639</f>
        <v>0</v>
      </c>
      <c r="L639" s="0"/>
    </row>
    <row r="640" s="27" customFormat="true" ht="30.8" hidden="false" customHeight="false" outlineLevel="0" collapsed="false">
      <c r="A640" s="1" t="s">
        <v>1751</v>
      </c>
      <c r="B640" s="1" t="s">
        <v>1752</v>
      </c>
      <c r="C640" s="1" t="s">
        <v>39</v>
      </c>
      <c r="D640" s="1" t="s">
        <v>86</v>
      </c>
      <c r="E640" s="1" t="n">
        <v>9865</v>
      </c>
      <c r="F640" s="1" t="n">
        <f aca="false">D640-C640</f>
        <v>2</v>
      </c>
      <c r="G640" s="26" t="n">
        <v>3853.5</v>
      </c>
      <c r="H640" s="1" t="n">
        <f aca="false">G640*F640</f>
        <v>7707</v>
      </c>
      <c r="I640" s="13" t="s">
        <v>1753</v>
      </c>
      <c r="J640" s="14" t="n">
        <v>7707</v>
      </c>
      <c r="K640" s="1" t="n">
        <f aca="false">H640-J640</f>
        <v>0</v>
      </c>
      <c r="L640" s="1"/>
      <c r="M640" s="0"/>
      <c r="N640" s="0"/>
      <c r="O640" s="0"/>
      <c r="P640" s="0"/>
      <c r="Q640" s="0"/>
      <c r="R640" s="0"/>
      <c r="S640" s="0"/>
      <c r="T640" s="0"/>
      <c r="U640" s="0"/>
      <c r="V640" s="0"/>
      <c r="AMI640" s="0"/>
      <c r="AMJ640" s="0"/>
    </row>
    <row r="641" s="12" customFormat="true" ht="29.85" hidden="false" customHeight="false" outlineLevel="0" collapsed="false">
      <c r="A641" s="7" t="s">
        <v>1754</v>
      </c>
      <c r="B641" s="11" t="s">
        <v>1755</v>
      </c>
      <c r="C641" s="11" t="s">
        <v>1756</v>
      </c>
      <c r="D641" s="11" t="s">
        <v>28</v>
      </c>
      <c r="E641" s="11" t="n">
        <v>24770</v>
      </c>
      <c r="F641" s="11" t="n">
        <v>1</v>
      </c>
      <c r="G641" s="8" t="n">
        <v>3670</v>
      </c>
      <c r="H641" s="11" t="n">
        <f aca="false">G641*F641</f>
        <v>3670</v>
      </c>
      <c r="I641" s="9" t="s">
        <v>1757</v>
      </c>
      <c r="J641" s="10" t="n">
        <v>25000</v>
      </c>
      <c r="K641" s="11" t="n">
        <f aca="false">H641+H642-J641-J642</f>
        <v>0</v>
      </c>
      <c r="L641" s="11"/>
    </row>
    <row r="642" customFormat="false" ht="29.85" hidden="false" customHeight="false" outlineLevel="0" collapsed="false">
      <c r="A642" s="7"/>
      <c r="B642" s="11"/>
      <c r="C642" s="11"/>
      <c r="D642" s="11"/>
      <c r="E642" s="11"/>
      <c r="F642" s="11" t="n">
        <v>5</v>
      </c>
      <c r="G642" s="8" t="n">
        <v>5000</v>
      </c>
      <c r="H642" s="11" t="n">
        <f aca="false">G642*F642</f>
        <v>25000</v>
      </c>
      <c r="I642" s="24" t="s">
        <v>1758</v>
      </c>
      <c r="J642" s="25" t="n">
        <v>3670</v>
      </c>
      <c r="K642" s="11" t="n">
        <v>0</v>
      </c>
      <c r="L642" s="11"/>
    </row>
    <row r="643" customFormat="false" ht="30.8" hidden="false" customHeight="false" outlineLevel="0" collapsed="false">
      <c r="A643" s="1" t="s">
        <v>1759</v>
      </c>
      <c r="B643" s="1" t="s">
        <v>1760</v>
      </c>
      <c r="C643" s="1" t="s">
        <v>67</v>
      </c>
      <c r="D643" s="1" t="s">
        <v>39</v>
      </c>
      <c r="E643" s="1" t="n">
        <v>9535</v>
      </c>
      <c r="F643" s="1" t="n">
        <f aca="false">D643-C643</f>
        <v>2</v>
      </c>
      <c r="G643" s="26" t="n">
        <v>3853.5</v>
      </c>
      <c r="H643" s="1" t="n">
        <f aca="false">G643*F643</f>
        <v>7707</v>
      </c>
      <c r="I643" s="13" t="s">
        <v>1761</v>
      </c>
      <c r="J643" s="14" t="n">
        <v>7707</v>
      </c>
      <c r="K643" s="1" t="n">
        <f aca="false">H643-J643</f>
        <v>0</v>
      </c>
      <c r="L643" s="0"/>
    </row>
    <row r="644" customFormat="false" ht="30.8" hidden="false" customHeight="false" outlineLevel="0" collapsed="false">
      <c r="A644" s="1" t="s">
        <v>1762</v>
      </c>
      <c r="B644" s="1" t="s">
        <v>1763</v>
      </c>
      <c r="C644" s="1" t="s">
        <v>67</v>
      </c>
      <c r="D644" s="1" t="s">
        <v>13</v>
      </c>
      <c r="E644" s="1" t="n">
        <v>23100</v>
      </c>
      <c r="F644" s="1" t="n">
        <f aca="false">D644-C644</f>
        <v>3</v>
      </c>
      <c r="G644" s="26" t="n">
        <v>3853.5</v>
      </c>
      <c r="H644" s="1" t="n">
        <f aca="false">G644*F644</f>
        <v>11560.5</v>
      </c>
      <c r="I644" s="13" t="s">
        <v>1764</v>
      </c>
      <c r="J644" s="14" t="n">
        <v>11560.5</v>
      </c>
      <c r="K644" s="1" t="n">
        <f aca="false">H644-J644</f>
        <v>0</v>
      </c>
      <c r="L644" s="0"/>
    </row>
    <row r="645" s="44" customFormat="true" ht="30.8" hidden="false" customHeight="false" outlineLevel="0" collapsed="false">
      <c r="A645" s="1" t="s">
        <v>1765</v>
      </c>
      <c r="B645" s="1" t="s">
        <v>1766</v>
      </c>
      <c r="C645" s="1" t="s">
        <v>29</v>
      </c>
      <c r="D645" s="1" t="s">
        <v>24</v>
      </c>
      <c r="E645" s="1" t="n">
        <v>18322.5</v>
      </c>
      <c r="F645" s="1" t="n">
        <f aca="false">D645-C645</f>
        <v>3</v>
      </c>
      <c r="G645" s="26" t="n">
        <v>3853.5</v>
      </c>
      <c r="H645" s="1" t="n">
        <f aca="false">G645*F645</f>
        <v>11560.5</v>
      </c>
      <c r="I645" s="13" t="s">
        <v>1767</v>
      </c>
      <c r="J645" s="14" t="n">
        <v>11560.5</v>
      </c>
      <c r="K645" s="1" t="n">
        <f aca="false">H645-J645</f>
        <v>0</v>
      </c>
      <c r="L645" s="1"/>
      <c r="M645" s="0"/>
      <c r="N645" s="0"/>
      <c r="O645" s="0"/>
      <c r="P645" s="0"/>
      <c r="Q645" s="0"/>
      <c r="R645" s="0"/>
      <c r="S645" s="0"/>
      <c r="T645" s="0"/>
      <c r="U645" s="0"/>
      <c r="V645" s="0"/>
      <c r="AMI645" s="0"/>
      <c r="AMJ645" s="0"/>
    </row>
    <row r="646" s="65" customFormat="true" ht="29.85" hidden="false" customHeight="false" outlineLevel="0" collapsed="false">
      <c r="A646" s="74" t="s">
        <v>1768</v>
      </c>
      <c r="B646" s="62" t="s">
        <v>1769</v>
      </c>
      <c r="C646" s="62" t="s">
        <v>98</v>
      </c>
      <c r="D646" s="62" t="s">
        <v>63</v>
      </c>
      <c r="E646" s="62" t="n">
        <v>120845</v>
      </c>
      <c r="F646" s="62" t="n">
        <v>2</v>
      </c>
      <c r="G646" s="62" t="n">
        <v>3670</v>
      </c>
      <c r="H646" s="62" t="n">
        <f aca="false">G646*F646</f>
        <v>7340</v>
      </c>
      <c r="I646" s="63" t="s">
        <v>1770</v>
      </c>
      <c r="J646" s="64" t="n">
        <v>18350</v>
      </c>
      <c r="K646" s="62" t="n">
        <f aca="false">H646+H647+H648+H649+H650+H651+H652+H653-J646-J647-J648-J649-J650-J651-J652-J653</f>
        <v>-8365</v>
      </c>
      <c r="L646" s="62"/>
      <c r="AMI646" s="12"/>
      <c r="AMJ646" s="12"/>
    </row>
    <row r="647" s="53" customFormat="true" ht="29.85" hidden="false" customHeight="false" outlineLevel="0" collapsed="false">
      <c r="A647" s="74"/>
      <c r="B647" s="52"/>
      <c r="C647" s="52"/>
      <c r="D647" s="52"/>
      <c r="E647" s="52"/>
      <c r="F647" s="52" t="n">
        <v>2</v>
      </c>
      <c r="G647" s="52" t="n">
        <v>5000</v>
      </c>
      <c r="H647" s="52" t="n">
        <f aca="false">(G647*F647)+600*2</f>
        <v>11200</v>
      </c>
      <c r="I647" s="24" t="s">
        <v>1771</v>
      </c>
      <c r="J647" s="25" t="n">
        <v>13400</v>
      </c>
      <c r="K647" s="52" t="n">
        <v>0</v>
      </c>
      <c r="L647" s="52"/>
      <c r="AMI647" s="12"/>
      <c r="AMJ647" s="12"/>
    </row>
    <row r="648" s="53" customFormat="true" ht="15.9" hidden="false" customHeight="false" outlineLevel="0" collapsed="false">
      <c r="A648" s="74"/>
      <c r="B648" s="52"/>
      <c r="C648" s="52"/>
      <c r="D648" s="52"/>
      <c r="E648" s="52"/>
      <c r="F648" s="52" t="n">
        <v>2</v>
      </c>
      <c r="G648" s="52" t="n">
        <v>5000</v>
      </c>
      <c r="H648" s="52" t="n">
        <f aca="false">G648*F648</f>
        <v>10000</v>
      </c>
      <c r="I648" s="24" t="s">
        <v>1772</v>
      </c>
      <c r="J648" s="25" t="n">
        <v>7340</v>
      </c>
      <c r="K648" s="52" t="n">
        <v>0</v>
      </c>
      <c r="L648" s="52"/>
      <c r="AMI648" s="12"/>
      <c r="AMJ648" s="12"/>
    </row>
    <row r="649" s="53" customFormat="true" ht="15.65" hidden="false" customHeight="false" outlineLevel="0" collapsed="false">
      <c r="A649" s="74"/>
      <c r="B649" s="52"/>
      <c r="C649" s="52"/>
      <c r="D649" s="52"/>
      <c r="E649" s="52"/>
      <c r="F649" s="52" t="n">
        <v>2</v>
      </c>
      <c r="G649" s="52" t="n">
        <v>3670</v>
      </c>
      <c r="H649" s="52" t="n">
        <f aca="false">G649*F649</f>
        <v>7340</v>
      </c>
      <c r="I649" s="24" t="s">
        <v>1773</v>
      </c>
      <c r="J649" s="25" t="n">
        <v>14400</v>
      </c>
      <c r="K649" s="52" t="n">
        <v>0</v>
      </c>
      <c r="L649" s="52"/>
      <c r="AMI649" s="12"/>
      <c r="AMJ649" s="12"/>
    </row>
    <row r="650" s="53" customFormat="true" ht="30.8" hidden="false" customHeight="false" outlineLevel="0" collapsed="false">
      <c r="A650" s="74"/>
      <c r="B650" s="52"/>
      <c r="C650" s="52"/>
      <c r="D650" s="52"/>
      <c r="E650" s="52"/>
      <c r="F650" s="52" t="n">
        <v>2</v>
      </c>
      <c r="G650" s="52" t="n">
        <v>5000</v>
      </c>
      <c r="H650" s="52" t="n">
        <f aca="false">(G650*F650)+1100+600</f>
        <v>11700</v>
      </c>
      <c r="I650" s="24" t="s">
        <v>1774</v>
      </c>
      <c r="J650" s="25" t="n">
        <v>18350</v>
      </c>
      <c r="K650" s="52" t="n">
        <v>0</v>
      </c>
      <c r="L650" s="52"/>
      <c r="AMI650" s="12"/>
      <c r="AMJ650" s="12"/>
    </row>
    <row r="651" s="53" customFormat="true" ht="29.85" hidden="false" customHeight="false" outlineLevel="0" collapsed="false">
      <c r="A651" s="74"/>
      <c r="B651" s="52"/>
      <c r="C651" s="52"/>
      <c r="D651" s="52"/>
      <c r="E651" s="52"/>
      <c r="F651" s="52" t="n">
        <v>5</v>
      </c>
      <c r="G651" s="52" t="n">
        <v>3853.5</v>
      </c>
      <c r="H651" s="52" t="n">
        <f aca="false">G651*F651</f>
        <v>19267.5</v>
      </c>
      <c r="I651" s="24" t="s">
        <v>1775</v>
      </c>
      <c r="J651" s="25" t="n">
        <v>12200</v>
      </c>
      <c r="K651" s="52" t="n">
        <v>0</v>
      </c>
      <c r="L651" s="52"/>
      <c r="AMI651" s="12"/>
      <c r="AMJ651" s="12"/>
    </row>
    <row r="652" s="53" customFormat="true" ht="29.85" hidden="false" customHeight="false" outlineLevel="0" collapsed="false">
      <c r="A652" s="74"/>
      <c r="B652" s="52"/>
      <c r="C652" s="52"/>
      <c r="D652" s="52"/>
      <c r="E652" s="52"/>
      <c r="F652" s="52" t="n">
        <v>2</v>
      </c>
      <c r="G652" s="52" t="n">
        <v>5000</v>
      </c>
      <c r="H652" s="52" t="n">
        <f aca="false">(G652*F652)+1100</f>
        <v>11100</v>
      </c>
      <c r="I652" s="24" t="s">
        <v>1776</v>
      </c>
      <c r="J652" s="25" t="n">
        <v>7340</v>
      </c>
      <c r="K652" s="52" t="n">
        <v>0</v>
      </c>
      <c r="L652" s="52"/>
      <c r="AMI652" s="12"/>
      <c r="AMJ652" s="12"/>
    </row>
    <row r="653" s="53" customFormat="true" ht="29.85" hidden="false" customHeight="false" outlineLevel="0" collapsed="false">
      <c r="A653" s="74"/>
      <c r="B653" s="52"/>
      <c r="C653" s="52"/>
      <c r="D653" s="52"/>
      <c r="E653" s="52"/>
      <c r="F653" s="52" t="n">
        <v>5</v>
      </c>
      <c r="G653" s="52" t="n">
        <v>3853.5</v>
      </c>
      <c r="H653" s="52" t="n">
        <f aca="false">G653*F653</f>
        <v>19267.5</v>
      </c>
      <c r="I653" s="24" t="s">
        <v>1777</v>
      </c>
      <c r="J653" s="25" t="n">
        <v>14200</v>
      </c>
      <c r="K653" s="52" t="n">
        <v>0</v>
      </c>
      <c r="L653" s="52"/>
      <c r="AMI653" s="12"/>
      <c r="AMJ653" s="12"/>
    </row>
    <row r="654" customFormat="false" ht="30.8" hidden="false" customHeight="false" outlineLevel="0" collapsed="false">
      <c r="A654" s="1" t="s">
        <v>1778</v>
      </c>
      <c r="B654" s="1" t="s">
        <v>1779</v>
      </c>
      <c r="C654" s="1" t="s">
        <v>20</v>
      </c>
      <c r="D654" s="1" t="s">
        <v>180</v>
      </c>
      <c r="E654" s="1" t="n">
        <v>6322.5</v>
      </c>
      <c r="F654" s="1" t="n">
        <f aca="false">D654-C654</f>
        <v>1</v>
      </c>
      <c r="G654" s="26" t="n">
        <v>4693.5</v>
      </c>
      <c r="H654" s="1" t="n">
        <f aca="false">G654*F654</f>
        <v>4693.5</v>
      </c>
      <c r="I654" s="13" t="s">
        <v>1780</v>
      </c>
      <c r="J654" s="14" t="n">
        <v>4693.5</v>
      </c>
      <c r="K654" s="1" t="n">
        <f aca="false">H654-J654</f>
        <v>0</v>
      </c>
      <c r="L654" s="0"/>
    </row>
    <row r="655" customFormat="false" ht="30.8" hidden="false" customHeight="false" outlineLevel="0" collapsed="false">
      <c r="A655" s="1" t="s">
        <v>1781</v>
      </c>
      <c r="B655" s="1" t="s">
        <v>1782</v>
      </c>
      <c r="C655" s="1" t="s">
        <v>142</v>
      </c>
      <c r="D655" s="1" t="s">
        <v>74</v>
      </c>
      <c r="E655" s="1" t="n">
        <v>17272.5</v>
      </c>
      <c r="F655" s="1" t="n">
        <f aca="false">D655-C655</f>
        <v>3</v>
      </c>
      <c r="G655" s="26" t="n">
        <v>3853.5</v>
      </c>
      <c r="H655" s="1" t="n">
        <f aca="false">G655*F655</f>
        <v>11560.5</v>
      </c>
      <c r="I655" s="13" t="s">
        <v>1783</v>
      </c>
      <c r="J655" s="14" t="n">
        <v>11560.5</v>
      </c>
      <c r="K655" s="1" t="n">
        <f aca="false">H655-J655</f>
        <v>0</v>
      </c>
      <c r="L655" s="0"/>
    </row>
    <row r="656" s="22" customFormat="true" ht="29.85" hidden="false" customHeight="false" outlineLevel="0" collapsed="false">
      <c r="A656" s="75" t="s">
        <v>1784</v>
      </c>
      <c r="B656" s="19" t="s">
        <v>1785</v>
      </c>
      <c r="C656" s="19" t="s">
        <v>86</v>
      </c>
      <c r="D656" s="19" t="s">
        <v>207</v>
      </c>
      <c r="E656" s="19" t="n">
        <v>27290</v>
      </c>
      <c r="F656" s="19" t="n">
        <f aca="false">D656-C656</f>
        <v>2</v>
      </c>
      <c r="G656" s="19" t="n">
        <v>5743.5</v>
      </c>
      <c r="H656" s="19" t="n">
        <v>22973.6</v>
      </c>
      <c r="I656" s="20" t="s">
        <v>1786</v>
      </c>
      <c r="J656" s="21" t="n">
        <v>11486.8</v>
      </c>
      <c r="K656" s="19" t="n">
        <f aca="false">H656-J656-J657</f>
        <v>0</v>
      </c>
      <c r="L656" s="19"/>
    </row>
    <row r="657" s="22" customFormat="true" ht="29.85" hidden="false" customHeight="false" outlineLevel="0" collapsed="false">
      <c r="A657" s="75"/>
      <c r="B657" s="19"/>
      <c r="C657" s="19"/>
      <c r="D657" s="19"/>
      <c r="E657" s="19"/>
      <c r="F657" s="19"/>
      <c r="G657" s="19"/>
      <c r="H657" s="19"/>
      <c r="I657" s="20" t="s">
        <v>1787</v>
      </c>
      <c r="J657" s="21" t="n">
        <v>11486.8</v>
      </c>
      <c r="K657" s="19" t="n">
        <v>0</v>
      </c>
      <c r="L657" s="19"/>
    </row>
    <row r="658" s="27" customFormat="true" ht="30.8" hidden="false" customHeight="false" outlineLevel="0" collapsed="false">
      <c r="A658" s="1" t="s">
        <v>1788</v>
      </c>
      <c r="B658" s="1" t="s">
        <v>1789</v>
      </c>
      <c r="C658" s="1" t="s">
        <v>34</v>
      </c>
      <c r="D658" s="1" t="s">
        <v>19</v>
      </c>
      <c r="E658" s="1" t="n">
        <v>4932.5</v>
      </c>
      <c r="F658" s="1" t="n">
        <f aca="false">D658-C658</f>
        <v>1</v>
      </c>
      <c r="G658" s="26" t="n">
        <v>3853.5</v>
      </c>
      <c r="H658" s="1" t="n">
        <f aca="false">G658*F658</f>
        <v>3853.5</v>
      </c>
      <c r="I658" s="13" t="s">
        <v>1790</v>
      </c>
      <c r="J658" s="14" t="n">
        <v>3853.5</v>
      </c>
      <c r="K658" s="1" t="n">
        <f aca="false">H658-J658</f>
        <v>0</v>
      </c>
      <c r="L658" s="1"/>
      <c r="M658" s="0"/>
      <c r="N658" s="0"/>
      <c r="O658" s="0"/>
      <c r="P658" s="0"/>
      <c r="Q658" s="0"/>
      <c r="R658" s="0"/>
      <c r="S658" s="0"/>
      <c r="T658" s="0"/>
      <c r="U658" s="0"/>
      <c r="V658" s="0"/>
      <c r="AMI658" s="0"/>
      <c r="AMJ658" s="0"/>
    </row>
    <row r="659" s="6" customFormat="true" ht="29.85" hidden="false" customHeight="false" outlineLevel="0" collapsed="false">
      <c r="A659" s="4" t="s">
        <v>1791</v>
      </c>
      <c r="B659" s="4" t="s">
        <v>1792</v>
      </c>
      <c r="C659" s="4" t="s">
        <v>43</v>
      </c>
      <c r="D659" s="4" t="s">
        <v>47</v>
      </c>
      <c r="E659" s="4" t="n">
        <v>14195</v>
      </c>
      <c r="F659" s="4" t="n">
        <f aca="false">D659-C659</f>
        <v>2</v>
      </c>
      <c r="G659" s="4" t="n">
        <v>5743.5</v>
      </c>
      <c r="H659" s="4" t="n">
        <f aca="false">G659*F659</f>
        <v>11487</v>
      </c>
      <c r="I659" s="28" t="s">
        <v>1793</v>
      </c>
      <c r="J659" s="29" t="n">
        <v>11486.8</v>
      </c>
      <c r="K659" s="4" t="n">
        <f aca="false">H659-J659</f>
        <v>0.200000000000728</v>
      </c>
    </row>
    <row r="660" customFormat="false" ht="30.8" hidden="false" customHeight="false" outlineLevel="0" collapsed="false">
      <c r="A660" s="1" t="s">
        <v>1794</v>
      </c>
      <c r="B660" s="1" t="s">
        <v>1795</v>
      </c>
      <c r="C660" s="1" t="s">
        <v>34</v>
      </c>
      <c r="D660" s="1" t="s">
        <v>119</v>
      </c>
      <c r="E660" s="1" t="n">
        <v>22155</v>
      </c>
      <c r="F660" s="1" t="n">
        <f aca="false">D660-C660</f>
        <v>4</v>
      </c>
      <c r="G660" s="26" t="n">
        <v>3853.5</v>
      </c>
      <c r="H660" s="1" t="n">
        <f aca="false">G660*F660</f>
        <v>15414</v>
      </c>
      <c r="I660" s="13" t="s">
        <v>1796</v>
      </c>
      <c r="J660" s="14" t="n">
        <v>15414</v>
      </c>
      <c r="K660" s="1" t="n">
        <f aca="false">H660-J660</f>
        <v>0</v>
      </c>
      <c r="L660" s="0"/>
    </row>
    <row r="661" s="27" customFormat="true" ht="30.8" hidden="false" customHeight="false" outlineLevel="0" collapsed="false">
      <c r="A661" s="1" t="s">
        <v>1797</v>
      </c>
      <c r="B661" s="1" t="s">
        <v>1798</v>
      </c>
      <c r="C661" s="1" t="s">
        <v>29</v>
      </c>
      <c r="D661" s="1" t="s">
        <v>24</v>
      </c>
      <c r="E661" s="1" t="n">
        <v>17602.5</v>
      </c>
      <c r="F661" s="1" t="n">
        <f aca="false">D661-C661</f>
        <v>3</v>
      </c>
      <c r="G661" s="26" t="n">
        <v>3853.5</v>
      </c>
      <c r="H661" s="1" t="n">
        <f aca="false">G661*F661</f>
        <v>11560.5</v>
      </c>
      <c r="I661" s="13" t="s">
        <v>1799</v>
      </c>
      <c r="J661" s="14" t="n">
        <v>11560.5</v>
      </c>
      <c r="K661" s="1" t="n">
        <f aca="false">H661-J661</f>
        <v>0</v>
      </c>
      <c r="L661" s="1"/>
      <c r="M661" s="0"/>
      <c r="N661" s="0"/>
      <c r="O661" s="0"/>
      <c r="P661" s="0"/>
      <c r="Q661" s="0"/>
      <c r="R661" s="0"/>
      <c r="S661" s="0"/>
      <c r="T661" s="0"/>
      <c r="U661" s="0"/>
      <c r="V661" s="0"/>
      <c r="AMI661" s="0"/>
      <c r="AMJ661" s="0"/>
    </row>
    <row r="662" customFormat="false" ht="15.9" hidden="false" customHeight="false" outlineLevel="0" collapsed="false">
      <c r="A662" s="1" t="s">
        <v>1800</v>
      </c>
      <c r="B662" s="1" t="s">
        <v>1801</v>
      </c>
      <c r="C662" s="1" t="s">
        <v>146</v>
      </c>
      <c r="D662" s="1" t="s">
        <v>59</v>
      </c>
      <c r="E662" s="1" t="n">
        <v>32490</v>
      </c>
      <c r="F662" s="1" t="n">
        <f aca="false">D662-C662</f>
        <v>4</v>
      </c>
      <c r="G662" s="26" t="n">
        <v>4693.5</v>
      </c>
      <c r="H662" s="1" t="n">
        <f aca="false">G662*F662</f>
        <v>18774</v>
      </c>
      <c r="I662" s="13" t="s">
        <v>1802</v>
      </c>
      <c r="J662" s="14" t="n">
        <v>18774</v>
      </c>
      <c r="K662" s="1" t="n">
        <f aca="false">H662-J662</f>
        <v>0</v>
      </c>
      <c r="L662" s="0"/>
    </row>
    <row r="663" customFormat="false" ht="15.9" hidden="false" customHeight="false" outlineLevel="0" collapsed="false">
      <c r="A663" s="1" t="s">
        <v>1803</v>
      </c>
      <c r="B663" s="1" t="s">
        <v>1804</v>
      </c>
      <c r="C663" s="1" t="s">
        <v>67</v>
      </c>
      <c r="D663" s="1" t="s">
        <v>39</v>
      </c>
      <c r="E663" s="1" t="n">
        <v>13415</v>
      </c>
      <c r="F663" s="1" t="n">
        <f aca="false">D663-C663</f>
        <v>2</v>
      </c>
      <c r="G663" s="26" t="n">
        <v>4693.5</v>
      </c>
      <c r="H663" s="1" t="n">
        <f aca="false">G663*F663</f>
        <v>9387</v>
      </c>
      <c r="I663" s="13" t="s">
        <v>1805</v>
      </c>
      <c r="J663" s="14" t="n">
        <v>9387</v>
      </c>
      <c r="K663" s="1" t="n">
        <f aca="false">H663-J663</f>
        <v>0</v>
      </c>
      <c r="L663" s="0"/>
    </row>
    <row r="664" s="27" customFormat="true" ht="30.8" hidden="false" customHeight="false" outlineLevel="0" collapsed="false">
      <c r="A664" s="1" t="s">
        <v>1806</v>
      </c>
      <c r="B664" s="1" t="s">
        <v>1807</v>
      </c>
      <c r="C664" s="1" t="s">
        <v>75</v>
      </c>
      <c r="D664" s="1" t="s">
        <v>19</v>
      </c>
      <c r="E664" s="1" t="n">
        <v>10635</v>
      </c>
      <c r="F664" s="1" t="n">
        <f aca="false">D664-C664</f>
        <v>2</v>
      </c>
      <c r="G664" s="26" t="n">
        <v>3853.5</v>
      </c>
      <c r="H664" s="1" t="n">
        <f aca="false">G664*F664</f>
        <v>7707</v>
      </c>
      <c r="I664" s="13" t="s">
        <v>1808</v>
      </c>
      <c r="J664" s="14" t="n">
        <v>7707</v>
      </c>
      <c r="K664" s="1" t="n">
        <f aca="false">H664-J664</f>
        <v>0</v>
      </c>
      <c r="L664" s="1"/>
      <c r="M664" s="0"/>
      <c r="N664" s="0"/>
      <c r="O664" s="0"/>
      <c r="P664" s="0"/>
      <c r="Q664" s="0"/>
      <c r="R664" s="0"/>
      <c r="S664" s="0"/>
      <c r="T664" s="0"/>
      <c r="U664" s="0"/>
      <c r="V664" s="0"/>
      <c r="AMI664" s="0"/>
      <c r="AMJ664" s="0"/>
    </row>
    <row r="665" s="22" customFormat="true" ht="29.85" hidden="false" customHeight="false" outlineLevel="0" collapsed="false">
      <c r="A665" s="19" t="s">
        <v>1809</v>
      </c>
      <c r="B665" s="19" t="s">
        <v>1810</v>
      </c>
      <c r="C665" s="19" t="s">
        <v>19</v>
      </c>
      <c r="D665" s="19" t="s">
        <v>13</v>
      </c>
      <c r="E665" s="19" t="n">
        <v>33250</v>
      </c>
      <c r="F665" s="19" t="n">
        <f aca="false">D665-C665</f>
        <v>7</v>
      </c>
      <c r="G665" s="19" t="n">
        <v>3670</v>
      </c>
      <c r="H665" s="19" t="n">
        <f aca="false">G665*F665</f>
        <v>25690</v>
      </c>
      <c r="I665" s="20" t="s">
        <v>1811</v>
      </c>
      <c r="J665" s="21" t="n">
        <v>25690</v>
      </c>
      <c r="K665" s="19" t="n">
        <f aca="false">H665-J665</f>
        <v>0</v>
      </c>
      <c r="L665" s="19"/>
    </row>
    <row r="666" customFormat="false" ht="30.8" hidden="false" customHeight="false" outlineLevel="0" collapsed="false">
      <c r="A666" s="26" t="s">
        <v>1812</v>
      </c>
      <c r="B666" s="26" t="s">
        <v>1813</v>
      </c>
      <c r="C666" s="26" t="s">
        <v>146</v>
      </c>
      <c r="D666" s="26" t="s">
        <v>150</v>
      </c>
      <c r="E666" s="26" t="n">
        <v>6047.5</v>
      </c>
      <c r="F666" s="26" t="n">
        <f aca="false">D666-C666</f>
        <v>1</v>
      </c>
      <c r="G666" s="26" t="n">
        <v>4693.5</v>
      </c>
      <c r="H666" s="26" t="n">
        <f aca="false">G666*F666</f>
        <v>4693.5</v>
      </c>
      <c r="I666" s="13" t="s">
        <v>1814</v>
      </c>
      <c r="J666" s="14" t="n">
        <v>4693.5</v>
      </c>
      <c r="K666" s="1" t="n">
        <f aca="false">H666-J666</f>
        <v>0</v>
      </c>
      <c r="L666" s="26"/>
      <c r="M666" s="30"/>
      <c r="N666" s="30"/>
      <c r="O666" s="30"/>
      <c r="P666" s="30"/>
      <c r="Q666" s="30"/>
      <c r="R666" s="30"/>
      <c r="S666" s="30"/>
      <c r="T666" s="30"/>
      <c r="U666" s="30"/>
      <c r="V666" s="30"/>
    </row>
    <row r="667" customFormat="false" ht="30.8" hidden="false" customHeight="false" outlineLevel="0" collapsed="false">
      <c r="A667" s="26" t="s">
        <v>1815</v>
      </c>
      <c r="B667" s="26" t="s">
        <v>1816</v>
      </c>
      <c r="C667" s="26" t="s">
        <v>75</v>
      </c>
      <c r="D667" s="26" t="s">
        <v>19</v>
      </c>
      <c r="E667" s="26" t="n">
        <v>13645</v>
      </c>
      <c r="F667" s="26" t="n">
        <f aca="false">D667-C667</f>
        <v>2</v>
      </c>
      <c r="G667" s="26" t="n">
        <v>5743.5</v>
      </c>
      <c r="H667" s="26" t="n">
        <f aca="false">G667*F667</f>
        <v>11487</v>
      </c>
      <c r="I667" s="13" t="s">
        <v>1817</v>
      </c>
      <c r="J667" s="14" t="n">
        <v>11486.8</v>
      </c>
      <c r="K667" s="1" t="n">
        <f aca="false">H667-J667</f>
        <v>0.200000000000728</v>
      </c>
      <c r="L667" s="0"/>
    </row>
    <row r="668" customFormat="false" ht="30.8" hidden="false" customHeight="false" outlineLevel="0" collapsed="false">
      <c r="A668" s="1" t="s">
        <v>1818</v>
      </c>
      <c r="B668" s="1" t="s">
        <v>1816</v>
      </c>
      <c r="C668" s="1" t="s">
        <v>19</v>
      </c>
      <c r="D668" s="1" t="s">
        <v>82</v>
      </c>
      <c r="E668" s="1" t="n">
        <v>4932.5</v>
      </c>
      <c r="F668" s="1" t="n">
        <f aca="false">D668-C668</f>
        <v>1</v>
      </c>
      <c r="G668" s="26" t="n">
        <v>3853.5</v>
      </c>
      <c r="H668" s="1" t="n">
        <f aca="false">G668*F668</f>
        <v>3853.5</v>
      </c>
      <c r="I668" s="13" t="s">
        <v>1819</v>
      </c>
      <c r="J668" s="14" t="n">
        <v>3853.5</v>
      </c>
      <c r="K668" s="1" t="n">
        <f aca="false">H668-J668</f>
        <v>0</v>
      </c>
      <c r="L668" s="0"/>
    </row>
    <row r="669" s="27" customFormat="true" ht="30.8" hidden="false" customHeight="false" outlineLevel="0" collapsed="false">
      <c r="A669" s="1" t="s">
        <v>1820</v>
      </c>
      <c r="B669" s="1" t="s">
        <v>1821</v>
      </c>
      <c r="C669" s="1" t="s">
        <v>133</v>
      </c>
      <c r="D669" s="1" t="s">
        <v>112</v>
      </c>
      <c r="E669" s="1" t="n">
        <v>20467.5</v>
      </c>
      <c r="F669" s="1" t="n">
        <f aca="false">D669-C669</f>
        <v>3</v>
      </c>
      <c r="G669" s="26" t="n">
        <v>5743.5</v>
      </c>
      <c r="H669" s="1" t="n">
        <f aca="false">G669*F669</f>
        <v>17230.5</v>
      </c>
      <c r="I669" s="13" t="s">
        <v>1822</v>
      </c>
      <c r="J669" s="14" t="n">
        <v>17230.2</v>
      </c>
      <c r="K669" s="1" t="n">
        <f aca="false">H669-J669</f>
        <v>0.299999999999272</v>
      </c>
      <c r="L669" s="1"/>
      <c r="M669" s="0"/>
      <c r="N669" s="0"/>
      <c r="O669" s="0"/>
      <c r="P669" s="0"/>
      <c r="Q669" s="0"/>
      <c r="R669" s="0"/>
      <c r="S669" s="0"/>
      <c r="T669" s="0"/>
      <c r="U669" s="0"/>
      <c r="V669" s="0"/>
      <c r="AMI669" s="0"/>
      <c r="AMJ669" s="0"/>
    </row>
    <row r="670" customFormat="false" ht="30.8" hidden="false" customHeight="false" outlineLevel="0" collapsed="false">
      <c r="A670" s="26" t="s">
        <v>1823</v>
      </c>
      <c r="B670" s="26" t="s">
        <v>1824</v>
      </c>
      <c r="C670" s="26" t="s">
        <v>29</v>
      </c>
      <c r="D670" s="26" t="s">
        <v>24</v>
      </c>
      <c r="E670" s="26" t="n">
        <v>20467.5</v>
      </c>
      <c r="F670" s="26" t="n">
        <f aca="false">D670-C670</f>
        <v>3</v>
      </c>
      <c r="G670" s="26" t="n">
        <v>5743.5</v>
      </c>
      <c r="H670" s="26" t="n">
        <f aca="false">G670*F670</f>
        <v>17230.5</v>
      </c>
      <c r="I670" s="13" t="s">
        <v>1825</v>
      </c>
      <c r="J670" s="14" t="n">
        <v>17230.2</v>
      </c>
      <c r="K670" s="1" t="n">
        <f aca="false">H670-J670</f>
        <v>0.299999999999272</v>
      </c>
      <c r="L670" s="0"/>
    </row>
    <row r="671" s="27" customFormat="true" ht="30.8" hidden="false" customHeight="false" outlineLevel="0" collapsed="false">
      <c r="A671" s="1" t="s">
        <v>1826</v>
      </c>
      <c r="B671" s="1" t="s">
        <v>1827</v>
      </c>
      <c r="C671" s="1" t="s">
        <v>58</v>
      </c>
      <c r="D671" s="1" t="s">
        <v>59</v>
      </c>
      <c r="E671" s="1" t="n">
        <v>9865</v>
      </c>
      <c r="F671" s="1" t="n">
        <f aca="false">D671-C671</f>
        <v>2</v>
      </c>
      <c r="G671" s="26" t="n">
        <v>3853.5</v>
      </c>
      <c r="H671" s="1" t="n">
        <f aca="false">G671*F671</f>
        <v>7707</v>
      </c>
      <c r="I671" s="13" t="s">
        <v>1828</v>
      </c>
      <c r="J671" s="14" t="n">
        <v>7707</v>
      </c>
      <c r="K671" s="1" t="n">
        <f aca="false">H671-J671</f>
        <v>0</v>
      </c>
      <c r="L671" s="1"/>
      <c r="M671" s="0"/>
      <c r="N671" s="0"/>
      <c r="O671" s="0"/>
      <c r="P671" s="0"/>
      <c r="Q671" s="0"/>
      <c r="R671" s="0"/>
      <c r="S671" s="0"/>
      <c r="T671" s="0"/>
      <c r="U671" s="0"/>
      <c r="V671" s="0"/>
      <c r="AMI671" s="0"/>
      <c r="AMJ671" s="0"/>
    </row>
    <row r="672" customFormat="false" ht="30.8" hidden="false" customHeight="false" outlineLevel="0" collapsed="false">
      <c r="A672" s="1" t="s">
        <v>1829</v>
      </c>
      <c r="B672" s="1" t="s">
        <v>1830</v>
      </c>
      <c r="C672" s="1" t="s">
        <v>82</v>
      </c>
      <c r="D672" s="1" t="s">
        <v>67</v>
      </c>
      <c r="E672" s="1" t="n">
        <v>18322.5</v>
      </c>
      <c r="F672" s="1" t="n">
        <f aca="false">D672-C672</f>
        <v>3</v>
      </c>
      <c r="G672" s="26" t="n">
        <v>3853.5</v>
      </c>
      <c r="H672" s="1" t="n">
        <f aca="false">G672*F672</f>
        <v>11560.5</v>
      </c>
      <c r="I672" s="13" t="s">
        <v>1831</v>
      </c>
      <c r="J672" s="14" t="n">
        <v>11560.5</v>
      </c>
      <c r="K672" s="1" t="n">
        <f aca="false">H672-J672</f>
        <v>0</v>
      </c>
      <c r="L672" s="0"/>
    </row>
    <row r="673" customFormat="false" ht="30.8" hidden="false" customHeight="false" outlineLevel="0" collapsed="false">
      <c r="A673" s="1" t="s">
        <v>1832</v>
      </c>
      <c r="B673" s="1" t="s">
        <v>1833</v>
      </c>
      <c r="C673" s="1" t="s">
        <v>13</v>
      </c>
      <c r="D673" s="1" t="s">
        <v>51</v>
      </c>
      <c r="E673" s="1" t="n">
        <v>29130</v>
      </c>
      <c r="F673" s="1" t="n">
        <f aca="false">D673-C673</f>
        <v>4</v>
      </c>
      <c r="G673" s="26" t="n">
        <v>3853.5</v>
      </c>
      <c r="H673" s="1" t="n">
        <f aca="false">G673*F673</f>
        <v>15414</v>
      </c>
      <c r="I673" s="13" t="s">
        <v>1834</v>
      </c>
      <c r="J673" s="14" t="n">
        <v>15414</v>
      </c>
      <c r="K673" s="1" t="n">
        <f aca="false">H673-J673</f>
        <v>0</v>
      </c>
      <c r="L673" s="0"/>
    </row>
    <row r="674" customFormat="false" ht="30.8" hidden="false" customHeight="false" outlineLevel="0" collapsed="false">
      <c r="A674" s="1" t="s">
        <v>1835</v>
      </c>
      <c r="B674" s="1" t="s">
        <v>1836</v>
      </c>
      <c r="C674" s="1" t="s">
        <v>142</v>
      </c>
      <c r="D674" s="1" t="s">
        <v>24</v>
      </c>
      <c r="E674" s="1" t="n">
        <v>31990</v>
      </c>
      <c r="F674" s="1" t="n">
        <f aca="false">D674-C674</f>
        <v>4</v>
      </c>
      <c r="G674" s="26" t="n">
        <v>5743.5</v>
      </c>
      <c r="H674" s="1" t="n">
        <f aca="false">G674*F674</f>
        <v>22974</v>
      </c>
      <c r="I674" s="13" t="s">
        <v>1837</v>
      </c>
      <c r="J674" s="14" t="n">
        <v>22973.6</v>
      </c>
      <c r="K674" s="1" t="n">
        <f aca="false">H674-J674</f>
        <v>0.400000000001455</v>
      </c>
      <c r="L674" s="0"/>
    </row>
    <row r="675" customFormat="false" ht="30.8" hidden="false" customHeight="false" outlineLevel="0" collapsed="false">
      <c r="A675" s="1" t="s">
        <v>1838</v>
      </c>
      <c r="B675" s="1" t="s">
        <v>1839</v>
      </c>
      <c r="C675" s="1" t="s">
        <v>35</v>
      </c>
      <c r="D675" s="1" t="s">
        <v>207</v>
      </c>
      <c r="E675" s="1" t="n">
        <v>34112.5</v>
      </c>
      <c r="F675" s="1" t="n">
        <f aca="false">D675-C675</f>
        <v>5</v>
      </c>
      <c r="G675" s="26" t="n">
        <v>5743.5</v>
      </c>
      <c r="H675" s="1" t="n">
        <f aca="false">G675*F675</f>
        <v>28717.5</v>
      </c>
      <c r="I675" s="13" t="s">
        <v>1840</v>
      </c>
      <c r="J675" s="14" t="n">
        <v>28717</v>
      </c>
      <c r="K675" s="1" t="n">
        <f aca="false">H675-J675</f>
        <v>0.5</v>
      </c>
      <c r="L675" s="0"/>
    </row>
    <row r="676" s="27" customFormat="true" ht="30.8" hidden="false" customHeight="false" outlineLevel="0" collapsed="false">
      <c r="A676" s="1" t="s">
        <v>1841</v>
      </c>
      <c r="B676" s="1" t="s">
        <v>1842</v>
      </c>
      <c r="C676" s="1" t="s">
        <v>150</v>
      </c>
      <c r="D676" s="1" t="s">
        <v>59</v>
      </c>
      <c r="E676" s="1" t="n">
        <v>14302.5</v>
      </c>
      <c r="F676" s="1" t="n">
        <f aca="false">D676-C676</f>
        <v>3</v>
      </c>
      <c r="G676" s="26" t="n">
        <v>3853.5</v>
      </c>
      <c r="H676" s="1" t="n">
        <f aca="false">G676*F676</f>
        <v>11560.5</v>
      </c>
      <c r="I676" s="13" t="s">
        <v>1843</v>
      </c>
      <c r="J676" s="14" t="n">
        <v>11560.5</v>
      </c>
      <c r="K676" s="1" t="n">
        <f aca="false">H676-J676</f>
        <v>0</v>
      </c>
      <c r="L676" s="1"/>
      <c r="M676" s="0"/>
      <c r="N676" s="0"/>
      <c r="O676" s="0"/>
      <c r="P676" s="0"/>
      <c r="Q676" s="0"/>
      <c r="R676" s="0"/>
      <c r="S676" s="0"/>
      <c r="T676" s="0"/>
      <c r="U676" s="0"/>
      <c r="V676" s="0"/>
      <c r="AMI676" s="0"/>
      <c r="AMJ676" s="0"/>
    </row>
    <row r="677" customFormat="false" ht="30.8" hidden="false" customHeight="false" outlineLevel="0" collapsed="false">
      <c r="A677" s="1" t="s">
        <v>1844</v>
      </c>
      <c r="B677" s="1" t="s">
        <v>1845</v>
      </c>
      <c r="C677" s="1" t="s">
        <v>63</v>
      </c>
      <c r="D677" s="1" t="s">
        <v>34</v>
      </c>
      <c r="E677" s="1" t="n">
        <v>20830</v>
      </c>
      <c r="F677" s="1" t="n">
        <f aca="false">D677-C677</f>
        <v>4</v>
      </c>
      <c r="G677" s="26" t="n">
        <v>3853.5</v>
      </c>
      <c r="H677" s="1" t="n">
        <f aca="false">G677*F677</f>
        <v>15414</v>
      </c>
      <c r="I677" s="13" t="s">
        <v>1846</v>
      </c>
      <c r="J677" s="14" t="n">
        <v>15414</v>
      </c>
      <c r="K677" s="1" t="n">
        <f aca="false">H677-J677</f>
        <v>0</v>
      </c>
      <c r="L677" s="0"/>
    </row>
    <row r="678" s="27" customFormat="true" ht="15.9" hidden="false" customHeight="false" outlineLevel="0" collapsed="false">
      <c r="A678" s="1" t="s">
        <v>1847</v>
      </c>
      <c r="B678" s="1" t="s">
        <v>1848</v>
      </c>
      <c r="C678" s="1" t="s">
        <v>86</v>
      </c>
      <c r="D678" s="1" t="s">
        <v>112</v>
      </c>
      <c r="E678" s="1" t="n">
        <v>19730</v>
      </c>
      <c r="F678" s="1" t="n">
        <f aca="false">D678-C678</f>
        <v>4</v>
      </c>
      <c r="G678" s="26" t="n">
        <v>3853.5</v>
      </c>
      <c r="H678" s="1" t="n">
        <f aca="false">G678*F678</f>
        <v>15414</v>
      </c>
      <c r="I678" s="13" t="s">
        <v>1849</v>
      </c>
      <c r="J678" s="14" t="n">
        <v>15414</v>
      </c>
      <c r="K678" s="1" t="n">
        <f aca="false">H678-J678</f>
        <v>0</v>
      </c>
      <c r="L678" s="1"/>
      <c r="M678" s="0"/>
      <c r="N678" s="0"/>
      <c r="O678" s="0"/>
      <c r="P678" s="0"/>
      <c r="Q678" s="0"/>
      <c r="R678" s="0"/>
      <c r="S678" s="0"/>
      <c r="T678" s="0"/>
      <c r="U678" s="0"/>
      <c r="V678" s="0"/>
      <c r="AMI678" s="0"/>
      <c r="AMJ678" s="0"/>
    </row>
    <row r="679" customFormat="false" ht="30.8" hidden="false" customHeight="false" outlineLevel="0" collapsed="false">
      <c r="A679" s="1" t="s">
        <v>1850</v>
      </c>
      <c r="B679" s="1" t="s">
        <v>1851</v>
      </c>
      <c r="C679" s="1" t="s">
        <v>82</v>
      </c>
      <c r="D679" s="1" t="s">
        <v>39</v>
      </c>
      <c r="E679" s="1" t="n">
        <v>24662.5</v>
      </c>
      <c r="F679" s="1" t="n">
        <f aca="false">D679-C679</f>
        <v>5</v>
      </c>
      <c r="G679" s="26" t="n">
        <v>3853.5</v>
      </c>
      <c r="H679" s="1" t="n">
        <f aca="false">G679*F679</f>
        <v>19267.5</v>
      </c>
      <c r="I679" s="13" t="s">
        <v>1852</v>
      </c>
      <c r="J679" s="14" t="n">
        <v>19267.5</v>
      </c>
      <c r="K679" s="1" t="n">
        <f aca="false">H679-J679</f>
        <v>0</v>
      </c>
      <c r="L679" s="0"/>
    </row>
    <row r="680" s="27" customFormat="true" ht="30.8" hidden="false" customHeight="false" outlineLevel="0" collapsed="false">
      <c r="A680" s="1" t="s">
        <v>1853</v>
      </c>
      <c r="B680" s="1" t="s">
        <v>1854</v>
      </c>
      <c r="C680" s="1" t="s">
        <v>150</v>
      </c>
      <c r="D680" s="1" t="s">
        <v>232</v>
      </c>
      <c r="E680" s="1" t="n">
        <v>14565</v>
      </c>
      <c r="F680" s="1" t="n">
        <f aca="false">D680-C680</f>
        <v>2</v>
      </c>
      <c r="G680" s="26" t="n">
        <v>3853.5</v>
      </c>
      <c r="H680" s="1" t="n">
        <f aca="false">G680*F680</f>
        <v>7707</v>
      </c>
      <c r="I680" s="13" t="s">
        <v>1855</v>
      </c>
      <c r="J680" s="14" t="n">
        <v>7707</v>
      </c>
      <c r="K680" s="1" t="n">
        <f aca="false">H680-J680</f>
        <v>0</v>
      </c>
      <c r="L680" s="1"/>
      <c r="M680" s="0"/>
      <c r="N680" s="0"/>
      <c r="O680" s="0"/>
      <c r="P680" s="0"/>
      <c r="Q680" s="0"/>
      <c r="R680" s="0"/>
      <c r="S680" s="0"/>
      <c r="T680" s="0"/>
      <c r="U680" s="0"/>
      <c r="V680" s="0"/>
      <c r="AMI680" s="0"/>
      <c r="AMJ680" s="0"/>
    </row>
    <row r="681" customFormat="false" ht="30.8" hidden="false" customHeight="false" outlineLevel="0" collapsed="false">
      <c r="A681" s="1" t="s">
        <v>1856</v>
      </c>
      <c r="B681" s="1" t="s">
        <v>1857</v>
      </c>
      <c r="C681" s="1" t="s">
        <v>82</v>
      </c>
      <c r="D681" s="1" t="s">
        <v>35</v>
      </c>
      <c r="E681" s="1" t="n">
        <v>19730</v>
      </c>
      <c r="F681" s="1" t="n">
        <f aca="false">D681-C681</f>
        <v>4</v>
      </c>
      <c r="G681" s="26" t="n">
        <v>3853.5</v>
      </c>
      <c r="H681" s="1" t="n">
        <f aca="false">G681*F681</f>
        <v>15414</v>
      </c>
      <c r="I681" s="13" t="s">
        <v>1858</v>
      </c>
      <c r="J681" s="14" t="n">
        <v>15414</v>
      </c>
      <c r="K681" s="1" t="n">
        <f aca="false">H681-J681</f>
        <v>0</v>
      </c>
      <c r="L681" s="0"/>
    </row>
    <row r="682" s="54" customFormat="true" ht="29.85" hidden="false" customHeight="false" outlineLevel="0" collapsed="false">
      <c r="A682" s="4" t="s">
        <v>1859</v>
      </c>
      <c r="B682" s="4" t="s">
        <v>1860</v>
      </c>
      <c r="C682" s="4" t="s">
        <v>43</v>
      </c>
      <c r="D682" s="4" t="s">
        <v>47</v>
      </c>
      <c r="E682" s="4" t="n">
        <v>9865</v>
      </c>
      <c r="F682" s="4" t="n">
        <f aca="false">D682-C682</f>
        <v>2</v>
      </c>
      <c r="G682" s="4" t="n">
        <v>3853.5</v>
      </c>
      <c r="H682" s="4" t="n">
        <f aca="false">G682*F682</f>
        <v>7707</v>
      </c>
      <c r="I682" s="28" t="s">
        <v>1861</v>
      </c>
      <c r="J682" s="29" t="n">
        <v>7707</v>
      </c>
      <c r="K682" s="4" t="n">
        <f aca="false">H682-J682</f>
        <v>0</v>
      </c>
      <c r="L682" s="4"/>
      <c r="M682" s="6"/>
      <c r="N682" s="6"/>
      <c r="O682" s="6"/>
      <c r="P682" s="6"/>
      <c r="Q682" s="6"/>
      <c r="R682" s="6"/>
      <c r="S682" s="6"/>
      <c r="T682" s="6"/>
      <c r="U682" s="6"/>
      <c r="V682" s="6"/>
      <c r="AMI682" s="6"/>
      <c r="AMJ682" s="6"/>
    </row>
    <row r="683" s="6" customFormat="true" ht="29.85" hidden="false" customHeight="false" outlineLevel="0" collapsed="false">
      <c r="A683" s="4" t="s">
        <v>1862</v>
      </c>
      <c r="B683" s="4" t="s">
        <v>1863</v>
      </c>
      <c r="C683" s="4" t="s">
        <v>43</v>
      </c>
      <c r="D683" s="4" t="s">
        <v>142</v>
      </c>
      <c r="E683" s="4" t="n">
        <v>18472.5</v>
      </c>
      <c r="F683" s="4" t="n">
        <f aca="false">D683-C683</f>
        <v>3</v>
      </c>
      <c r="G683" s="4" t="n">
        <v>4693.5</v>
      </c>
      <c r="H683" s="4" t="n">
        <f aca="false">G683*F683</f>
        <v>14080.5</v>
      </c>
      <c r="I683" s="28" t="s">
        <v>1864</v>
      </c>
      <c r="J683" s="29" t="n">
        <v>14080.5</v>
      </c>
      <c r="K683" s="4" t="n">
        <f aca="false">H683-J683</f>
        <v>0</v>
      </c>
    </row>
    <row r="684" customFormat="false" ht="30.8" hidden="false" customHeight="false" outlineLevel="0" collapsed="false">
      <c r="A684" s="1" t="s">
        <v>1865</v>
      </c>
      <c r="B684" s="1" t="s">
        <v>1866</v>
      </c>
      <c r="C684" s="1" t="s">
        <v>133</v>
      </c>
      <c r="D684" s="1" t="s">
        <v>232</v>
      </c>
      <c r="E684" s="1" t="n">
        <v>47675</v>
      </c>
      <c r="F684" s="1" t="n">
        <f aca="false">D684-C684</f>
        <v>10</v>
      </c>
      <c r="G684" s="26" t="n">
        <v>3853.5</v>
      </c>
      <c r="H684" s="1" t="n">
        <f aca="false">G684*F684</f>
        <v>38535</v>
      </c>
      <c r="I684" s="13" t="s">
        <v>1867</v>
      </c>
      <c r="J684" s="14" t="n">
        <v>38535</v>
      </c>
      <c r="K684" s="1" t="n">
        <f aca="false">H684-J684</f>
        <v>0</v>
      </c>
      <c r="L684" s="0"/>
    </row>
    <row r="685" customFormat="false" ht="30.8" hidden="false" customHeight="false" outlineLevel="0" collapsed="false">
      <c r="A685" s="1" t="s">
        <v>1868</v>
      </c>
      <c r="B685" s="1" t="s">
        <v>1869</v>
      </c>
      <c r="C685" s="1" t="s">
        <v>112</v>
      </c>
      <c r="D685" s="1" t="s">
        <v>180</v>
      </c>
      <c r="E685" s="1" t="n">
        <v>19297.5</v>
      </c>
      <c r="F685" s="1" t="n">
        <f aca="false">D685-C685</f>
        <v>3</v>
      </c>
      <c r="G685" s="26" t="n">
        <v>4693.5</v>
      </c>
      <c r="H685" s="1" t="n">
        <f aca="false">G685*F685</f>
        <v>14080.5</v>
      </c>
      <c r="I685" s="13" t="s">
        <v>1870</v>
      </c>
      <c r="J685" s="14" t="n">
        <v>14080.5</v>
      </c>
      <c r="K685" s="1" t="n">
        <f aca="false">H685-J685</f>
        <v>0</v>
      </c>
      <c r="L685" s="0"/>
    </row>
    <row r="686" s="27" customFormat="true" ht="30.8" hidden="false" customHeight="false" outlineLevel="0" collapsed="false">
      <c r="A686" s="1" t="s">
        <v>1871</v>
      </c>
      <c r="B686" s="1" t="s">
        <v>1869</v>
      </c>
      <c r="C686" s="1" t="s">
        <v>180</v>
      </c>
      <c r="D686" s="1" t="s">
        <v>58</v>
      </c>
      <c r="E686" s="1" t="n">
        <v>22417.5</v>
      </c>
      <c r="F686" s="1" t="n">
        <f aca="false">D686-C686</f>
        <v>3</v>
      </c>
      <c r="G686" s="26" t="n">
        <v>3853.5</v>
      </c>
      <c r="H686" s="1" t="n">
        <f aca="false">G686*F686</f>
        <v>11560.5</v>
      </c>
      <c r="I686" s="13" t="s">
        <v>1872</v>
      </c>
      <c r="J686" s="14" t="n">
        <v>11560.5</v>
      </c>
      <c r="K686" s="1" t="n">
        <f aca="false">H686-J686</f>
        <v>0</v>
      </c>
      <c r="L686" s="1"/>
      <c r="M686" s="0"/>
      <c r="N686" s="0"/>
      <c r="O686" s="0"/>
      <c r="P686" s="0"/>
      <c r="Q686" s="0"/>
      <c r="R686" s="0"/>
      <c r="S686" s="0"/>
      <c r="T686" s="0"/>
      <c r="U686" s="0"/>
      <c r="V686" s="0"/>
      <c r="AMI686" s="0"/>
      <c r="AMJ686" s="0"/>
    </row>
    <row r="687" s="49" customFormat="true" ht="15" hidden="false" customHeight="false" outlineLevel="0" collapsed="false">
      <c r="A687" s="46" t="s">
        <v>1873</v>
      </c>
      <c r="B687" s="46" t="s">
        <v>1874</v>
      </c>
      <c r="C687" s="46" t="s">
        <v>133</v>
      </c>
      <c r="D687" s="46" t="s">
        <v>51</v>
      </c>
      <c r="E687" s="46" t="n">
        <v>11545</v>
      </c>
      <c r="F687" s="46" t="n">
        <f aca="false">D687-C687</f>
        <v>2</v>
      </c>
      <c r="G687" s="46" t="n">
        <v>4693.5</v>
      </c>
      <c r="H687" s="46" t="n">
        <f aca="false">G687*F687</f>
        <v>9387</v>
      </c>
      <c r="I687" s="47"/>
      <c r="J687" s="48" t="n">
        <v>0</v>
      </c>
      <c r="K687" s="46" t="n">
        <f aca="false">H687-J687</f>
        <v>9387</v>
      </c>
      <c r="L687" s="46"/>
    </row>
    <row r="688" s="27" customFormat="true" ht="30.8" hidden="false" customHeight="false" outlineLevel="0" collapsed="false">
      <c r="A688" s="1" t="s">
        <v>1875</v>
      </c>
      <c r="B688" s="1" t="s">
        <v>1876</v>
      </c>
      <c r="C688" s="1" t="s">
        <v>67</v>
      </c>
      <c r="D688" s="1" t="s">
        <v>39</v>
      </c>
      <c r="E688" s="1" t="n">
        <v>13807.5</v>
      </c>
      <c r="F688" s="1" t="n">
        <f aca="false">D688-C688</f>
        <v>2</v>
      </c>
      <c r="G688" s="26" t="n">
        <v>3853.5</v>
      </c>
      <c r="H688" s="1" t="n">
        <f aca="false">G688*F688</f>
        <v>7707</v>
      </c>
      <c r="I688" s="13" t="s">
        <v>1877</v>
      </c>
      <c r="J688" s="14" t="n">
        <v>7707</v>
      </c>
      <c r="K688" s="1" t="n">
        <f aca="false">H688-J688</f>
        <v>0</v>
      </c>
      <c r="L688" s="1"/>
      <c r="M688" s="0"/>
      <c r="N688" s="0"/>
      <c r="O688" s="0"/>
      <c r="P688" s="0"/>
      <c r="Q688" s="0"/>
      <c r="R688" s="0"/>
      <c r="S688" s="0"/>
      <c r="T688" s="0"/>
      <c r="U688" s="0"/>
      <c r="V688" s="0"/>
      <c r="AMI688" s="0"/>
      <c r="AMJ688" s="0"/>
    </row>
    <row r="689" customFormat="false" ht="29.85" hidden="false" customHeight="false" outlineLevel="0" collapsed="false">
      <c r="A689" s="26" t="s">
        <v>1878</v>
      </c>
      <c r="B689" s="26" t="s">
        <v>1879</v>
      </c>
      <c r="C689" s="26" t="s">
        <v>75</v>
      </c>
      <c r="D689" s="26" t="s">
        <v>19</v>
      </c>
      <c r="E689" s="26" t="n">
        <v>9865</v>
      </c>
      <c r="F689" s="26" t="n">
        <f aca="false">D689-C689</f>
        <v>2</v>
      </c>
      <c r="G689" s="26" t="n">
        <v>3853.5</v>
      </c>
      <c r="H689" s="26" t="n">
        <f aca="false">G689*F689</f>
        <v>7707</v>
      </c>
      <c r="I689" s="13" t="s">
        <v>1880</v>
      </c>
      <c r="J689" s="14" t="n">
        <v>7707</v>
      </c>
      <c r="K689" s="1" t="n">
        <f aca="false">H689-J689</f>
        <v>0</v>
      </c>
      <c r="L689" s="0"/>
    </row>
    <row r="690" customFormat="false" ht="15.9" hidden="false" customHeight="false" outlineLevel="0" collapsed="false">
      <c r="A690" s="1" t="s">
        <v>1881</v>
      </c>
      <c r="B690" s="1" t="s">
        <v>1882</v>
      </c>
      <c r="C690" s="1" t="s">
        <v>180</v>
      </c>
      <c r="D690" s="1" t="s">
        <v>150</v>
      </c>
      <c r="E690" s="1" t="n">
        <v>14565</v>
      </c>
      <c r="F690" s="1" t="n">
        <f aca="false">D690-C690</f>
        <v>2</v>
      </c>
      <c r="G690" s="26" t="n">
        <v>3853.5</v>
      </c>
      <c r="H690" s="1" t="n">
        <f aca="false">G690*F690</f>
        <v>7707</v>
      </c>
      <c r="I690" s="13" t="s">
        <v>1883</v>
      </c>
      <c r="J690" s="14" t="n">
        <v>7707</v>
      </c>
      <c r="K690" s="1" t="n">
        <f aca="false">H690-J690</f>
        <v>0</v>
      </c>
      <c r="L690" s="0"/>
    </row>
    <row r="691" customFormat="false" ht="15.9" hidden="false" customHeight="false" outlineLevel="0" collapsed="false">
      <c r="A691" s="1" t="s">
        <v>1884</v>
      </c>
      <c r="B691" s="1" t="s">
        <v>1885</v>
      </c>
      <c r="C691" s="1" t="s">
        <v>34</v>
      </c>
      <c r="D691" s="1" t="s">
        <v>67</v>
      </c>
      <c r="E691" s="1" t="n">
        <v>24662.5</v>
      </c>
      <c r="F691" s="1" t="n">
        <f aca="false">D691-C691</f>
        <v>5</v>
      </c>
      <c r="G691" s="26" t="n">
        <v>3853.5</v>
      </c>
      <c r="H691" s="1" t="n">
        <f aca="false">G691*F691</f>
        <v>19267.5</v>
      </c>
      <c r="I691" s="13" t="s">
        <v>1886</v>
      </c>
      <c r="J691" s="14" t="n">
        <v>19267.5</v>
      </c>
      <c r="K691" s="1" t="n">
        <f aca="false">H691-J691</f>
        <v>0</v>
      </c>
      <c r="L691" s="0"/>
    </row>
    <row r="692" s="27" customFormat="true" ht="30.8" hidden="false" customHeight="false" outlineLevel="0" collapsed="false">
      <c r="A692" s="1" t="s">
        <v>1887</v>
      </c>
      <c r="B692" s="1" t="s">
        <v>1888</v>
      </c>
      <c r="C692" s="1" t="s">
        <v>51</v>
      </c>
      <c r="D692" s="1" t="s">
        <v>58</v>
      </c>
      <c r="E692" s="1" t="n">
        <v>34527.5</v>
      </c>
      <c r="F692" s="1" t="n">
        <f aca="false">D692-C692</f>
        <v>7</v>
      </c>
      <c r="G692" s="26" t="n">
        <v>3853.5</v>
      </c>
      <c r="H692" s="1" t="n">
        <f aca="false">G692*F692</f>
        <v>26974.5</v>
      </c>
      <c r="I692" s="13" t="s">
        <v>1889</v>
      </c>
      <c r="J692" s="14" t="n">
        <v>26974.5</v>
      </c>
      <c r="K692" s="1" t="n">
        <f aca="false">H692-J692</f>
        <v>0</v>
      </c>
      <c r="L692" s="1"/>
      <c r="M692" s="0"/>
      <c r="N692" s="0"/>
      <c r="O692" s="0"/>
      <c r="P692" s="0"/>
      <c r="Q692" s="0"/>
      <c r="R692" s="0"/>
      <c r="S692" s="0"/>
      <c r="T692" s="0"/>
      <c r="U692" s="0"/>
      <c r="V692" s="0"/>
      <c r="AMI692" s="0"/>
      <c r="AMJ692" s="0"/>
    </row>
    <row r="693" s="27" customFormat="true" ht="30.8" hidden="false" customHeight="false" outlineLevel="0" collapsed="false">
      <c r="A693" s="1" t="s">
        <v>1890</v>
      </c>
      <c r="B693" s="1" t="s">
        <v>1891</v>
      </c>
      <c r="C693" s="1" t="s">
        <v>34</v>
      </c>
      <c r="D693" s="1" t="s">
        <v>82</v>
      </c>
      <c r="E693" s="1" t="n">
        <v>16245</v>
      </c>
      <c r="F693" s="1" t="n">
        <f aca="false">D693-C693</f>
        <v>2</v>
      </c>
      <c r="G693" s="26" t="n">
        <v>4693.5</v>
      </c>
      <c r="H693" s="1" t="n">
        <f aca="false">G693*F693</f>
        <v>9387</v>
      </c>
      <c r="I693" s="13" t="s">
        <v>1892</v>
      </c>
      <c r="J693" s="14" t="n">
        <v>9387</v>
      </c>
      <c r="K693" s="1" t="n">
        <f aca="false">H693-J693</f>
        <v>0</v>
      </c>
      <c r="L693" s="1"/>
      <c r="M693" s="0"/>
      <c r="N693" s="0"/>
      <c r="O693" s="0"/>
      <c r="P693" s="0"/>
      <c r="Q693" s="0"/>
      <c r="R693" s="0"/>
      <c r="S693" s="0"/>
      <c r="T693" s="0"/>
      <c r="U693" s="0"/>
      <c r="V693" s="0"/>
      <c r="AMI693" s="0"/>
      <c r="AMJ693" s="0"/>
    </row>
    <row r="694" customFormat="false" ht="30.8" hidden="false" customHeight="false" outlineLevel="0" collapsed="false">
      <c r="A694" s="26" t="s">
        <v>1893</v>
      </c>
      <c r="B694" s="26" t="s">
        <v>1894</v>
      </c>
      <c r="C694" s="26" t="s">
        <v>58</v>
      </c>
      <c r="D694" s="26" t="s">
        <v>232</v>
      </c>
      <c r="E694" s="26" t="n">
        <v>4932.5</v>
      </c>
      <c r="F694" s="26" t="n">
        <f aca="false">D694-C694</f>
        <v>1</v>
      </c>
      <c r="G694" s="26" t="n">
        <v>3853.5</v>
      </c>
      <c r="H694" s="26" t="n">
        <f aca="false">G694*F694</f>
        <v>3853.5</v>
      </c>
      <c r="I694" s="13" t="s">
        <v>1895</v>
      </c>
      <c r="J694" s="14" t="n">
        <v>3853.5</v>
      </c>
      <c r="K694" s="1" t="n">
        <f aca="false">H694-J694</f>
        <v>0</v>
      </c>
      <c r="L694" s="0"/>
    </row>
    <row r="695" s="44" customFormat="true" ht="30.8" hidden="false" customHeight="false" outlineLevel="0" collapsed="false">
      <c r="A695" s="1" t="s">
        <v>1896</v>
      </c>
      <c r="B695" s="1" t="s">
        <v>1897</v>
      </c>
      <c r="C695" s="1" t="s">
        <v>93</v>
      </c>
      <c r="D695" s="1" t="s">
        <v>51</v>
      </c>
      <c r="E695" s="1" t="n">
        <v>44392.5</v>
      </c>
      <c r="F695" s="1" t="n">
        <f aca="false">D695-C695</f>
        <v>9</v>
      </c>
      <c r="G695" s="26" t="n">
        <v>3853.5</v>
      </c>
      <c r="H695" s="1" t="n">
        <f aca="false">G695*F695</f>
        <v>34681.5</v>
      </c>
      <c r="I695" s="13" t="s">
        <v>1898</v>
      </c>
      <c r="J695" s="14" t="n">
        <v>34681.5</v>
      </c>
      <c r="K695" s="1" t="n">
        <f aca="false">H695-J695</f>
        <v>0</v>
      </c>
      <c r="L695" s="1"/>
      <c r="M695" s="0"/>
      <c r="N695" s="0"/>
      <c r="O695" s="0"/>
      <c r="P695" s="0"/>
      <c r="Q695" s="0"/>
      <c r="R695" s="0"/>
      <c r="S695" s="0"/>
      <c r="T695" s="0"/>
      <c r="U695" s="0"/>
      <c r="V695" s="0"/>
      <c r="AMI695" s="0"/>
      <c r="AMJ695" s="0"/>
    </row>
    <row r="696" s="12" customFormat="true" ht="15.85" hidden="false" customHeight="false" outlineLevel="0" collapsed="false">
      <c r="A696" s="23" t="s">
        <v>1899</v>
      </c>
      <c r="B696" s="11" t="s">
        <v>1900</v>
      </c>
      <c r="C696" s="11" t="s">
        <v>63</v>
      </c>
      <c r="D696" s="11" t="s">
        <v>75</v>
      </c>
      <c r="E696" s="11" t="n">
        <v>29595</v>
      </c>
      <c r="F696" s="11" t="n">
        <f aca="false">D696-C696</f>
        <v>3</v>
      </c>
      <c r="G696" s="8" t="n">
        <v>3853.5</v>
      </c>
      <c r="H696" s="11" t="n">
        <f aca="false">(G696*F696)*2</f>
        <v>23121</v>
      </c>
      <c r="I696" s="9" t="s">
        <v>1901</v>
      </c>
      <c r="J696" s="10" t="n">
        <v>11560.5</v>
      </c>
      <c r="K696" s="11" t="n">
        <f aca="false">H696-J696-J697</f>
        <v>0</v>
      </c>
      <c r="L696" s="11"/>
    </row>
    <row r="697" s="12" customFormat="true" ht="29.85" hidden="false" customHeight="false" outlineLevel="0" collapsed="false">
      <c r="A697" s="23"/>
      <c r="B697" s="11"/>
      <c r="C697" s="11"/>
      <c r="D697" s="11"/>
      <c r="E697" s="11"/>
      <c r="F697" s="11"/>
      <c r="G697" s="8"/>
      <c r="H697" s="11"/>
      <c r="I697" s="9" t="s">
        <v>1902</v>
      </c>
      <c r="J697" s="10" t="n">
        <v>11560.5</v>
      </c>
      <c r="K697" s="11" t="n">
        <v>0</v>
      </c>
      <c r="L697" s="11"/>
    </row>
    <row r="698" s="27" customFormat="true" ht="15.9" hidden="false" customHeight="false" outlineLevel="0" collapsed="false">
      <c r="A698" s="1" t="s">
        <v>1903</v>
      </c>
      <c r="B698" s="1" t="s">
        <v>1904</v>
      </c>
      <c r="C698" s="1" t="s">
        <v>34</v>
      </c>
      <c r="D698" s="1" t="s">
        <v>35</v>
      </c>
      <c r="E698" s="1" t="n">
        <v>40057.5</v>
      </c>
      <c r="F698" s="1" t="n">
        <f aca="false">D698-C698</f>
        <v>6</v>
      </c>
      <c r="G698" s="26" t="n">
        <v>3853.5</v>
      </c>
      <c r="H698" s="1" t="n">
        <f aca="false">G698*F698</f>
        <v>23121</v>
      </c>
      <c r="I698" s="13" t="s">
        <v>1905</v>
      </c>
      <c r="J698" s="14" t="n">
        <v>23121</v>
      </c>
      <c r="K698" s="1" t="n">
        <f aca="false">H698-J698</f>
        <v>0</v>
      </c>
      <c r="L698" s="1"/>
      <c r="M698" s="0"/>
      <c r="N698" s="0"/>
      <c r="O698" s="0"/>
      <c r="P698" s="0"/>
      <c r="Q698" s="0"/>
      <c r="R698" s="0"/>
      <c r="S698" s="0"/>
      <c r="T698" s="0"/>
      <c r="U698" s="0"/>
      <c r="V698" s="0"/>
      <c r="AMI698" s="0"/>
      <c r="AMJ698" s="0"/>
    </row>
    <row r="699" customFormat="false" ht="30.8" hidden="false" customHeight="false" outlineLevel="0" collapsed="false">
      <c r="A699" s="26" t="s">
        <v>1906</v>
      </c>
      <c r="B699" s="26" t="s">
        <v>1907</v>
      </c>
      <c r="C699" s="26" t="s">
        <v>58</v>
      </c>
      <c r="D699" s="26" t="s">
        <v>232</v>
      </c>
      <c r="E699" s="26" t="n">
        <v>4932.5</v>
      </c>
      <c r="F699" s="26" t="n">
        <f aca="false">D699-C699</f>
        <v>1</v>
      </c>
      <c r="G699" s="26" t="n">
        <v>3853.5</v>
      </c>
      <c r="H699" s="26" t="n">
        <f aca="false">G699*F699</f>
        <v>3853.5</v>
      </c>
      <c r="I699" s="13" t="s">
        <v>1908</v>
      </c>
      <c r="J699" s="14" t="n">
        <v>3853.5</v>
      </c>
      <c r="K699" s="1" t="n">
        <f aca="false">H699-J699</f>
        <v>0</v>
      </c>
      <c r="L699" s="0"/>
    </row>
    <row r="700" s="27" customFormat="true" ht="30.8" hidden="false" customHeight="false" outlineLevel="0" collapsed="false">
      <c r="A700" s="1" t="s">
        <v>1909</v>
      </c>
      <c r="B700" s="1" t="s">
        <v>1907</v>
      </c>
      <c r="C700" s="1" t="s">
        <v>58</v>
      </c>
      <c r="D700" s="1" t="s">
        <v>232</v>
      </c>
      <c r="E700" s="1" t="n">
        <v>4932.5</v>
      </c>
      <c r="F700" s="1" t="n">
        <f aca="false">D700-C700</f>
        <v>1</v>
      </c>
      <c r="G700" s="26" t="n">
        <v>3853.5</v>
      </c>
      <c r="H700" s="1" t="n">
        <f aca="false">G700*F700</f>
        <v>3853.5</v>
      </c>
      <c r="I700" s="13" t="s">
        <v>1910</v>
      </c>
      <c r="J700" s="14" t="n">
        <v>3853.5</v>
      </c>
      <c r="K700" s="1" t="n">
        <f aca="false">H700-J700</f>
        <v>0</v>
      </c>
      <c r="L700" s="1"/>
      <c r="M700" s="0"/>
      <c r="N700" s="0"/>
      <c r="O700" s="0"/>
      <c r="P700" s="0"/>
      <c r="Q700" s="0"/>
      <c r="R700" s="0"/>
      <c r="S700" s="0"/>
      <c r="T700" s="0"/>
      <c r="U700" s="0"/>
      <c r="V700" s="0"/>
      <c r="AMI700" s="0"/>
      <c r="AMJ700" s="0"/>
    </row>
    <row r="701" customFormat="false" ht="15.9" hidden="false" customHeight="false" outlineLevel="0" collapsed="false">
      <c r="A701" s="1" t="s">
        <v>1911</v>
      </c>
      <c r="B701" s="1" t="s">
        <v>1912</v>
      </c>
      <c r="C701" s="1" t="s">
        <v>35</v>
      </c>
      <c r="D701" s="1" t="s">
        <v>13</v>
      </c>
      <c r="E701" s="1" t="n">
        <v>12215</v>
      </c>
      <c r="F701" s="1" t="n">
        <f aca="false">D701-C701</f>
        <v>2</v>
      </c>
      <c r="G701" s="26" t="n">
        <v>3853.5</v>
      </c>
      <c r="H701" s="1" t="n">
        <f aca="false">G701*F701</f>
        <v>7707</v>
      </c>
      <c r="I701" s="13" t="s">
        <v>1913</v>
      </c>
      <c r="J701" s="14" t="n">
        <v>7707</v>
      </c>
      <c r="K701" s="1" t="n">
        <f aca="false">H701-J701</f>
        <v>0</v>
      </c>
      <c r="L701" s="0"/>
    </row>
    <row r="702" customFormat="false" ht="15.9" hidden="false" customHeight="false" outlineLevel="0" collapsed="false">
      <c r="A702" s="1" t="s">
        <v>1914</v>
      </c>
      <c r="B702" s="1" t="s">
        <v>1915</v>
      </c>
      <c r="C702" s="1" t="s">
        <v>146</v>
      </c>
      <c r="D702" s="1" t="s">
        <v>59</v>
      </c>
      <c r="E702" s="1" t="n">
        <v>28980</v>
      </c>
      <c r="F702" s="1" t="n">
        <f aca="false">D702-C702</f>
        <v>4</v>
      </c>
      <c r="G702" s="26" t="n">
        <v>3853.5</v>
      </c>
      <c r="H702" s="1" t="n">
        <f aca="false">G702*F702</f>
        <v>15414</v>
      </c>
      <c r="I702" s="13" t="s">
        <v>1916</v>
      </c>
      <c r="J702" s="14" t="n">
        <v>15414</v>
      </c>
      <c r="K702" s="1" t="n">
        <f aca="false">H702-J702</f>
        <v>0</v>
      </c>
      <c r="L702" s="0"/>
    </row>
    <row r="703" customFormat="false" ht="29.85" hidden="false" customHeight="false" outlineLevel="0" collapsed="false">
      <c r="A703" s="1" t="s">
        <v>1917</v>
      </c>
      <c r="B703" s="1" t="s">
        <v>1918</v>
      </c>
      <c r="C703" s="1" t="s">
        <v>13</v>
      </c>
      <c r="D703" s="1" t="s">
        <v>51</v>
      </c>
      <c r="E703" s="1" t="n">
        <v>26705</v>
      </c>
      <c r="F703" s="1" t="n">
        <f aca="false">D703-C703</f>
        <v>4</v>
      </c>
      <c r="G703" s="26" t="n">
        <v>3853.5</v>
      </c>
      <c r="H703" s="1" t="n">
        <f aca="false">G703*F703</f>
        <v>15414</v>
      </c>
      <c r="I703" s="13" t="s">
        <v>1919</v>
      </c>
      <c r="J703" s="14" t="n">
        <v>15414</v>
      </c>
      <c r="K703" s="1" t="n">
        <f aca="false">H703-J703</f>
        <v>0</v>
      </c>
      <c r="L703" s="0"/>
    </row>
    <row r="704" customFormat="false" ht="15.9" hidden="false" customHeight="false" outlineLevel="0" collapsed="false">
      <c r="A704" s="1" t="s">
        <v>1920</v>
      </c>
      <c r="B704" s="1" t="s">
        <v>1921</v>
      </c>
      <c r="C704" s="1" t="s">
        <v>20</v>
      </c>
      <c r="D704" s="1" t="s">
        <v>150</v>
      </c>
      <c r="E704" s="1" t="n">
        <v>14797.5</v>
      </c>
      <c r="F704" s="1" t="n">
        <f aca="false">D704-C704</f>
        <v>3</v>
      </c>
      <c r="G704" s="26" t="n">
        <v>3853.5</v>
      </c>
      <c r="H704" s="1" t="n">
        <f aca="false">G704*F704</f>
        <v>11560.5</v>
      </c>
      <c r="I704" s="13" t="s">
        <v>1922</v>
      </c>
      <c r="J704" s="14" t="n">
        <v>11560.5</v>
      </c>
      <c r="K704" s="1" t="n">
        <f aca="false">H704-J704</f>
        <v>0</v>
      </c>
      <c r="L704" s="0"/>
    </row>
    <row r="705" s="22" customFormat="true" ht="29.85" hidden="false" customHeight="false" outlineLevel="0" collapsed="false">
      <c r="A705" s="19" t="s">
        <v>1923</v>
      </c>
      <c r="B705" s="19" t="s">
        <v>1924</v>
      </c>
      <c r="C705" s="19" t="s">
        <v>29</v>
      </c>
      <c r="D705" s="19" t="s">
        <v>24</v>
      </c>
      <c r="E705" s="19" t="n">
        <v>21187.5</v>
      </c>
      <c r="F705" s="19" t="n">
        <f aca="false">D705-C705</f>
        <v>3</v>
      </c>
      <c r="G705" s="19" t="n">
        <v>3670</v>
      </c>
      <c r="H705" s="19" t="n">
        <f aca="false">G705*F705</f>
        <v>11010</v>
      </c>
      <c r="I705" s="20" t="s">
        <v>1925</v>
      </c>
      <c r="J705" s="21" t="n">
        <v>11010</v>
      </c>
      <c r="K705" s="19" t="n">
        <f aca="false">H705-J705</f>
        <v>0</v>
      </c>
      <c r="L705" s="19"/>
    </row>
    <row r="706" s="27" customFormat="true" ht="15.9" hidden="false" customHeight="false" outlineLevel="0" collapsed="false">
      <c r="A706" s="1" t="s">
        <v>1926</v>
      </c>
      <c r="B706" s="1" t="s">
        <v>1927</v>
      </c>
      <c r="C706" s="1" t="s">
        <v>75</v>
      </c>
      <c r="D706" s="1" t="s">
        <v>19</v>
      </c>
      <c r="E706" s="1" t="n">
        <v>9865</v>
      </c>
      <c r="F706" s="1" t="n">
        <f aca="false">D706-C706</f>
        <v>2</v>
      </c>
      <c r="G706" s="26" t="n">
        <v>3853.5</v>
      </c>
      <c r="H706" s="1" t="n">
        <f aca="false">G706*F706</f>
        <v>7707</v>
      </c>
      <c r="I706" s="13" t="s">
        <v>1928</v>
      </c>
      <c r="J706" s="14" t="n">
        <v>7707</v>
      </c>
      <c r="K706" s="1" t="n">
        <f aca="false">H706-J706</f>
        <v>0</v>
      </c>
      <c r="L706" s="1"/>
      <c r="M706" s="0"/>
      <c r="N706" s="0"/>
      <c r="O706" s="0"/>
      <c r="P706" s="0"/>
      <c r="Q706" s="0"/>
      <c r="R706" s="0"/>
      <c r="S706" s="0"/>
      <c r="T706" s="0"/>
      <c r="U706" s="0"/>
      <c r="V706" s="0"/>
      <c r="AMI706" s="0"/>
      <c r="AMJ706" s="0"/>
    </row>
    <row r="707" customFormat="false" ht="30.8" hidden="false" customHeight="false" outlineLevel="0" collapsed="false">
      <c r="A707" s="1" t="s">
        <v>1929</v>
      </c>
      <c r="B707" s="1" t="s">
        <v>1930</v>
      </c>
      <c r="C707" s="1" t="s">
        <v>150</v>
      </c>
      <c r="D707" s="1" t="s">
        <v>232</v>
      </c>
      <c r="E707" s="1" t="n">
        <v>15400</v>
      </c>
      <c r="F707" s="1" t="n">
        <f aca="false">D707-C707</f>
        <v>2</v>
      </c>
      <c r="G707" s="26" t="n">
        <v>3853.5</v>
      </c>
      <c r="H707" s="1" t="n">
        <f aca="false">G707*F707</f>
        <v>7707</v>
      </c>
      <c r="I707" s="13" t="s">
        <v>1931</v>
      </c>
      <c r="J707" s="14" t="n">
        <v>7707</v>
      </c>
      <c r="K707" s="1" t="n">
        <f aca="false">H707-J707</f>
        <v>0</v>
      </c>
      <c r="L707" s="0"/>
    </row>
    <row r="708" s="27" customFormat="true" ht="30.8" hidden="false" customHeight="false" outlineLevel="0" collapsed="false">
      <c r="A708" s="1" t="s">
        <v>1932</v>
      </c>
      <c r="B708" s="1" t="s">
        <v>1933</v>
      </c>
      <c r="C708" s="1" t="s">
        <v>180</v>
      </c>
      <c r="D708" s="1" t="s">
        <v>150</v>
      </c>
      <c r="E708" s="1" t="n">
        <v>10415</v>
      </c>
      <c r="F708" s="1" t="n">
        <f aca="false">D708-C708</f>
        <v>2</v>
      </c>
      <c r="G708" s="26" t="n">
        <v>3853.5</v>
      </c>
      <c r="H708" s="1" t="n">
        <f aca="false">G708*F708</f>
        <v>7707</v>
      </c>
      <c r="I708" s="13" t="s">
        <v>1934</v>
      </c>
      <c r="J708" s="14" t="n">
        <v>7707</v>
      </c>
      <c r="K708" s="1" t="n">
        <f aca="false">H708-J708</f>
        <v>0</v>
      </c>
      <c r="L708" s="1"/>
      <c r="M708" s="0"/>
      <c r="N708" s="0"/>
      <c r="O708" s="0"/>
      <c r="P708" s="0"/>
      <c r="Q708" s="0"/>
      <c r="R708" s="0"/>
      <c r="S708" s="0"/>
      <c r="T708" s="0"/>
      <c r="U708" s="0"/>
      <c r="V708" s="0"/>
      <c r="AMI708" s="0"/>
      <c r="AMJ708" s="0"/>
    </row>
    <row r="709" customFormat="false" ht="15.9" hidden="false" customHeight="false" outlineLevel="0" collapsed="false">
      <c r="A709" s="26" t="s">
        <v>1935</v>
      </c>
      <c r="B709" s="26" t="s">
        <v>1936</v>
      </c>
      <c r="C709" s="26" t="s">
        <v>75</v>
      </c>
      <c r="D709" s="26" t="s">
        <v>19</v>
      </c>
      <c r="E709" s="26" t="n">
        <v>9865</v>
      </c>
      <c r="F709" s="26" t="n">
        <f aca="false">D709-C709</f>
        <v>2</v>
      </c>
      <c r="G709" s="26" t="n">
        <v>3853.5</v>
      </c>
      <c r="H709" s="26" t="n">
        <f aca="false">G709*F709</f>
        <v>7707</v>
      </c>
      <c r="I709" s="13" t="s">
        <v>1937</v>
      </c>
      <c r="J709" s="14" t="n">
        <v>7707</v>
      </c>
      <c r="K709" s="1" t="n">
        <f aca="false">H709-J709</f>
        <v>0</v>
      </c>
      <c r="L709" s="0"/>
    </row>
    <row r="710" customFormat="false" ht="30.8" hidden="false" customHeight="false" outlineLevel="0" collapsed="false">
      <c r="A710" s="1" t="s">
        <v>1938</v>
      </c>
      <c r="B710" s="1" t="s">
        <v>1939</v>
      </c>
      <c r="C710" s="1" t="s">
        <v>14</v>
      </c>
      <c r="D710" s="1" t="s">
        <v>232</v>
      </c>
      <c r="E710" s="1" t="n">
        <v>36645</v>
      </c>
      <c r="F710" s="1" t="n">
        <f aca="false">D710-C710</f>
        <v>6</v>
      </c>
      <c r="G710" s="26" t="n">
        <v>3853.5</v>
      </c>
      <c r="H710" s="1" t="n">
        <f aca="false">G710*F710</f>
        <v>23121</v>
      </c>
      <c r="I710" s="13" t="s">
        <v>1940</v>
      </c>
      <c r="J710" s="14" t="n">
        <v>23121</v>
      </c>
      <c r="K710" s="1" t="n">
        <f aca="false">H710-J710</f>
        <v>0</v>
      </c>
      <c r="L710" s="0"/>
    </row>
    <row r="711" customFormat="false" ht="30.8" hidden="false" customHeight="false" outlineLevel="0" collapsed="false">
      <c r="A711" s="1" t="s">
        <v>1941</v>
      </c>
      <c r="B711" s="1" t="s">
        <v>1942</v>
      </c>
      <c r="C711" s="1" t="s">
        <v>63</v>
      </c>
      <c r="D711" s="1" t="s">
        <v>75</v>
      </c>
      <c r="E711" s="1" t="n">
        <v>18322.5</v>
      </c>
      <c r="F711" s="1" t="n">
        <f aca="false">D711-C711</f>
        <v>3</v>
      </c>
      <c r="G711" s="26" t="n">
        <v>3853.5</v>
      </c>
      <c r="H711" s="1" t="n">
        <f aca="false">G711*F711</f>
        <v>11560.5</v>
      </c>
      <c r="I711" s="13" t="s">
        <v>1943</v>
      </c>
      <c r="J711" s="14" t="n">
        <v>11560.5</v>
      </c>
      <c r="K711" s="1" t="n">
        <f aca="false">H711-J711</f>
        <v>0</v>
      </c>
      <c r="L711" s="0"/>
    </row>
    <row r="712" customFormat="false" ht="30.8" hidden="false" customHeight="false" outlineLevel="0" collapsed="false">
      <c r="A712" s="1" t="s">
        <v>1944</v>
      </c>
      <c r="B712" s="1" t="s">
        <v>1945</v>
      </c>
      <c r="C712" s="1" t="s">
        <v>207</v>
      </c>
      <c r="D712" s="1" t="s">
        <v>150</v>
      </c>
      <c r="E712" s="1" t="n">
        <v>34527.5</v>
      </c>
      <c r="F712" s="1" t="n">
        <f aca="false">D712-C712</f>
        <v>7</v>
      </c>
      <c r="G712" s="26" t="n">
        <v>3853.5</v>
      </c>
      <c r="H712" s="1" t="n">
        <f aca="false">G712*F712</f>
        <v>26974.5</v>
      </c>
      <c r="I712" s="13" t="s">
        <v>1946</v>
      </c>
      <c r="J712" s="14" t="n">
        <v>26974.5</v>
      </c>
      <c r="K712" s="1" t="n">
        <f aca="false">H712-J712</f>
        <v>0</v>
      </c>
      <c r="L712" s="0"/>
    </row>
    <row r="713" s="27" customFormat="true" ht="15.9" hidden="false" customHeight="false" outlineLevel="0" collapsed="false">
      <c r="A713" s="1" t="s">
        <v>1947</v>
      </c>
      <c r="B713" s="1" t="s">
        <v>1948</v>
      </c>
      <c r="C713" s="1" t="s">
        <v>24</v>
      </c>
      <c r="D713" s="1" t="s">
        <v>34</v>
      </c>
      <c r="E713" s="1" t="n">
        <v>12215</v>
      </c>
      <c r="F713" s="1" t="n">
        <f aca="false">D713-C713</f>
        <v>2</v>
      </c>
      <c r="G713" s="26" t="n">
        <v>3853.5</v>
      </c>
      <c r="H713" s="1" t="n">
        <f aca="false">G713*F713</f>
        <v>7707</v>
      </c>
      <c r="I713" s="13" t="s">
        <v>1949</v>
      </c>
      <c r="J713" s="14" t="n">
        <v>7707</v>
      </c>
      <c r="K713" s="1" t="n">
        <f aca="false">H713-J713</f>
        <v>0</v>
      </c>
      <c r="L713" s="1"/>
      <c r="M713" s="0"/>
      <c r="N713" s="0"/>
      <c r="O713" s="0"/>
      <c r="P713" s="0"/>
      <c r="Q713" s="0"/>
      <c r="R713" s="0"/>
      <c r="S713" s="0"/>
      <c r="T713" s="0"/>
      <c r="U713" s="0"/>
      <c r="V713" s="0"/>
      <c r="AMI713" s="0"/>
      <c r="AMJ713" s="0"/>
    </row>
    <row r="714" customFormat="false" ht="30.8" hidden="false" customHeight="false" outlineLevel="0" collapsed="false">
      <c r="A714" s="26" t="s">
        <v>1950</v>
      </c>
      <c r="B714" s="26" t="s">
        <v>1951</v>
      </c>
      <c r="C714" s="26" t="s">
        <v>86</v>
      </c>
      <c r="D714" s="26" t="s">
        <v>133</v>
      </c>
      <c r="E714" s="26" t="n">
        <v>4932.5</v>
      </c>
      <c r="F714" s="26" t="n">
        <f aca="false">D714-C714</f>
        <v>1</v>
      </c>
      <c r="G714" s="26" t="n">
        <v>3853.5</v>
      </c>
      <c r="H714" s="26" t="n">
        <f aca="false">G714*F714</f>
        <v>3853.5</v>
      </c>
      <c r="I714" s="13" t="s">
        <v>1952</v>
      </c>
      <c r="J714" s="14" t="n">
        <v>3853.5</v>
      </c>
      <c r="K714" s="1" t="n">
        <f aca="false">H714-J714</f>
        <v>0</v>
      </c>
      <c r="L714" s="0"/>
    </row>
    <row r="715" s="22" customFormat="true" ht="29.85" hidden="false" customHeight="false" outlineLevel="0" collapsed="false">
      <c r="A715" s="19" t="s">
        <v>1953</v>
      </c>
      <c r="B715" s="19" t="s">
        <v>1954</v>
      </c>
      <c r="C715" s="19" t="s">
        <v>112</v>
      </c>
      <c r="D715" s="19" t="s">
        <v>20</v>
      </c>
      <c r="E715" s="19" t="n">
        <v>9500</v>
      </c>
      <c r="F715" s="19" t="n">
        <f aca="false">D715-C715</f>
        <v>2</v>
      </c>
      <c r="G715" s="19" t="n">
        <v>3670</v>
      </c>
      <c r="H715" s="19" t="n">
        <f aca="false">G715*F715</f>
        <v>7340</v>
      </c>
      <c r="I715" s="20" t="s">
        <v>1955</v>
      </c>
      <c r="J715" s="21" t="n">
        <v>7340</v>
      </c>
      <c r="K715" s="19" t="n">
        <f aca="false">H715-J715</f>
        <v>0</v>
      </c>
    </row>
    <row r="716" customFormat="false" ht="30.8" hidden="false" customHeight="false" outlineLevel="0" collapsed="false">
      <c r="A716" s="1" t="s">
        <v>1956</v>
      </c>
      <c r="B716" s="1" t="s">
        <v>1957</v>
      </c>
      <c r="C716" s="1" t="s">
        <v>14</v>
      </c>
      <c r="D716" s="1" t="s">
        <v>180</v>
      </c>
      <c r="E716" s="1" t="n">
        <v>10995</v>
      </c>
      <c r="F716" s="1" t="n">
        <f aca="false">D716-C716</f>
        <v>2</v>
      </c>
      <c r="G716" s="26" t="n">
        <v>4693.5</v>
      </c>
      <c r="H716" s="1" t="n">
        <f aca="false">G716*F716</f>
        <v>9387</v>
      </c>
      <c r="I716" s="13" t="s">
        <v>1958</v>
      </c>
      <c r="J716" s="14" t="n">
        <v>9387</v>
      </c>
      <c r="K716" s="1" t="n">
        <f aca="false">H716-J716</f>
        <v>0</v>
      </c>
      <c r="L716" s="0"/>
    </row>
    <row r="717" customFormat="false" ht="15.9" hidden="false" customHeight="false" outlineLevel="0" collapsed="false">
      <c r="A717" s="1" t="s">
        <v>1959</v>
      </c>
      <c r="B717" s="1" t="s">
        <v>1960</v>
      </c>
      <c r="C717" s="1" t="s">
        <v>14</v>
      </c>
      <c r="D717" s="1" t="s">
        <v>180</v>
      </c>
      <c r="E717" s="1" t="n">
        <v>11545</v>
      </c>
      <c r="F717" s="1" t="n">
        <f aca="false">D717-C717</f>
        <v>2</v>
      </c>
      <c r="G717" s="26" t="n">
        <v>4693.5</v>
      </c>
      <c r="H717" s="1" t="n">
        <f aca="false">G717*F717</f>
        <v>9387</v>
      </c>
      <c r="I717" s="13" t="s">
        <v>1961</v>
      </c>
      <c r="J717" s="14" t="n">
        <v>9387</v>
      </c>
      <c r="K717" s="1" t="n">
        <f aca="false">H717-J717</f>
        <v>0</v>
      </c>
      <c r="L717" s="0"/>
    </row>
    <row r="718" s="27" customFormat="true" ht="30.8" hidden="false" customHeight="false" outlineLevel="0" collapsed="false">
      <c r="A718" s="1" t="s">
        <v>1962</v>
      </c>
      <c r="B718" s="1" t="s">
        <v>1963</v>
      </c>
      <c r="C718" s="1" t="s">
        <v>142</v>
      </c>
      <c r="D718" s="1" t="s">
        <v>63</v>
      </c>
      <c r="E718" s="1" t="n">
        <v>13352.5</v>
      </c>
      <c r="F718" s="1" t="n">
        <f aca="false">D718-C718</f>
        <v>2</v>
      </c>
      <c r="G718" s="26" t="n">
        <v>3853.5</v>
      </c>
      <c r="H718" s="1" t="n">
        <f aca="false">G718*F718</f>
        <v>7707</v>
      </c>
      <c r="I718" s="13" t="s">
        <v>1964</v>
      </c>
      <c r="J718" s="14" t="n">
        <v>7707</v>
      </c>
      <c r="K718" s="1" t="n">
        <f aca="false">H718-J718</f>
        <v>0</v>
      </c>
      <c r="L718" s="1"/>
      <c r="M718" s="0"/>
      <c r="N718" s="0"/>
      <c r="O718" s="0"/>
      <c r="P718" s="0"/>
      <c r="Q718" s="0"/>
      <c r="R718" s="0"/>
      <c r="S718" s="0"/>
      <c r="T718" s="0"/>
      <c r="U718" s="0"/>
      <c r="V718" s="0"/>
      <c r="AMI718" s="0"/>
      <c r="AMJ718" s="0"/>
    </row>
    <row r="719" customFormat="false" ht="30.8" hidden="false" customHeight="false" outlineLevel="0" collapsed="false">
      <c r="A719" s="26" t="s">
        <v>1965</v>
      </c>
      <c r="B719" s="26" t="s">
        <v>1966</v>
      </c>
      <c r="C719" s="26" t="s">
        <v>29</v>
      </c>
      <c r="D719" s="26" t="s">
        <v>24</v>
      </c>
      <c r="E719" s="26" t="n">
        <v>15622.5</v>
      </c>
      <c r="F719" s="26" t="n">
        <f aca="false">D719-C719</f>
        <v>3</v>
      </c>
      <c r="G719" s="26" t="n">
        <v>3853.5</v>
      </c>
      <c r="H719" s="26" t="n">
        <f aca="false">G719*F719</f>
        <v>11560.5</v>
      </c>
      <c r="I719" s="13" t="s">
        <v>1967</v>
      </c>
      <c r="J719" s="14" t="n">
        <v>11560.5</v>
      </c>
      <c r="K719" s="1" t="n">
        <f aca="false">H719-J719</f>
        <v>0</v>
      </c>
      <c r="L719" s="0"/>
    </row>
    <row r="720" customFormat="false" ht="15.9" hidden="false" customHeight="false" outlineLevel="0" collapsed="false">
      <c r="A720" s="1" t="s">
        <v>1968</v>
      </c>
      <c r="B720" s="1" t="s">
        <v>1966</v>
      </c>
      <c r="C720" s="1" t="s">
        <v>24</v>
      </c>
      <c r="D720" s="1" t="s">
        <v>75</v>
      </c>
      <c r="E720" s="1" t="n">
        <v>6676.25</v>
      </c>
      <c r="F720" s="1" t="n">
        <f aca="false">D720-C720</f>
        <v>1</v>
      </c>
      <c r="G720" s="26" t="n">
        <v>3853.5</v>
      </c>
      <c r="H720" s="1" t="n">
        <f aca="false">G720*F720</f>
        <v>3853.5</v>
      </c>
      <c r="I720" s="13" t="s">
        <v>1969</v>
      </c>
      <c r="J720" s="14" t="n">
        <v>3853.5</v>
      </c>
      <c r="K720" s="1" t="n">
        <f aca="false">H720-J720</f>
        <v>0</v>
      </c>
      <c r="L720" s="0"/>
    </row>
    <row r="721" s="27" customFormat="true" ht="30.8" hidden="false" customHeight="false" outlineLevel="0" collapsed="false">
      <c r="A721" s="1" t="s">
        <v>1970</v>
      </c>
      <c r="B721" s="1" t="s">
        <v>1971</v>
      </c>
      <c r="C721" s="1" t="s">
        <v>34</v>
      </c>
      <c r="D721" s="1" t="s">
        <v>67</v>
      </c>
      <c r="E721" s="1" t="n">
        <v>24662.5</v>
      </c>
      <c r="F721" s="1" t="n">
        <f aca="false">D721-C721</f>
        <v>5</v>
      </c>
      <c r="G721" s="26" t="n">
        <v>3853.5</v>
      </c>
      <c r="H721" s="1" t="n">
        <f aca="false">G721*F721</f>
        <v>19267.5</v>
      </c>
      <c r="I721" s="13" t="s">
        <v>1972</v>
      </c>
      <c r="J721" s="14" t="n">
        <v>19267.5</v>
      </c>
      <c r="K721" s="1" t="n">
        <f aca="false">H721-J721</f>
        <v>0</v>
      </c>
      <c r="L721" s="1"/>
      <c r="M721" s="0"/>
      <c r="N721" s="0"/>
      <c r="O721" s="0"/>
      <c r="P721" s="0"/>
      <c r="Q721" s="0"/>
      <c r="R721" s="0"/>
      <c r="S721" s="0"/>
      <c r="T721" s="0"/>
      <c r="U721" s="0"/>
      <c r="V721" s="0"/>
      <c r="AMI721" s="0"/>
      <c r="AMJ721" s="0"/>
    </row>
    <row r="722" customFormat="false" ht="30.8" hidden="false" customHeight="false" outlineLevel="0" collapsed="false">
      <c r="A722" s="1" t="s">
        <v>1973</v>
      </c>
      <c r="B722" s="1" t="s">
        <v>1974</v>
      </c>
      <c r="C722" s="1" t="s">
        <v>47</v>
      </c>
      <c r="D722" s="1" t="s">
        <v>75</v>
      </c>
      <c r="E722" s="1" t="n">
        <v>29595</v>
      </c>
      <c r="F722" s="1" t="n">
        <f aca="false">D722-C722</f>
        <v>6</v>
      </c>
      <c r="G722" s="26" t="n">
        <v>3853.5</v>
      </c>
      <c r="H722" s="1" t="n">
        <f aca="false">G722*F722</f>
        <v>23121</v>
      </c>
      <c r="I722" s="13" t="s">
        <v>1975</v>
      </c>
      <c r="J722" s="14" t="n">
        <v>23121</v>
      </c>
      <c r="K722" s="1" t="n">
        <f aca="false">H722-J722</f>
        <v>0</v>
      </c>
      <c r="L722" s="0"/>
    </row>
    <row r="723" s="27" customFormat="true" ht="30.8" hidden="false" customHeight="false" outlineLevel="0" collapsed="false">
      <c r="A723" s="1" t="s">
        <v>1976</v>
      </c>
      <c r="B723" s="1" t="s">
        <v>1977</v>
      </c>
      <c r="C723" s="1" t="s">
        <v>34</v>
      </c>
      <c r="D723" s="1" t="s">
        <v>119</v>
      </c>
      <c r="E723" s="1" t="n">
        <v>19730</v>
      </c>
      <c r="F723" s="1" t="n">
        <f aca="false">D723-C723</f>
        <v>4</v>
      </c>
      <c r="G723" s="26" t="n">
        <v>3853.5</v>
      </c>
      <c r="H723" s="1" t="n">
        <f aca="false">G723*F723</f>
        <v>15414</v>
      </c>
      <c r="I723" s="13" t="s">
        <v>1978</v>
      </c>
      <c r="J723" s="14" t="n">
        <v>15414</v>
      </c>
      <c r="K723" s="1" t="n">
        <f aca="false">H723-J723</f>
        <v>0</v>
      </c>
      <c r="L723" s="1"/>
      <c r="M723" s="0"/>
      <c r="N723" s="0"/>
      <c r="O723" s="0"/>
      <c r="P723" s="0"/>
      <c r="Q723" s="0"/>
      <c r="R723" s="0"/>
      <c r="S723" s="0"/>
      <c r="T723" s="0"/>
      <c r="U723" s="0"/>
      <c r="V723" s="0"/>
      <c r="AMI723" s="0"/>
      <c r="AMJ723" s="0"/>
    </row>
    <row r="724" s="27" customFormat="true" ht="15.9" hidden="false" customHeight="false" outlineLevel="0" collapsed="false">
      <c r="A724" s="1" t="s">
        <v>1979</v>
      </c>
      <c r="B724" s="1" t="s">
        <v>1980</v>
      </c>
      <c r="C724" s="1" t="s">
        <v>112</v>
      </c>
      <c r="D724" s="1" t="s">
        <v>14</v>
      </c>
      <c r="E724" s="1" t="n">
        <v>4932.5</v>
      </c>
      <c r="F724" s="1" t="n">
        <f aca="false">D724-C724</f>
        <v>1</v>
      </c>
      <c r="G724" s="26" t="n">
        <v>3853.5</v>
      </c>
      <c r="H724" s="1" t="n">
        <f aca="false">G724*F724</f>
        <v>3853.5</v>
      </c>
      <c r="I724" s="13" t="s">
        <v>1981</v>
      </c>
      <c r="J724" s="14" t="n">
        <v>3853.5</v>
      </c>
      <c r="K724" s="1" t="n">
        <f aca="false">H724-J724</f>
        <v>0</v>
      </c>
      <c r="L724" s="1"/>
      <c r="M724" s="0"/>
      <c r="N724" s="0"/>
      <c r="O724" s="0"/>
      <c r="P724" s="0"/>
      <c r="Q724" s="0"/>
      <c r="R724" s="0"/>
      <c r="S724" s="0"/>
      <c r="T724" s="0"/>
      <c r="U724" s="0"/>
      <c r="V724" s="0"/>
      <c r="AMI724" s="0"/>
      <c r="AMJ724" s="0"/>
    </row>
    <row r="725" s="27" customFormat="true" ht="30.8" hidden="false" customHeight="false" outlineLevel="0" collapsed="false">
      <c r="A725" s="1" t="s">
        <v>1982</v>
      </c>
      <c r="B725" s="1" t="s">
        <v>1983</v>
      </c>
      <c r="C725" s="1" t="s">
        <v>67</v>
      </c>
      <c r="D725" s="1" t="s">
        <v>39</v>
      </c>
      <c r="E725" s="1" t="n">
        <v>14565</v>
      </c>
      <c r="F725" s="1" t="n">
        <f aca="false">D725-C725</f>
        <v>2</v>
      </c>
      <c r="G725" s="26" t="n">
        <v>3853.5</v>
      </c>
      <c r="H725" s="1" t="n">
        <f aca="false">G725*F725</f>
        <v>7707</v>
      </c>
      <c r="I725" s="13" t="s">
        <v>1984</v>
      </c>
      <c r="J725" s="14" t="n">
        <v>7707</v>
      </c>
      <c r="K725" s="1" t="n">
        <f aca="false">H725-J725</f>
        <v>0</v>
      </c>
      <c r="L725" s="1"/>
      <c r="M725" s="0"/>
      <c r="N725" s="0"/>
      <c r="O725" s="0"/>
      <c r="P725" s="0"/>
      <c r="Q725" s="0"/>
      <c r="R725" s="0"/>
      <c r="S725" s="0"/>
      <c r="T725" s="0"/>
      <c r="U725" s="0"/>
      <c r="V725" s="0"/>
      <c r="AMI725" s="0"/>
      <c r="AMJ725" s="0"/>
    </row>
    <row r="726" s="27" customFormat="true" ht="30.8" hidden="false" customHeight="false" outlineLevel="0" collapsed="false">
      <c r="A726" s="1" t="s">
        <v>1985</v>
      </c>
      <c r="B726" s="1" t="s">
        <v>1986</v>
      </c>
      <c r="C726" s="1" t="s">
        <v>19</v>
      </c>
      <c r="D726" s="1" t="s">
        <v>82</v>
      </c>
      <c r="E726" s="1" t="n">
        <v>6822.5</v>
      </c>
      <c r="F726" s="1" t="n">
        <f aca="false">D726-C726</f>
        <v>1</v>
      </c>
      <c r="G726" s="26" t="n">
        <v>5743.5</v>
      </c>
      <c r="H726" s="1" t="n">
        <f aca="false">G726*F726</f>
        <v>5743.5</v>
      </c>
      <c r="I726" s="13" t="s">
        <v>1987</v>
      </c>
      <c r="J726" s="14" t="n">
        <v>5743.4</v>
      </c>
      <c r="K726" s="1" t="n">
        <f aca="false">H726-J726</f>
        <v>0.100000000000364</v>
      </c>
      <c r="L726" s="1"/>
      <c r="M726" s="0"/>
      <c r="N726" s="0"/>
      <c r="O726" s="0"/>
      <c r="P726" s="0"/>
      <c r="Q726" s="0"/>
      <c r="R726" s="0"/>
      <c r="S726" s="0"/>
      <c r="T726" s="0"/>
      <c r="U726" s="0"/>
      <c r="V726" s="0"/>
      <c r="AMI726" s="0"/>
      <c r="AMJ726" s="0"/>
    </row>
    <row r="727" s="12" customFormat="true" ht="29.85" hidden="false" customHeight="false" outlineLevel="0" collapsed="false">
      <c r="A727" s="23" t="s">
        <v>1988</v>
      </c>
      <c r="B727" s="8" t="s">
        <v>1989</v>
      </c>
      <c r="C727" s="8" t="s">
        <v>34</v>
      </c>
      <c r="D727" s="8" t="s">
        <v>67</v>
      </c>
      <c r="E727" s="8" t="n">
        <v>52625</v>
      </c>
      <c r="F727" s="8" t="n">
        <f aca="false">D727-C727</f>
        <v>5</v>
      </c>
      <c r="G727" s="8" t="n">
        <f aca="false">3853.5*2</f>
        <v>7707</v>
      </c>
      <c r="H727" s="8" t="n">
        <f aca="false">G727*F727</f>
        <v>38535</v>
      </c>
      <c r="I727" s="9" t="s">
        <v>1990</v>
      </c>
      <c r="J727" s="10" t="n">
        <v>19267.5</v>
      </c>
      <c r="K727" s="8" t="n">
        <f aca="false">H727-J727-J728</f>
        <v>0</v>
      </c>
      <c r="L727" s="8"/>
      <c r="M727" s="76"/>
      <c r="N727" s="76"/>
      <c r="O727" s="76"/>
      <c r="P727" s="76"/>
      <c r="Q727" s="76"/>
      <c r="R727" s="76"/>
      <c r="S727" s="76"/>
      <c r="T727" s="76"/>
      <c r="U727" s="76"/>
      <c r="V727" s="76"/>
    </row>
    <row r="728" customFormat="false" ht="29.85" hidden="false" customHeight="false" outlineLevel="0" collapsed="false">
      <c r="A728" s="23"/>
      <c r="B728" s="8"/>
      <c r="C728" s="8"/>
      <c r="D728" s="8"/>
      <c r="E728" s="8"/>
      <c r="F728" s="8"/>
      <c r="G728" s="8"/>
      <c r="H728" s="8"/>
      <c r="I728" s="24" t="s">
        <v>1991</v>
      </c>
      <c r="J728" s="25" t="n">
        <v>19267.5</v>
      </c>
      <c r="K728" s="8" t="n">
        <v>0</v>
      </c>
      <c r="L728" s="8"/>
      <c r="M728" s="76"/>
      <c r="N728" s="76"/>
      <c r="O728" s="76"/>
      <c r="P728" s="76"/>
      <c r="Q728" s="76"/>
      <c r="R728" s="76"/>
      <c r="S728" s="76"/>
      <c r="T728" s="76"/>
      <c r="U728" s="76"/>
      <c r="V728" s="76"/>
    </row>
    <row r="729" customFormat="false" ht="30.8" hidden="false" customHeight="false" outlineLevel="0" collapsed="false">
      <c r="A729" s="1" t="s">
        <v>1992</v>
      </c>
      <c r="B729" s="1" t="s">
        <v>1993</v>
      </c>
      <c r="C729" s="1" t="s">
        <v>34</v>
      </c>
      <c r="D729" s="1" t="s">
        <v>67</v>
      </c>
      <c r="E729" s="1" t="n">
        <v>36412.5</v>
      </c>
      <c r="F729" s="1" t="n">
        <f aca="false">D729-C729</f>
        <v>5</v>
      </c>
      <c r="G729" s="26" t="n">
        <v>3853.5</v>
      </c>
      <c r="H729" s="1" t="n">
        <f aca="false">G729*F729</f>
        <v>19267.5</v>
      </c>
      <c r="I729" s="13" t="s">
        <v>1994</v>
      </c>
      <c r="J729" s="14" t="n">
        <v>19267.5</v>
      </c>
      <c r="K729" s="1" t="n">
        <f aca="false">H729-J729</f>
        <v>0</v>
      </c>
      <c r="L729" s="0"/>
    </row>
    <row r="730" customFormat="false" ht="30.8" hidden="false" customHeight="false" outlineLevel="0" collapsed="false">
      <c r="A730" s="1" t="s">
        <v>1995</v>
      </c>
      <c r="B730" s="1" t="s">
        <v>1996</v>
      </c>
      <c r="C730" s="1" t="s">
        <v>82</v>
      </c>
      <c r="D730" s="1" t="s">
        <v>67</v>
      </c>
      <c r="E730" s="1" t="n">
        <v>20028.75</v>
      </c>
      <c r="F730" s="1" t="n">
        <f aca="false">D730-C730</f>
        <v>3</v>
      </c>
      <c r="G730" s="26" t="n">
        <v>3853.5</v>
      </c>
      <c r="H730" s="1" t="n">
        <f aca="false">G730*F730</f>
        <v>11560.5</v>
      </c>
      <c r="I730" s="13" t="s">
        <v>1997</v>
      </c>
      <c r="J730" s="14" t="n">
        <v>11560.5</v>
      </c>
      <c r="K730" s="1" t="n">
        <f aca="false">H730-J730</f>
        <v>0</v>
      </c>
      <c r="L730" s="0"/>
    </row>
    <row r="731" s="27" customFormat="true" ht="15.9" hidden="false" customHeight="false" outlineLevel="0" collapsed="false">
      <c r="A731" s="1" t="s">
        <v>1998</v>
      </c>
      <c r="B731" s="1" t="s">
        <v>1999</v>
      </c>
      <c r="C731" s="1" t="s">
        <v>75</v>
      </c>
      <c r="D731" s="1" t="s">
        <v>19</v>
      </c>
      <c r="E731" s="1" t="n">
        <v>9865</v>
      </c>
      <c r="F731" s="1" t="n">
        <f aca="false">D731-C731</f>
        <v>2</v>
      </c>
      <c r="G731" s="26" t="n">
        <v>3853.5</v>
      </c>
      <c r="H731" s="1" t="n">
        <f aca="false">G731*F731</f>
        <v>7707</v>
      </c>
      <c r="I731" s="13" t="s">
        <v>2000</v>
      </c>
      <c r="J731" s="14" t="n">
        <v>7707</v>
      </c>
      <c r="K731" s="1" t="n">
        <f aca="false">H731-J731</f>
        <v>0</v>
      </c>
      <c r="L731" s="1"/>
      <c r="M731" s="0"/>
      <c r="N731" s="0"/>
      <c r="O731" s="0"/>
      <c r="P731" s="0"/>
      <c r="Q731" s="0"/>
      <c r="R731" s="0"/>
      <c r="S731" s="0"/>
      <c r="T731" s="0"/>
      <c r="U731" s="0"/>
      <c r="V731" s="0"/>
      <c r="AMI731" s="0"/>
      <c r="AMJ731" s="0"/>
    </row>
    <row r="732" customFormat="false" ht="15.9" hidden="false" customHeight="false" outlineLevel="0" collapsed="false">
      <c r="A732" s="1" t="s">
        <v>2001</v>
      </c>
      <c r="B732" s="1" t="s">
        <v>2002</v>
      </c>
      <c r="C732" s="1" t="s">
        <v>47</v>
      </c>
      <c r="D732" s="1" t="s">
        <v>142</v>
      </c>
      <c r="E732" s="1" t="n">
        <v>7282.5</v>
      </c>
      <c r="F732" s="1" t="n">
        <f aca="false">D732-C732</f>
        <v>1</v>
      </c>
      <c r="G732" s="26" t="n">
        <v>3853.5</v>
      </c>
      <c r="H732" s="1" t="n">
        <f aca="false">G732*F732</f>
        <v>3853.5</v>
      </c>
      <c r="I732" s="13" t="s">
        <v>2003</v>
      </c>
      <c r="J732" s="14" t="n">
        <v>3853.5</v>
      </c>
      <c r="K732" s="1" t="n">
        <f aca="false">H732-J732</f>
        <v>0</v>
      </c>
      <c r="L732" s="0"/>
    </row>
    <row r="733" s="12" customFormat="true" ht="29.85" hidden="false" customHeight="false" outlineLevel="0" collapsed="false">
      <c r="A733" s="23" t="s">
        <v>2004</v>
      </c>
      <c r="B733" s="11" t="s">
        <v>2005</v>
      </c>
      <c r="C733" s="11" t="s">
        <v>39</v>
      </c>
      <c r="D733" s="11" t="s">
        <v>150</v>
      </c>
      <c r="E733" s="11" t="n">
        <v>128108.75</v>
      </c>
      <c r="F733" s="11" t="n">
        <f aca="false">D733-C733</f>
        <v>11</v>
      </c>
      <c r="G733" s="8" t="n">
        <v>3853.5</v>
      </c>
      <c r="H733" s="11" t="n">
        <f aca="false">(G733*F733)*2</f>
        <v>84777</v>
      </c>
      <c r="I733" s="9" t="s">
        <v>2006</v>
      </c>
      <c r="J733" s="10" t="n">
        <v>42388.5</v>
      </c>
      <c r="K733" s="11" t="n">
        <f aca="false">H733-J733-J734</f>
        <v>0</v>
      </c>
      <c r="L733" s="11"/>
    </row>
    <row r="734" s="12" customFormat="true" ht="29.85" hidden="false" customHeight="false" outlineLevel="0" collapsed="false">
      <c r="A734" s="23"/>
      <c r="B734" s="11"/>
      <c r="C734" s="11"/>
      <c r="D734" s="11"/>
      <c r="E734" s="11"/>
      <c r="F734" s="11"/>
      <c r="G734" s="8"/>
      <c r="H734" s="11"/>
      <c r="I734" s="9" t="s">
        <v>2007</v>
      </c>
      <c r="J734" s="10" t="n">
        <v>42388.5</v>
      </c>
      <c r="K734" s="11" t="n">
        <v>0</v>
      </c>
      <c r="L734" s="11"/>
    </row>
    <row r="735" s="12" customFormat="true" ht="29.85" hidden="false" customHeight="false" outlineLevel="0" collapsed="false">
      <c r="A735" s="23" t="s">
        <v>2008</v>
      </c>
      <c r="B735" s="11" t="s">
        <v>2009</v>
      </c>
      <c r="C735" s="11" t="s">
        <v>1756</v>
      </c>
      <c r="D735" s="11" t="s">
        <v>28</v>
      </c>
      <c r="E735" s="11" t="n">
        <v>52242</v>
      </c>
      <c r="F735" s="11" t="n">
        <v>1</v>
      </c>
      <c r="G735" s="8" t="n">
        <v>3853.5</v>
      </c>
      <c r="H735" s="11" t="n">
        <f aca="false">(G735*F735)*2</f>
        <v>7707</v>
      </c>
      <c r="I735" s="9" t="s">
        <v>2010</v>
      </c>
      <c r="J735" s="10" t="n">
        <v>3853.5</v>
      </c>
      <c r="K735" s="11" t="n">
        <f aca="false">H735+H736-J735-J736-J737</f>
        <v>-500</v>
      </c>
      <c r="L735" s="11"/>
    </row>
    <row r="736" s="12" customFormat="true" ht="29.85" hidden="false" customHeight="false" outlineLevel="0" collapsed="false">
      <c r="A736" s="23"/>
      <c r="B736" s="11"/>
      <c r="C736" s="11"/>
      <c r="D736" s="11"/>
      <c r="E736" s="11"/>
      <c r="F736" s="11" t="n">
        <v>5</v>
      </c>
      <c r="G736" s="8" t="n">
        <v>5000</v>
      </c>
      <c r="H736" s="11" t="n">
        <f aca="false">(G736*F736)*2</f>
        <v>50000</v>
      </c>
      <c r="I736" s="9" t="s">
        <v>2011</v>
      </c>
      <c r="J736" s="10" t="n">
        <v>50500</v>
      </c>
      <c r="K736" s="11" t="n">
        <v>0</v>
      </c>
      <c r="L736" s="11"/>
    </row>
    <row r="737" s="65" customFormat="true" ht="29.85" hidden="false" customHeight="false" outlineLevel="0" collapsed="false">
      <c r="A737" s="23"/>
      <c r="B737" s="62"/>
      <c r="C737" s="62"/>
      <c r="D737" s="62"/>
      <c r="E737" s="62"/>
      <c r="F737" s="62"/>
      <c r="G737" s="62"/>
      <c r="H737" s="62"/>
      <c r="I737" s="24" t="s">
        <v>2012</v>
      </c>
      <c r="J737" s="25" t="n">
        <v>3853.5</v>
      </c>
      <c r="K737" s="52" t="n">
        <v>0</v>
      </c>
      <c r="L737" s="62"/>
      <c r="AMI737" s="12"/>
      <c r="AMJ737" s="12"/>
    </row>
    <row r="738" customFormat="false" ht="30.8" hidden="false" customHeight="false" outlineLevel="0" collapsed="false">
      <c r="A738" s="1" t="s">
        <v>2013</v>
      </c>
      <c r="B738" s="1" t="s">
        <v>2014</v>
      </c>
      <c r="C738" s="1" t="s">
        <v>142</v>
      </c>
      <c r="D738" s="1" t="s">
        <v>63</v>
      </c>
      <c r="E738" s="1" t="n">
        <v>9865</v>
      </c>
      <c r="F738" s="1" t="n">
        <f aca="false">D738-C738</f>
        <v>2</v>
      </c>
      <c r="G738" s="26" t="n">
        <v>3853.5</v>
      </c>
      <c r="H738" s="1" t="n">
        <f aca="false">G738*F738</f>
        <v>7707</v>
      </c>
      <c r="I738" s="13" t="s">
        <v>2015</v>
      </c>
      <c r="J738" s="14" t="n">
        <v>7707</v>
      </c>
      <c r="K738" s="1" t="n">
        <f aca="false">H738-J738</f>
        <v>0</v>
      </c>
      <c r="L738" s="0"/>
    </row>
    <row r="739" s="12" customFormat="true" ht="29.85" hidden="false" customHeight="false" outlineLevel="0" collapsed="false">
      <c r="A739" s="23" t="s">
        <v>2016</v>
      </c>
      <c r="B739" s="11" t="s">
        <v>2017</v>
      </c>
      <c r="C739" s="11" t="s">
        <v>47</v>
      </c>
      <c r="D739" s="11" t="s">
        <v>24</v>
      </c>
      <c r="E739" s="11" t="n">
        <v>61612.5</v>
      </c>
      <c r="F739" s="11" t="n">
        <f aca="false">D739-C739</f>
        <v>5</v>
      </c>
      <c r="G739" s="8" t="n">
        <f aca="false">3853.5*2</f>
        <v>7707</v>
      </c>
      <c r="H739" s="11" t="n">
        <f aca="false">G739*F739</f>
        <v>38535</v>
      </c>
      <c r="I739" s="9" t="s">
        <v>2018</v>
      </c>
      <c r="J739" s="10" t="n">
        <v>19267.5</v>
      </c>
      <c r="K739" s="11" t="n">
        <f aca="false">H739-J739-J740</f>
        <v>0</v>
      </c>
      <c r="L739" s="11"/>
    </row>
    <row r="740" customFormat="false" ht="29.85" hidden="false" customHeight="false" outlineLevel="0" collapsed="false">
      <c r="A740" s="23"/>
      <c r="B740" s="11"/>
      <c r="C740" s="11"/>
      <c r="D740" s="11"/>
      <c r="E740" s="11"/>
      <c r="F740" s="11"/>
      <c r="G740" s="8"/>
      <c r="H740" s="11"/>
      <c r="I740" s="24" t="s">
        <v>2019</v>
      </c>
      <c r="J740" s="25" t="n">
        <v>19267.5</v>
      </c>
      <c r="K740" s="11" t="n">
        <v>0</v>
      </c>
      <c r="L740" s="11"/>
    </row>
    <row r="741" customFormat="false" ht="30.8" hidden="false" customHeight="false" outlineLevel="0" collapsed="false">
      <c r="A741" s="26" t="s">
        <v>2020</v>
      </c>
      <c r="B741" s="26" t="s">
        <v>2021</v>
      </c>
      <c r="C741" s="26" t="s">
        <v>146</v>
      </c>
      <c r="D741" s="26" t="s">
        <v>58</v>
      </c>
      <c r="E741" s="26" t="n">
        <v>12215</v>
      </c>
      <c r="F741" s="26" t="n">
        <f aca="false">D741-C741</f>
        <v>2</v>
      </c>
      <c r="G741" s="26" t="n">
        <v>3853.5</v>
      </c>
      <c r="H741" s="26" t="n">
        <f aca="false">G741*F741</f>
        <v>7707</v>
      </c>
      <c r="I741" s="13" t="s">
        <v>2022</v>
      </c>
      <c r="J741" s="14" t="n">
        <v>7707</v>
      </c>
      <c r="K741" s="26" t="n">
        <f aca="false">H741-J741</f>
        <v>0</v>
      </c>
      <c r="L741" s="0"/>
    </row>
    <row r="742" s="27" customFormat="true" ht="30.8" hidden="false" customHeight="false" outlineLevel="0" collapsed="false">
      <c r="A742" s="1" t="s">
        <v>2023</v>
      </c>
      <c r="B742" s="1" t="s">
        <v>2024</v>
      </c>
      <c r="C742" s="1" t="s">
        <v>146</v>
      </c>
      <c r="D742" s="1" t="s">
        <v>58</v>
      </c>
      <c r="E742" s="1" t="n">
        <v>12215</v>
      </c>
      <c r="F742" s="1" t="n">
        <f aca="false">D742-C742</f>
        <v>2</v>
      </c>
      <c r="G742" s="26" t="n">
        <v>3853.5</v>
      </c>
      <c r="H742" s="1" t="n">
        <f aca="false">G742*F742</f>
        <v>7707</v>
      </c>
      <c r="I742" s="13" t="s">
        <v>2025</v>
      </c>
      <c r="J742" s="14" t="n">
        <v>7707</v>
      </c>
      <c r="K742" s="26" t="n">
        <f aca="false">H742-J742</f>
        <v>0</v>
      </c>
      <c r="L742" s="1"/>
      <c r="M742" s="0"/>
      <c r="N742" s="0"/>
      <c r="O742" s="0"/>
      <c r="P742" s="0"/>
      <c r="Q742" s="0"/>
      <c r="R742" s="0"/>
      <c r="S742" s="0"/>
      <c r="T742" s="0"/>
      <c r="U742" s="0"/>
      <c r="V742" s="0"/>
      <c r="AMI742" s="0"/>
      <c r="AMJ742" s="0"/>
    </row>
    <row r="743" s="27" customFormat="true" ht="30.8" hidden="false" customHeight="false" outlineLevel="0" collapsed="false">
      <c r="A743" s="1" t="s">
        <v>2026</v>
      </c>
      <c r="B743" s="1" t="s">
        <v>2027</v>
      </c>
      <c r="C743" s="1" t="s">
        <v>20</v>
      </c>
      <c r="D743" s="1" t="s">
        <v>180</v>
      </c>
      <c r="E743" s="1" t="n">
        <v>4932.5</v>
      </c>
      <c r="F743" s="1" t="n">
        <f aca="false">D743-C743</f>
        <v>1</v>
      </c>
      <c r="G743" s="26" t="n">
        <v>3853.5</v>
      </c>
      <c r="H743" s="1" t="n">
        <f aca="false">G743*F743</f>
        <v>3853.5</v>
      </c>
      <c r="I743" s="13" t="s">
        <v>2028</v>
      </c>
      <c r="J743" s="14" t="n">
        <v>3853.5</v>
      </c>
      <c r="K743" s="26" t="n">
        <f aca="false">H743-J743</f>
        <v>0</v>
      </c>
      <c r="L743" s="1"/>
      <c r="M743" s="0"/>
      <c r="N743" s="0"/>
      <c r="O743" s="0"/>
      <c r="P743" s="0"/>
      <c r="Q743" s="0"/>
      <c r="R743" s="0"/>
      <c r="S743" s="0"/>
      <c r="T743" s="0"/>
      <c r="U743" s="0"/>
      <c r="V743" s="0"/>
      <c r="AMI743" s="0"/>
      <c r="AMJ743" s="0"/>
    </row>
    <row r="744" customFormat="false" ht="30.8" hidden="false" customHeight="false" outlineLevel="0" collapsed="false">
      <c r="A744" s="1" t="s">
        <v>2029</v>
      </c>
      <c r="B744" s="1" t="s">
        <v>2030</v>
      </c>
      <c r="C744" s="1" t="s">
        <v>34</v>
      </c>
      <c r="D744" s="1" t="s">
        <v>19</v>
      </c>
      <c r="E744" s="1" t="n">
        <v>4932.5</v>
      </c>
      <c r="F744" s="1" t="n">
        <f aca="false">D744-C744</f>
        <v>1</v>
      </c>
      <c r="G744" s="26" t="n">
        <v>3853.5</v>
      </c>
      <c r="H744" s="1" t="n">
        <f aca="false">G744*F744</f>
        <v>3853.5</v>
      </c>
      <c r="I744" s="13" t="s">
        <v>2031</v>
      </c>
      <c r="J744" s="14" t="n">
        <v>3853.5</v>
      </c>
      <c r="K744" s="26" t="n">
        <f aca="false">H744-J744</f>
        <v>0</v>
      </c>
      <c r="L744" s="0"/>
    </row>
    <row r="745" s="12" customFormat="true" ht="15.85" hidden="false" customHeight="false" outlineLevel="0" collapsed="false">
      <c r="A745" s="23" t="s">
        <v>2032</v>
      </c>
      <c r="B745" s="11" t="s">
        <v>2033</v>
      </c>
      <c r="C745" s="11" t="s">
        <v>74</v>
      </c>
      <c r="D745" s="11" t="s">
        <v>75</v>
      </c>
      <c r="E745" s="11" t="n">
        <v>19730</v>
      </c>
      <c r="F745" s="11" t="n">
        <f aca="false">D745-C745</f>
        <v>2</v>
      </c>
      <c r="G745" s="8" t="n">
        <v>3853.5</v>
      </c>
      <c r="H745" s="11" t="n">
        <f aca="false">(G745*F745)*2</f>
        <v>15414</v>
      </c>
      <c r="I745" s="9" t="s">
        <v>2034</v>
      </c>
      <c r="J745" s="10" t="n">
        <v>7707</v>
      </c>
      <c r="K745" s="11" t="n">
        <f aca="false">H745-J745-J746</f>
        <v>0</v>
      </c>
      <c r="L745" s="11"/>
    </row>
    <row r="746" s="12" customFormat="true" ht="29.85" hidden="false" customHeight="false" outlineLevel="0" collapsed="false">
      <c r="A746" s="23"/>
      <c r="B746" s="11"/>
      <c r="C746" s="11"/>
      <c r="D746" s="11"/>
      <c r="E746" s="11"/>
      <c r="F746" s="11"/>
      <c r="G746" s="8"/>
      <c r="H746" s="11"/>
      <c r="I746" s="9" t="s">
        <v>2035</v>
      </c>
      <c r="J746" s="10" t="n">
        <v>7707</v>
      </c>
      <c r="K746" s="11" t="n">
        <v>0</v>
      </c>
      <c r="L746" s="11"/>
    </row>
    <row r="747" s="27" customFormat="true" ht="30.8" hidden="false" customHeight="false" outlineLevel="0" collapsed="false">
      <c r="A747" s="1" t="s">
        <v>2036</v>
      </c>
      <c r="B747" s="1" t="s">
        <v>2037</v>
      </c>
      <c r="C747" s="1" t="s">
        <v>29</v>
      </c>
      <c r="D747" s="1" t="s">
        <v>34</v>
      </c>
      <c r="E747" s="1" t="n">
        <v>28787.5</v>
      </c>
      <c r="F747" s="1" t="n">
        <f aca="false">D747-C747</f>
        <v>5</v>
      </c>
      <c r="G747" s="26" t="n">
        <v>3853.5</v>
      </c>
      <c r="H747" s="1" t="n">
        <f aca="false">G747*F747</f>
        <v>19267.5</v>
      </c>
      <c r="I747" s="13" t="s">
        <v>2038</v>
      </c>
      <c r="J747" s="14" t="n">
        <v>19267.5</v>
      </c>
      <c r="K747" s="1" t="n">
        <f aca="false">H747-J747</f>
        <v>0</v>
      </c>
      <c r="L747" s="1"/>
      <c r="M747" s="0"/>
      <c r="N747" s="0"/>
      <c r="O747" s="0"/>
      <c r="P747" s="0"/>
      <c r="Q747" s="0"/>
      <c r="R747" s="0"/>
      <c r="S747" s="0"/>
      <c r="T747" s="0"/>
      <c r="U747" s="0"/>
      <c r="V747" s="0"/>
      <c r="AMI747" s="0"/>
      <c r="AMJ747" s="0"/>
    </row>
    <row r="748" customFormat="false" ht="15.9" hidden="false" customHeight="false" outlineLevel="0" collapsed="false">
      <c r="A748" s="26" t="s">
        <v>2039</v>
      </c>
      <c r="B748" s="26" t="s">
        <v>2040</v>
      </c>
      <c r="C748" s="26" t="s">
        <v>112</v>
      </c>
      <c r="D748" s="26" t="s">
        <v>20</v>
      </c>
      <c r="E748" s="26" t="n">
        <v>11545</v>
      </c>
      <c r="F748" s="26" t="n">
        <f aca="false">D748-C748</f>
        <v>2</v>
      </c>
      <c r="G748" s="26" t="n">
        <v>4693.5</v>
      </c>
      <c r="H748" s="26" t="n">
        <f aca="false">G748*F748</f>
        <v>9387</v>
      </c>
      <c r="I748" s="13" t="s">
        <v>2041</v>
      </c>
      <c r="J748" s="14" t="n">
        <v>9387</v>
      </c>
      <c r="K748" s="1" t="n">
        <f aca="false">H748-J748</f>
        <v>0</v>
      </c>
      <c r="L748" s="0"/>
    </row>
    <row r="749" s="27" customFormat="true" ht="15.9" hidden="false" customHeight="false" outlineLevel="0" collapsed="false">
      <c r="A749" s="1" t="s">
        <v>2042</v>
      </c>
      <c r="B749" s="1" t="s">
        <v>2043</v>
      </c>
      <c r="C749" s="1" t="s">
        <v>14</v>
      </c>
      <c r="D749" s="1" t="s">
        <v>180</v>
      </c>
      <c r="E749" s="1" t="n">
        <v>12215</v>
      </c>
      <c r="F749" s="1" t="n">
        <f aca="false">D749-C749</f>
        <v>2</v>
      </c>
      <c r="G749" s="26" t="n">
        <v>3853.5</v>
      </c>
      <c r="H749" s="1" t="n">
        <f aca="false">G749*F749</f>
        <v>7707</v>
      </c>
      <c r="I749" s="13" t="s">
        <v>2044</v>
      </c>
      <c r="J749" s="14" t="n">
        <v>7707</v>
      </c>
      <c r="K749" s="1" t="n">
        <f aca="false">H749-J749</f>
        <v>0</v>
      </c>
      <c r="L749" s="1"/>
      <c r="M749" s="0"/>
      <c r="N749" s="0"/>
      <c r="O749" s="0"/>
      <c r="P749" s="0"/>
      <c r="Q749" s="0"/>
      <c r="R749" s="0"/>
      <c r="S749" s="0"/>
      <c r="T749" s="0"/>
      <c r="U749" s="0"/>
      <c r="V749" s="0"/>
      <c r="AMI749" s="0"/>
      <c r="AMJ749" s="0"/>
    </row>
    <row r="750" s="12" customFormat="true" ht="29.85" hidden="false" customHeight="false" outlineLevel="0" collapsed="false">
      <c r="A750" s="23" t="s">
        <v>2045</v>
      </c>
      <c r="B750" s="11" t="s">
        <v>2046</v>
      </c>
      <c r="C750" s="11" t="s">
        <v>166</v>
      </c>
      <c r="D750" s="11" t="s">
        <v>29</v>
      </c>
      <c r="E750" s="11" t="n">
        <v>31420</v>
      </c>
      <c r="F750" s="11" t="n">
        <v>4</v>
      </c>
      <c r="G750" s="8" t="n">
        <v>4470</v>
      </c>
      <c r="H750" s="11" t="n">
        <f aca="false">G750*F750</f>
        <v>17880</v>
      </c>
      <c r="I750" s="9" t="s">
        <v>2047</v>
      </c>
      <c r="J750" s="10" t="n">
        <v>17880</v>
      </c>
      <c r="K750" s="11" t="n">
        <f aca="false">H750+H751-J750-J751</f>
        <v>0</v>
      </c>
      <c r="L750" s="11"/>
    </row>
    <row r="751" s="12" customFormat="true" ht="29.85" hidden="false" customHeight="false" outlineLevel="0" collapsed="false">
      <c r="A751" s="23"/>
      <c r="B751" s="11"/>
      <c r="C751" s="11"/>
      <c r="D751" s="11"/>
      <c r="E751" s="11"/>
      <c r="F751" s="11" t="n">
        <v>1</v>
      </c>
      <c r="G751" s="8" t="n">
        <v>6000</v>
      </c>
      <c r="H751" s="11" t="n">
        <f aca="false">(G751*F751)+600+1100</f>
        <v>7700</v>
      </c>
      <c r="I751" s="9" t="s">
        <v>2048</v>
      </c>
      <c r="J751" s="10" t="n">
        <v>7700</v>
      </c>
      <c r="K751" s="11" t="n">
        <v>0</v>
      </c>
      <c r="L751" s="11"/>
    </row>
    <row r="752" customFormat="false" ht="30.8" hidden="false" customHeight="false" outlineLevel="0" collapsed="false">
      <c r="A752" s="26" t="s">
        <v>2049</v>
      </c>
      <c r="B752" s="26" t="s">
        <v>2050</v>
      </c>
      <c r="C752" s="26" t="s">
        <v>35</v>
      </c>
      <c r="D752" s="26" t="s">
        <v>13</v>
      </c>
      <c r="E752" s="26" t="n">
        <v>9865</v>
      </c>
      <c r="F752" s="26" t="n">
        <f aca="false">D752-C752</f>
        <v>2</v>
      </c>
      <c r="G752" s="26" t="n">
        <v>3853.5</v>
      </c>
      <c r="H752" s="26" t="n">
        <f aca="false">G752*F752</f>
        <v>7707</v>
      </c>
      <c r="I752" s="13" t="s">
        <v>2051</v>
      </c>
      <c r="J752" s="14" t="n">
        <v>7707</v>
      </c>
      <c r="K752" s="26" t="n">
        <f aca="false">H752-J752</f>
        <v>0</v>
      </c>
      <c r="L752" s="0"/>
    </row>
    <row r="753" s="27" customFormat="true" ht="30.8" hidden="false" customHeight="false" outlineLevel="0" collapsed="false">
      <c r="A753" s="1" t="s">
        <v>2052</v>
      </c>
      <c r="B753" s="1" t="s">
        <v>2053</v>
      </c>
      <c r="C753" s="1" t="s">
        <v>47</v>
      </c>
      <c r="D753" s="1" t="s">
        <v>75</v>
      </c>
      <c r="E753" s="1" t="n">
        <v>32895</v>
      </c>
      <c r="F753" s="1" t="n">
        <f aca="false">D753-C753</f>
        <v>6</v>
      </c>
      <c r="G753" s="26" t="n">
        <v>3853.5</v>
      </c>
      <c r="H753" s="1" t="n">
        <f aca="false">G753*F753</f>
        <v>23121</v>
      </c>
      <c r="I753" s="13" t="s">
        <v>2054</v>
      </c>
      <c r="J753" s="14" t="n">
        <v>23121</v>
      </c>
      <c r="K753" s="26" t="n">
        <f aca="false">H753-J753</f>
        <v>0</v>
      </c>
      <c r="L753" s="1"/>
      <c r="M753" s="0"/>
      <c r="N753" s="0"/>
      <c r="O753" s="0"/>
      <c r="P753" s="0"/>
      <c r="Q753" s="0"/>
      <c r="R753" s="0"/>
      <c r="S753" s="0"/>
      <c r="T753" s="0"/>
      <c r="U753" s="0"/>
      <c r="V753" s="0"/>
      <c r="AMI753" s="0"/>
      <c r="AMJ753" s="0"/>
    </row>
    <row r="754" customFormat="false" ht="15.9" hidden="false" customHeight="false" outlineLevel="0" collapsed="false">
      <c r="A754" s="26" t="s">
        <v>2055</v>
      </c>
      <c r="B754" s="26" t="s">
        <v>2056</v>
      </c>
      <c r="C754" s="26" t="s">
        <v>119</v>
      </c>
      <c r="D754" s="26" t="s">
        <v>39</v>
      </c>
      <c r="E754" s="26" t="n">
        <v>20711.25</v>
      </c>
      <c r="F754" s="26" t="n">
        <f aca="false">D754-C754</f>
        <v>3</v>
      </c>
      <c r="G754" s="26" t="n">
        <v>3853.5</v>
      </c>
      <c r="H754" s="26" t="n">
        <f aca="false">G754*F754</f>
        <v>11560.5</v>
      </c>
      <c r="I754" s="13" t="s">
        <v>2057</v>
      </c>
      <c r="J754" s="14" t="n">
        <v>11560.5</v>
      </c>
      <c r="K754" s="26" t="n">
        <f aca="false">H754-J754</f>
        <v>0</v>
      </c>
      <c r="L754" s="0"/>
    </row>
    <row r="755" customFormat="false" ht="30.8" hidden="false" customHeight="false" outlineLevel="0" collapsed="false">
      <c r="A755" s="1" t="s">
        <v>2058</v>
      </c>
      <c r="B755" s="1" t="s">
        <v>2059</v>
      </c>
      <c r="C755" s="1" t="s">
        <v>34</v>
      </c>
      <c r="D755" s="1" t="s">
        <v>119</v>
      </c>
      <c r="E755" s="1" t="n">
        <v>19730</v>
      </c>
      <c r="F755" s="1" t="n">
        <f aca="false">D755-C755</f>
        <v>4</v>
      </c>
      <c r="G755" s="26" t="n">
        <v>3853.5</v>
      </c>
      <c r="H755" s="1" t="n">
        <f aca="false">G755*F755</f>
        <v>15414</v>
      </c>
      <c r="I755" s="13" t="s">
        <v>2060</v>
      </c>
      <c r="J755" s="14" t="n">
        <v>15414</v>
      </c>
      <c r="K755" s="26" t="n">
        <f aca="false">H755-J755</f>
        <v>0</v>
      </c>
      <c r="L755" s="0"/>
    </row>
    <row r="756" customFormat="false" ht="15.9" hidden="false" customHeight="false" outlineLevel="0" collapsed="false">
      <c r="A756" s="1" t="s">
        <v>2061</v>
      </c>
      <c r="B756" s="1" t="s">
        <v>2062</v>
      </c>
      <c r="C756" s="1" t="s">
        <v>67</v>
      </c>
      <c r="D756" s="1" t="s">
        <v>39</v>
      </c>
      <c r="E756" s="1" t="n">
        <v>9865</v>
      </c>
      <c r="F756" s="1" t="n">
        <f aca="false">D756-C756</f>
        <v>2</v>
      </c>
      <c r="G756" s="26" t="n">
        <v>3853.5</v>
      </c>
      <c r="H756" s="1" t="n">
        <f aca="false">G756*F756</f>
        <v>7707</v>
      </c>
      <c r="I756" s="13" t="s">
        <v>2063</v>
      </c>
      <c r="J756" s="14" t="n">
        <v>7707</v>
      </c>
      <c r="K756" s="26" t="n">
        <f aca="false">H756-J756</f>
        <v>0</v>
      </c>
      <c r="L756" s="0"/>
    </row>
    <row r="757" s="22" customFormat="true" ht="29.85" hidden="false" customHeight="false" outlineLevel="0" collapsed="false">
      <c r="A757" s="19" t="s">
        <v>2064</v>
      </c>
      <c r="B757" s="19" t="s">
        <v>2065</v>
      </c>
      <c r="C757" s="19" t="s">
        <v>24</v>
      </c>
      <c r="D757" s="19" t="s">
        <v>93</v>
      </c>
      <c r="E757" s="19" t="n">
        <v>35212.5</v>
      </c>
      <c r="F757" s="19" t="n">
        <f aca="false">D757-C757</f>
        <v>5</v>
      </c>
      <c r="G757" s="19" t="n">
        <v>3670</v>
      </c>
      <c r="H757" s="19" t="n">
        <f aca="false">G757*F757</f>
        <v>18350</v>
      </c>
      <c r="I757" s="20" t="s">
        <v>2066</v>
      </c>
      <c r="J757" s="21" t="n">
        <v>18350</v>
      </c>
      <c r="K757" s="19" t="n">
        <f aca="false">H757-J757</f>
        <v>0</v>
      </c>
    </row>
    <row r="758" s="27" customFormat="true" ht="30.8" hidden="false" customHeight="false" outlineLevel="0" collapsed="false">
      <c r="A758" s="1" t="s">
        <v>2067</v>
      </c>
      <c r="B758" s="1" t="s">
        <v>2068</v>
      </c>
      <c r="C758" s="1" t="s">
        <v>142</v>
      </c>
      <c r="D758" s="1" t="s">
        <v>24</v>
      </c>
      <c r="E758" s="1" t="n">
        <v>24430</v>
      </c>
      <c r="F758" s="1" t="n">
        <f aca="false">D758-C758</f>
        <v>4</v>
      </c>
      <c r="G758" s="26" t="n">
        <v>3853.5</v>
      </c>
      <c r="H758" s="1" t="n">
        <f aca="false">G758*F758</f>
        <v>15414</v>
      </c>
      <c r="I758" s="13" t="s">
        <v>2069</v>
      </c>
      <c r="J758" s="14" t="n">
        <v>15414</v>
      </c>
      <c r="K758" s="26" t="n">
        <f aca="false">H758-J758</f>
        <v>0</v>
      </c>
      <c r="L758" s="1"/>
      <c r="M758" s="0"/>
      <c r="N758" s="0"/>
      <c r="O758" s="0"/>
      <c r="P758" s="0"/>
      <c r="Q758" s="0"/>
      <c r="R758" s="0"/>
      <c r="S758" s="0"/>
      <c r="T758" s="0"/>
      <c r="U758" s="0"/>
      <c r="V758" s="0"/>
      <c r="AMI758" s="0"/>
      <c r="AMJ758" s="0"/>
    </row>
    <row r="759" customFormat="false" ht="30.8" hidden="false" customHeight="false" outlineLevel="0" collapsed="false">
      <c r="A759" s="26" t="s">
        <v>2070</v>
      </c>
      <c r="B759" s="26" t="s">
        <v>2071</v>
      </c>
      <c r="C759" s="26" t="s">
        <v>133</v>
      </c>
      <c r="D759" s="26" t="s">
        <v>51</v>
      </c>
      <c r="E759" s="26" t="n">
        <v>9865</v>
      </c>
      <c r="F759" s="26" t="n">
        <f aca="false">D759-C759</f>
        <v>2</v>
      </c>
      <c r="G759" s="26" t="n">
        <v>3853.5</v>
      </c>
      <c r="H759" s="26" t="n">
        <f aca="false">G759*F759</f>
        <v>7707</v>
      </c>
      <c r="I759" s="13" t="s">
        <v>2072</v>
      </c>
      <c r="J759" s="14" t="n">
        <v>7707</v>
      </c>
      <c r="K759" s="26" t="n">
        <f aca="false">H759-J759</f>
        <v>0</v>
      </c>
      <c r="L759" s="0"/>
    </row>
    <row r="760" s="12" customFormat="true" ht="29.85" hidden="false" customHeight="false" outlineLevel="0" collapsed="false">
      <c r="A760" s="23" t="s">
        <v>2073</v>
      </c>
      <c r="B760" s="11" t="s">
        <v>2074</v>
      </c>
      <c r="C760" s="11" t="s">
        <v>166</v>
      </c>
      <c r="D760" s="11" t="s">
        <v>47</v>
      </c>
      <c r="E760" s="11" t="n">
        <v>17280</v>
      </c>
      <c r="F760" s="11" t="n">
        <v>2</v>
      </c>
      <c r="G760" s="8" t="n">
        <v>3670</v>
      </c>
      <c r="H760" s="11" t="n">
        <f aca="false">G760*F760</f>
        <v>7340</v>
      </c>
      <c r="I760" s="9" t="s">
        <v>2075</v>
      </c>
      <c r="J760" s="10" t="n">
        <v>7200</v>
      </c>
      <c r="K760" s="11" t="n">
        <f aca="false">H760+H761-J760-J761</f>
        <v>0</v>
      </c>
      <c r="L760" s="11"/>
    </row>
    <row r="761" customFormat="false" ht="29.85" hidden="false" customHeight="false" outlineLevel="0" collapsed="false">
      <c r="A761" s="23"/>
      <c r="B761" s="11"/>
      <c r="C761" s="11"/>
      <c r="D761" s="11"/>
      <c r="E761" s="11"/>
      <c r="F761" s="11" t="n">
        <v>1</v>
      </c>
      <c r="G761" s="8" t="n">
        <v>5000</v>
      </c>
      <c r="H761" s="11" t="n">
        <f aca="false">(G761*F761)+1100*2</f>
        <v>7200</v>
      </c>
      <c r="I761" s="24" t="s">
        <v>2076</v>
      </c>
      <c r="J761" s="25" t="n">
        <v>7340</v>
      </c>
      <c r="K761" s="11" t="n">
        <v>0</v>
      </c>
      <c r="L761" s="11"/>
    </row>
    <row r="762" customFormat="false" ht="30.8" hidden="false" customHeight="false" outlineLevel="0" collapsed="false">
      <c r="A762" s="1" t="s">
        <v>2077</v>
      </c>
      <c r="B762" s="1" t="s">
        <v>2078</v>
      </c>
      <c r="C762" s="1" t="s">
        <v>82</v>
      </c>
      <c r="D762" s="1" t="s">
        <v>86</v>
      </c>
      <c r="E762" s="1" t="n">
        <v>42752.5</v>
      </c>
      <c r="F762" s="1" t="n">
        <f aca="false">D762-C762</f>
        <v>7</v>
      </c>
      <c r="G762" s="26" t="n">
        <v>3853.5</v>
      </c>
      <c r="H762" s="1" t="n">
        <f aca="false">G762*F762</f>
        <v>26974.5</v>
      </c>
      <c r="I762" s="13" t="s">
        <v>2079</v>
      </c>
      <c r="J762" s="14" t="n">
        <v>26974.5</v>
      </c>
      <c r="K762" s="1" t="n">
        <f aca="false">H762-J762</f>
        <v>0</v>
      </c>
      <c r="L762" s="0"/>
    </row>
    <row r="763" s="6" customFormat="true" ht="29.85" hidden="false" customHeight="false" outlineLevel="0" collapsed="false">
      <c r="A763" s="4" t="s">
        <v>2080</v>
      </c>
      <c r="B763" s="4" t="s">
        <v>2081</v>
      </c>
      <c r="C763" s="4" t="s">
        <v>43</v>
      </c>
      <c r="D763" s="4" t="s">
        <v>28</v>
      </c>
      <c r="E763" s="4" t="n">
        <v>4932.5</v>
      </c>
      <c r="F763" s="4" t="n">
        <f aca="false">D763-C763</f>
        <v>1</v>
      </c>
      <c r="G763" s="4" t="n">
        <v>3853.5</v>
      </c>
      <c r="H763" s="4" t="n">
        <f aca="false">G763*F763</f>
        <v>3853.5</v>
      </c>
      <c r="I763" s="28" t="s">
        <v>2082</v>
      </c>
      <c r="J763" s="29" t="n">
        <v>3853.5</v>
      </c>
      <c r="K763" s="4" t="n">
        <f aca="false">H763-J763</f>
        <v>0</v>
      </c>
    </row>
    <row r="764" s="27" customFormat="true" ht="30.8" hidden="false" customHeight="false" outlineLevel="0" collapsed="false">
      <c r="A764" s="1" t="s">
        <v>2083</v>
      </c>
      <c r="B764" s="1" t="s">
        <v>2084</v>
      </c>
      <c r="C764" s="1" t="s">
        <v>150</v>
      </c>
      <c r="D764" s="1" t="s">
        <v>59</v>
      </c>
      <c r="E764" s="1" t="n">
        <v>21847.5</v>
      </c>
      <c r="F764" s="1" t="n">
        <f aca="false">D764-C764</f>
        <v>3</v>
      </c>
      <c r="G764" s="26" t="n">
        <v>3853.5</v>
      </c>
      <c r="H764" s="1" t="n">
        <f aca="false">G764*F764</f>
        <v>11560.5</v>
      </c>
      <c r="I764" s="13" t="s">
        <v>2085</v>
      </c>
      <c r="J764" s="14" t="n">
        <v>11560.5</v>
      </c>
      <c r="K764" s="1" t="n">
        <f aca="false">H764-J764</f>
        <v>0</v>
      </c>
      <c r="L764" s="1"/>
      <c r="M764" s="0"/>
      <c r="N764" s="0"/>
      <c r="O764" s="0"/>
      <c r="P764" s="0"/>
      <c r="Q764" s="0"/>
      <c r="R764" s="0"/>
      <c r="S764" s="0"/>
      <c r="T764" s="0"/>
      <c r="U764" s="0"/>
      <c r="V764" s="0"/>
      <c r="AMI764" s="0"/>
      <c r="AMJ764" s="0"/>
    </row>
    <row r="765" customFormat="false" ht="30.8" hidden="false" customHeight="false" outlineLevel="0" collapsed="false">
      <c r="A765" s="1" t="s">
        <v>2086</v>
      </c>
      <c r="B765" s="1" t="s">
        <v>2087</v>
      </c>
      <c r="C765" s="1" t="s">
        <v>180</v>
      </c>
      <c r="D765" s="1" t="s">
        <v>150</v>
      </c>
      <c r="E765" s="1" t="n">
        <v>11545</v>
      </c>
      <c r="F765" s="1" t="n">
        <f aca="false">D765-C765</f>
        <v>2</v>
      </c>
      <c r="G765" s="26" t="n">
        <v>4693.5</v>
      </c>
      <c r="H765" s="1" t="n">
        <f aca="false">G765*F765</f>
        <v>9387</v>
      </c>
      <c r="I765" s="13" t="s">
        <v>2088</v>
      </c>
      <c r="J765" s="14" t="n">
        <v>9387</v>
      </c>
      <c r="K765" s="1" t="n">
        <f aca="false">H765-J765</f>
        <v>0</v>
      </c>
      <c r="L765" s="0"/>
    </row>
    <row r="766" customFormat="false" ht="30.8" hidden="false" customHeight="false" outlineLevel="0" collapsed="false">
      <c r="A766" s="1" t="s">
        <v>2089</v>
      </c>
      <c r="B766" s="1" t="s">
        <v>2087</v>
      </c>
      <c r="C766" s="1" t="s">
        <v>150</v>
      </c>
      <c r="D766" s="1" t="s">
        <v>58</v>
      </c>
      <c r="E766" s="1" t="n">
        <v>4932.5</v>
      </c>
      <c r="F766" s="1" t="n">
        <f aca="false">D766-C766</f>
        <v>1</v>
      </c>
      <c r="G766" s="26" t="n">
        <v>3853.5</v>
      </c>
      <c r="H766" s="1" t="n">
        <f aca="false">G766*F766</f>
        <v>3853.5</v>
      </c>
      <c r="I766" s="13" t="s">
        <v>2090</v>
      </c>
      <c r="J766" s="14" t="n">
        <v>3853.5</v>
      </c>
      <c r="K766" s="1" t="n">
        <f aca="false">H766-J766</f>
        <v>0</v>
      </c>
      <c r="L766" s="0"/>
    </row>
    <row r="767" customFormat="false" ht="30.8" hidden="false" customHeight="false" outlineLevel="0" collapsed="false">
      <c r="A767" s="1" t="s">
        <v>2091</v>
      </c>
      <c r="B767" s="1" t="s">
        <v>2092</v>
      </c>
      <c r="C767" s="1" t="s">
        <v>146</v>
      </c>
      <c r="D767" s="1" t="s">
        <v>58</v>
      </c>
      <c r="E767" s="1" t="n">
        <v>13645</v>
      </c>
      <c r="F767" s="1" t="n">
        <f aca="false">D767-C767</f>
        <v>2</v>
      </c>
      <c r="G767" s="26" t="n">
        <v>5743.5</v>
      </c>
      <c r="H767" s="1" t="n">
        <f aca="false">G767*F767</f>
        <v>11487</v>
      </c>
      <c r="I767" s="13" t="s">
        <v>2093</v>
      </c>
      <c r="J767" s="14" t="n">
        <v>11486.8</v>
      </c>
      <c r="K767" s="1" t="n">
        <f aca="false">H767-J767</f>
        <v>0.200000000000728</v>
      </c>
      <c r="L767" s="0"/>
    </row>
    <row r="768" customFormat="false" ht="30.8" hidden="false" customHeight="false" outlineLevel="0" collapsed="false">
      <c r="A768" s="1" t="s">
        <v>2094</v>
      </c>
      <c r="B768" s="1" t="s">
        <v>2095</v>
      </c>
      <c r="C768" s="1" t="s">
        <v>142</v>
      </c>
      <c r="D768" s="1" t="s">
        <v>24</v>
      </c>
      <c r="E768" s="1" t="n">
        <v>24430</v>
      </c>
      <c r="F768" s="1" t="n">
        <f aca="false">D768-C768</f>
        <v>4</v>
      </c>
      <c r="G768" s="26" t="n">
        <v>3853.5</v>
      </c>
      <c r="H768" s="1" t="n">
        <f aca="false">G768*F768</f>
        <v>15414</v>
      </c>
      <c r="I768" s="13" t="s">
        <v>2096</v>
      </c>
      <c r="J768" s="14" t="n">
        <v>15414</v>
      </c>
      <c r="K768" s="1" t="n">
        <f aca="false">H768-J768</f>
        <v>0</v>
      </c>
      <c r="L768" s="0"/>
    </row>
    <row r="769" s="12" customFormat="true" ht="29.85" hidden="false" customHeight="false" outlineLevel="0" collapsed="false">
      <c r="A769" s="23" t="s">
        <v>2097</v>
      </c>
      <c r="B769" s="11" t="s">
        <v>2098</v>
      </c>
      <c r="C769" s="11" t="s">
        <v>82</v>
      </c>
      <c r="D769" s="11" t="s">
        <v>35</v>
      </c>
      <c r="E769" s="11" t="n">
        <v>41000</v>
      </c>
      <c r="F769" s="11" t="n">
        <f aca="false">D769-C769</f>
        <v>4</v>
      </c>
      <c r="G769" s="8" t="n">
        <v>3853.5</v>
      </c>
      <c r="H769" s="11" t="n">
        <f aca="false">(G769*F769)*2</f>
        <v>30828</v>
      </c>
      <c r="I769" s="9" t="s">
        <v>2099</v>
      </c>
      <c r="J769" s="10" t="n">
        <v>15414</v>
      </c>
      <c r="K769" s="11" t="n">
        <f aca="false">H769-J769-J770</f>
        <v>0</v>
      </c>
      <c r="L769" s="11"/>
    </row>
    <row r="770" s="12" customFormat="true" ht="29.85" hidden="false" customHeight="false" outlineLevel="0" collapsed="false">
      <c r="A770" s="23"/>
      <c r="B770" s="11"/>
      <c r="C770" s="11"/>
      <c r="D770" s="11"/>
      <c r="E770" s="11"/>
      <c r="F770" s="11"/>
      <c r="G770" s="8"/>
      <c r="H770" s="11"/>
      <c r="I770" s="9" t="s">
        <v>2100</v>
      </c>
      <c r="J770" s="10" t="n">
        <v>15414</v>
      </c>
      <c r="K770" s="11" t="n">
        <v>0</v>
      </c>
      <c r="L770" s="11"/>
    </row>
    <row r="771" customFormat="false" ht="30.8" hidden="false" customHeight="false" outlineLevel="0" collapsed="false">
      <c r="A771" s="1" t="s">
        <v>2101</v>
      </c>
      <c r="B771" s="1" t="s">
        <v>2102</v>
      </c>
      <c r="C771" s="1" t="s">
        <v>180</v>
      </c>
      <c r="D771" s="1" t="s">
        <v>150</v>
      </c>
      <c r="E771" s="1" t="n">
        <v>9865</v>
      </c>
      <c r="F771" s="1" t="n">
        <f aca="false">D771-C771</f>
        <v>2</v>
      </c>
      <c r="G771" s="26" t="n">
        <v>3853.5</v>
      </c>
      <c r="H771" s="1" t="n">
        <f aca="false">G771*F771</f>
        <v>7707</v>
      </c>
      <c r="I771" s="13" t="s">
        <v>2103</v>
      </c>
      <c r="J771" s="14" t="n">
        <v>7707</v>
      </c>
      <c r="K771" s="1" t="n">
        <f aca="false">H771-J771</f>
        <v>0</v>
      </c>
      <c r="L771" s="0"/>
    </row>
    <row r="772" s="27" customFormat="true" ht="30.8" hidden="false" customHeight="false" outlineLevel="0" collapsed="false">
      <c r="A772" s="1" t="s">
        <v>2104</v>
      </c>
      <c r="B772" s="1" t="s">
        <v>2105</v>
      </c>
      <c r="C772" s="1" t="s">
        <v>51</v>
      </c>
      <c r="D772" s="1" t="s">
        <v>14</v>
      </c>
      <c r="E772" s="1" t="n">
        <v>12215</v>
      </c>
      <c r="F772" s="1" t="n">
        <f aca="false">D772-C772</f>
        <v>2</v>
      </c>
      <c r="G772" s="26" t="n">
        <v>3853.5</v>
      </c>
      <c r="H772" s="1" t="n">
        <f aca="false">G772*F772</f>
        <v>7707</v>
      </c>
      <c r="I772" s="13" t="s">
        <v>2106</v>
      </c>
      <c r="J772" s="14" t="n">
        <v>7707</v>
      </c>
      <c r="K772" s="1" t="n">
        <f aca="false">H772-J772</f>
        <v>0</v>
      </c>
      <c r="L772" s="1"/>
      <c r="M772" s="0"/>
      <c r="N772" s="0"/>
      <c r="O772" s="0"/>
      <c r="P772" s="0"/>
      <c r="Q772" s="0"/>
      <c r="R772" s="0"/>
      <c r="S772" s="0"/>
      <c r="T772" s="0"/>
      <c r="U772" s="0"/>
      <c r="V772" s="0"/>
      <c r="AMI772" s="0"/>
      <c r="AMJ772" s="0"/>
    </row>
    <row r="773" customFormat="false" ht="30.8" hidden="false" customHeight="false" outlineLevel="0" collapsed="false">
      <c r="A773" s="26" t="s">
        <v>2107</v>
      </c>
      <c r="B773" s="26" t="s">
        <v>2108</v>
      </c>
      <c r="C773" s="26" t="s">
        <v>180</v>
      </c>
      <c r="D773" s="26" t="s">
        <v>58</v>
      </c>
      <c r="E773" s="26" t="n">
        <v>20467.5</v>
      </c>
      <c r="F773" s="26" t="n">
        <f aca="false">D773-C773</f>
        <v>3</v>
      </c>
      <c r="G773" s="26" t="n">
        <v>5743.5</v>
      </c>
      <c r="H773" s="26" t="n">
        <f aca="false">G773*F773</f>
        <v>17230.5</v>
      </c>
      <c r="I773" s="13" t="s">
        <v>2109</v>
      </c>
      <c r="J773" s="14" t="n">
        <v>17230.2</v>
      </c>
      <c r="K773" s="1" t="n">
        <f aca="false">H773-J773</f>
        <v>0.299999999999272</v>
      </c>
      <c r="L773" s="26"/>
      <c r="M773" s="30"/>
      <c r="N773" s="30"/>
      <c r="O773" s="30"/>
      <c r="P773" s="30"/>
      <c r="Q773" s="30"/>
      <c r="R773" s="30"/>
      <c r="S773" s="30"/>
      <c r="T773" s="30"/>
      <c r="U773" s="30"/>
      <c r="V773" s="30"/>
    </row>
    <row r="774" customFormat="false" ht="30.8" hidden="false" customHeight="false" outlineLevel="0" collapsed="false">
      <c r="A774" s="26" t="s">
        <v>2110</v>
      </c>
      <c r="B774" s="26" t="s">
        <v>2111</v>
      </c>
      <c r="C774" s="26" t="s">
        <v>207</v>
      </c>
      <c r="D774" s="26" t="s">
        <v>14</v>
      </c>
      <c r="E774" s="26" t="n">
        <v>14797.5</v>
      </c>
      <c r="F774" s="26" t="n">
        <f aca="false">D774-C774</f>
        <v>3</v>
      </c>
      <c r="G774" s="26" t="n">
        <v>3853.5</v>
      </c>
      <c r="H774" s="26" t="n">
        <f aca="false">G774*F774</f>
        <v>11560.5</v>
      </c>
      <c r="I774" s="13" t="s">
        <v>2112</v>
      </c>
      <c r="J774" s="14" t="n">
        <v>11560.5</v>
      </c>
      <c r="K774" s="1" t="n">
        <f aca="false">H774-J774</f>
        <v>0</v>
      </c>
      <c r="L774" s="0"/>
    </row>
    <row r="775" customFormat="false" ht="30.8" hidden="false" customHeight="false" outlineLevel="0" collapsed="false">
      <c r="A775" s="1" t="s">
        <v>2113</v>
      </c>
      <c r="B775" s="1" t="s">
        <v>2114</v>
      </c>
      <c r="C775" s="1" t="s">
        <v>43</v>
      </c>
      <c r="D775" s="1" t="s">
        <v>142</v>
      </c>
      <c r="E775" s="1" t="n">
        <v>16777.5</v>
      </c>
      <c r="F775" s="1" t="n">
        <f aca="false">D775-C775</f>
        <v>3</v>
      </c>
      <c r="G775" s="26" t="n">
        <v>3853.5</v>
      </c>
      <c r="H775" s="1" t="n">
        <f aca="false">G775*F775</f>
        <v>11560.5</v>
      </c>
      <c r="I775" s="13" t="s">
        <v>2115</v>
      </c>
      <c r="J775" s="14" t="n">
        <v>11560.5</v>
      </c>
      <c r="K775" s="1" t="n">
        <f aca="false">H775-J775</f>
        <v>0</v>
      </c>
      <c r="L775" s="0"/>
    </row>
    <row r="776" s="22" customFormat="true" ht="29.85" hidden="false" customHeight="false" outlineLevel="0" collapsed="false">
      <c r="A776" s="19" t="s">
        <v>2116</v>
      </c>
      <c r="B776" s="19" t="s">
        <v>2117</v>
      </c>
      <c r="C776" s="19" t="s">
        <v>63</v>
      </c>
      <c r="D776" s="19" t="s">
        <v>35</v>
      </c>
      <c r="E776" s="19" t="n">
        <v>47500</v>
      </c>
      <c r="F776" s="19" t="n">
        <f aca="false">D776-C776</f>
        <v>10</v>
      </c>
      <c r="G776" s="19" t="n">
        <v>3853.5</v>
      </c>
      <c r="H776" s="19" t="n">
        <f aca="false">G776*F776</f>
        <v>38535</v>
      </c>
      <c r="I776" s="20" t="s">
        <v>2118</v>
      </c>
      <c r="J776" s="21" t="n">
        <v>38535</v>
      </c>
      <c r="K776" s="19" t="n">
        <f aca="false">H776-J776</f>
        <v>0</v>
      </c>
    </row>
    <row r="777" s="27" customFormat="true" ht="30.8" hidden="false" customHeight="false" outlineLevel="0" collapsed="false">
      <c r="A777" s="1" t="s">
        <v>2119</v>
      </c>
      <c r="B777" s="1" t="s">
        <v>2120</v>
      </c>
      <c r="C777" s="1" t="s">
        <v>34</v>
      </c>
      <c r="D777" s="1" t="s">
        <v>119</v>
      </c>
      <c r="E777" s="1" t="n">
        <v>19730</v>
      </c>
      <c r="F777" s="1" t="n">
        <f aca="false">D777-C777</f>
        <v>4</v>
      </c>
      <c r="G777" s="26" t="n">
        <v>3853.5</v>
      </c>
      <c r="H777" s="1" t="n">
        <f aca="false">G777*F777</f>
        <v>15414</v>
      </c>
      <c r="I777" s="13" t="s">
        <v>2121</v>
      </c>
      <c r="J777" s="14" t="n">
        <v>15414</v>
      </c>
      <c r="K777" s="1" t="n">
        <f aca="false">H777-J777</f>
        <v>0</v>
      </c>
      <c r="L777" s="1"/>
      <c r="M777" s="0"/>
      <c r="N777" s="0"/>
      <c r="O777" s="0"/>
      <c r="P777" s="0"/>
      <c r="Q777" s="0"/>
      <c r="R777" s="0"/>
      <c r="S777" s="0"/>
      <c r="T777" s="0"/>
      <c r="U777" s="0"/>
      <c r="V777" s="0"/>
      <c r="AMI777" s="0"/>
      <c r="AMJ777" s="0"/>
    </row>
    <row r="778" customFormat="false" ht="30.8" hidden="false" customHeight="false" outlineLevel="0" collapsed="false">
      <c r="A778" s="26" t="s">
        <v>2122</v>
      </c>
      <c r="B778" s="26" t="s">
        <v>2123</v>
      </c>
      <c r="C778" s="26" t="s">
        <v>75</v>
      </c>
      <c r="D778" s="26" t="s">
        <v>19</v>
      </c>
      <c r="E778" s="26" t="n">
        <v>9865</v>
      </c>
      <c r="F778" s="26" t="n">
        <f aca="false">D778-C778</f>
        <v>2</v>
      </c>
      <c r="G778" s="26" t="n">
        <v>3853.5</v>
      </c>
      <c r="H778" s="26" t="n">
        <f aca="false">G778*F778</f>
        <v>7707</v>
      </c>
      <c r="I778" s="13" t="s">
        <v>2124</v>
      </c>
      <c r="J778" s="14" t="n">
        <v>7707</v>
      </c>
      <c r="K778" s="1" t="n">
        <f aca="false">H778-J778</f>
        <v>0</v>
      </c>
      <c r="L778" s="0"/>
    </row>
    <row r="779" customFormat="false" ht="30.8" hidden="false" customHeight="false" outlineLevel="0" collapsed="false">
      <c r="A779" s="1" t="s">
        <v>2125</v>
      </c>
      <c r="B779" s="1" t="s">
        <v>2126</v>
      </c>
      <c r="C779" s="1" t="s">
        <v>51</v>
      </c>
      <c r="D779" s="1" t="s">
        <v>20</v>
      </c>
      <c r="E779" s="1" t="n">
        <v>14797.5</v>
      </c>
      <c r="F779" s="1" t="n">
        <f aca="false">D779-C779</f>
        <v>3</v>
      </c>
      <c r="G779" s="26" t="n">
        <v>3853.5</v>
      </c>
      <c r="H779" s="1" t="n">
        <f aca="false">G779*F779</f>
        <v>11560.5</v>
      </c>
      <c r="I779" s="13" t="s">
        <v>2127</v>
      </c>
      <c r="J779" s="14" t="n">
        <v>11560.5</v>
      </c>
      <c r="K779" s="1" t="n">
        <f aca="false">H779-J779</f>
        <v>0</v>
      </c>
      <c r="L779" s="0"/>
    </row>
    <row r="780" customFormat="false" ht="30.8" hidden="false" customHeight="false" outlineLevel="0" collapsed="false">
      <c r="A780" s="1" t="s">
        <v>2128</v>
      </c>
      <c r="B780" s="1" t="s">
        <v>2129</v>
      </c>
      <c r="C780" s="1" t="s">
        <v>47</v>
      </c>
      <c r="D780" s="1" t="s">
        <v>75</v>
      </c>
      <c r="E780" s="1" t="n">
        <v>29595</v>
      </c>
      <c r="F780" s="1" t="n">
        <f aca="false">D780-C780</f>
        <v>6</v>
      </c>
      <c r="G780" s="26" t="n">
        <v>3853.5</v>
      </c>
      <c r="H780" s="1" t="n">
        <f aca="false">G780*F780</f>
        <v>23121</v>
      </c>
      <c r="I780" s="13" t="s">
        <v>2130</v>
      </c>
      <c r="J780" s="14" t="n">
        <v>23121</v>
      </c>
      <c r="K780" s="1" t="n">
        <f aca="false">H780-J780</f>
        <v>0</v>
      </c>
      <c r="L780" s="0"/>
    </row>
    <row r="781" customFormat="false" ht="30.8" hidden="false" customHeight="false" outlineLevel="0" collapsed="false">
      <c r="A781" s="1" t="s">
        <v>2131</v>
      </c>
      <c r="B781" s="1" t="s">
        <v>2132</v>
      </c>
      <c r="C781" s="1" t="s">
        <v>39</v>
      </c>
      <c r="D781" s="1" t="s">
        <v>86</v>
      </c>
      <c r="E781" s="1" t="n">
        <v>9865</v>
      </c>
      <c r="F781" s="1" t="n">
        <f aca="false">D781-C781</f>
        <v>2</v>
      </c>
      <c r="G781" s="26" t="n">
        <v>3853.5</v>
      </c>
      <c r="H781" s="1" t="n">
        <f aca="false">G781*F781</f>
        <v>7707</v>
      </c>
      <c r="I781" s="13" t="s">
        <v>2133</v>
      </c>
      <c r="J781" s="14" t="n">
        <v>7707</v>
      </c>
      <c r="K781" s="1" t="n">
        <f aca="false">H781-J781</f>
        <v>0</v>
      </c>
      <c r="L781" s="0"/>
    </row>
    <row r="782" customFormat="false" ht="30.8" hidden="false" customHeight="false" outlineLevel="0" collapsed="false">
      <c r="A782" s="1" t="s">
        <v>2134</v>
      </c>
      <c r="B782" s="1" t="s">
        <v>2135</v>
      </c>
      <c r="C782" s="1" t="s">
        <v>19</v>
      </c>
      <c r="D782" s="1" t="s">
        <v>93</v>
      </c>
      <c r="E782" s="1" t="n">
        <v>12215</v>
      </c>
      <c r="F782" s="1" t="n">
        <f aca="false">D782-C782</f>
        <v>2</v>
      </c>
      <c r="G782" s="26" t="n">
        <v>3853.5</v>
      </c>
      <c r="H782" s="1" t="n">
        <f aca="false">G782*F782</f>
        <v>7707</v>
      </c>
      <c r="I782" s="13" t="s">
        <v>2136</v>
      </c>
      <c r="J782" s="14" t="n">
        <v>7707</v>
      </c>
      <c r="K782" s="1" t="n">
        <f aca="false">H782-J782</f>
        <v>0</v>
      </c>
      <c r="L782" s="0"/>
    </row>
    <row r="783" customFormat="false" ht="15.9" hidden="false" customHeight="false" outlineLevel="0" collapsed="false">
      <c r="A783" s="1" t="s">
        <v>2137</v>
      </c>
      <c r="B783" s="1" t="s">
        <v>2138</v>
      </c>
      <c r="C783" s="1" t="s">
        <v>43</v>
      </c>
      <c r="D783" s="1" t="s">
        <v>142</v>
      </c>
      <c r="E783" s="1" t="n">
        <v>27022.5</v>
      </c>
      <c r="F783" s="1" t="n">
        <f aca="false">D783-C783</f>
        <v>3</v>
      </c>
      <c r="G783" s="26" t="n">
        <v>3853.5</v>
      </c>
      <c r="H783" s="1" t="n">
        <f aca="false">G783*F783</f>
        <v>11560.5</v>
      </c>
      <c r="I783" s="13" t="s">
        <v>2139</v>
      </c>
      <c r="J783" s="14" t="n">
        <v>11560.5</v>
      </c>
      <c r="K783" s="1" t="n">
        <f aca="false">H783-J783</f>
        <v>0</v>
      </c>
      <c r="L783" s="0"/>
    </row>
    <row r="784" customFormat="false" ht="30.8" hidden="false" customHeight="false" outlineLevel="0" collapsed="false">
      <c r="A784" s="1" t="s">
        <v>2140</v>
      </c>
      <c r="B784" s="1" t="s">
        <v>2141</v>
      </c>
      <c r="C784" s="1" t="s">
        <v>24</v>
      </c>
      <c r="D784" s="1" t="s">
        <v>34</v>
      </c>
      <c r="E784" s="1" t="n">
        <v>13645</v>
      </c>
      <c r="F784" s="1" t="n">
        <f aca="false">D784-C784</f>
        <v>2</v>
      </c>
      <c r="G784" s="26" t="n">
        <v>5743.5</v>
      </c>
      <c r="H784" s="1" t="n">
        <f aca="false">G784*F784</f>
        <v>11487</v>
      </c>
      <c r="I784" s="13" t="s">
        <v>2142</v>
      </c>
      <c r="J784" s="14" t="n">
        <v>11486.8</v>
      </c>
      <c r="K784" s="1" t="n">
        <f aca="false">H784-J784</f>
        <v>0.200000000000728</v>
      </c>
      <c r="L784" s="0"/>
    </row>
    <row r="785" customFormat="false" ht="30.8" hidden="false" customHeight="false" outlineLevel="0" collapsed="false">
      <c r="A785" s="1" t="s">
        <v>2143</v>
      </c>
      <c r="B785" s="1" t="s">
        <v>2144</v>
      </c>
      <c r="C785" s="1" t="s">
        <v>142</v>
      </c>
      <c r="D785" s="1" t="s">
        <v>74</v>
      </c>
      <c r="E785" s="1" t="n">
        <v>14797.5</v>
      </c>
      <c r="F785" s="1" t="n">
        <f aca="false">D785-C785</f>
        <v>3</v>
      </c>
      <c r="G785" s="26" t="n">
        <v>3853.5</v>
      </c>
      <c r="H785" s="1" t="n">
        <f aca="false">G785*F785</f>
        <v>11560.5</v>
      </c>
      <c r="I785" s="13" t="s">
        <v>2145</v>
      </c>
      <c r="J785" s="14" t="n">
        <v>11560.5</v>
      </c>
      <c r="K785" s="1" t="n">
        <f aca="false">H785-J785</f>
        <v>0</v>
      </c>
      <c r="L785" s="0"/>
    </row>
    <row r="786" customFormat="false" ht="30.8" hidden="false" customHeight="false" outlineLevel="0" collapsed="false">
      <c r="A786" s="1" t="s">
        <v>2146</v>
      </c>
      <c r="B786" s="1" t="s">
        <v>2147</v>
      </c>
      <c r="C786" s="1" t="s">
        <v>75</v>
      </c>
      <c r="D786" s="1" t="s">
        <v>19</v>
      </c>
      <c r="E786" s="1" t="n">
        <v>9865</v>
      </c>
      <c r="F786" s="1" t="n">
        <f aca="false">D786-C786</f>
        <v>2</v>
      </c>
      <c r="G786" s="26" t="n">
        <v>3853.5</v>
      </c>
      <c r="H786" s="1" t="n">
        <f aca="false">G786*F786</f>
        <v>7707</v>
      </c>
      <c r="I786" s="13" t="s">
        <v>2148</v>
      </c>
      <c r="J786" s="14" t="n">
        <v>7707</v>
      </c>
      <c r="K786" s="1" t="n">
        <f aca="false">H786-J786</f>
        <v>0</v>
      </c>
      <c r="L786" s="0"/>
    </row>
    <row r="787" customFormat="false" ht="30.8" hidden="false" customHeight="false" outlineLevel="0" collapsed="false">
      <c r="A787" s="1" t="s">
        <v>2149</v>
      </c>
      <c r="B787" s="1" t="s">
        <v>2150</v>
      </c>
      <c r="C787" s="1" t="s">
        <v>75</v>
      </c>
      <c r="D787" s="1" t="s">
        <v>19</v>
      </c>
      <c r="E787" s="1" t="n">
        <v>10635</v>
      </c>
      <c r="F787" s="1" t="n">
        <f aca="false">D787-C787</f>
        <v>2</v>
      </c>
      <c r="G787" s="26" t="n">
        <v>3853.5</v>
      </c>
      <c r="H787" s="1" t="n">
        <f aca="false">G787*F787</f>
        <v>7707</v>
      </c>
      <c r="I787" s="13" t="s">
        <v>2151</v>
      </c>
      <c r="J787" s="14" t="n">
        <v>7707</v>
      </c>
      <c r="K787" s="1" t="n">
        <f aca="false">H787-J787</f>
        <v>0</v>
      </c>
      <c r="L787" s="0"/>
    </row>
    <row r="788" s="27" customFormat="true" ht="30.8" hidden="false" customHeight="false" outlineLevel="0" collapsed="false">
      <c r="A788" s="1" t="s">
        <v>2152</v>
      </c>
      <c r="B788" s="1" t="s">
        <v>2153</v>
      </c>
      <c r="C788" s="1" t="s">
        <v>75</v>
      </c>
      <c r="D788" s="1" t="s">
        <v>19</v>
      </c>
      <c r="E788" s="1" t="n">
        <v>9865</v>
      </c>
      <c r="F788" s="1" t="n">
        <f aca="false">D788-C788</f>
        <v>2</v>
      </c>
      <c r="G788" s="26" t="n">
        <v>3853.5</v>
      </c>
      <c r="H788" s="1" t="n">
        <f aca="false">G788*F788</f>
        <v>7707</v>
      </c>
      <c r="I788" s="13" t="s">
        <v>2154</v>
      </c>
      <c r="J788" s="14" t="n">
        <v>7707</v>
      </c>
      <c r="K788" s="1" t="n">
        <f aca="false">H788-J788</f>
        <v>0</v>
      </c>
      <c r="L788" s="1"/>
      <c r="M788" s="0"/>
      <c r="N788" s="0"/>
      <c r="O788" s="0"/>
      <c r="P788" s="0"/>
      <c r="Q788" s="0"/>
      <c r="R788" s="0"/>
      <c r="S788" s="0"/>
      <c r="T788" s="0"/>
      <c r="U788" s="0"/>
      <c r="V788" s="0"/>
      <c r="AMI788" s="0"/>
      <c r="AMJ788" s="0"/>
    </row>
    <row r="789" s="27" customFormat="true" ht="30.8" hidden="false" customHeight="false" outlineLevel="0" collapsed="false">
      <c r="A789" s="1" t="s">
        <v>2155</v>
      </c>
      <c r="B789" s="1" t="s">
        <v>2156</v>
      </c>
      <c r="C789" s="1" t="s">
        <v>75</v>
      </c>
      <c r="D789" s="1" t="s">
        <v>19</v>
      </c>
      <c r="E789" s="1" t="n">
        <v>10965</v>
      </c>
      <c r="F789" s="1" t="n">
        <f aca="false">D789-C789</f>
        <v>2</v>
      </c>
      <c r="G789" s="26" t="n">
        <v>3853.5</v>
      </c>
      <c r="H789" s="1" t="n">
        <f aca="false">G789*F789</f>
        <v>7707</v>
      </c>
      <c r="I789" s="13" t="s">
        <v>2157</v>
      </c>
      <c r="J789" s="14" t="n">
        <v>7707</v>
      </c>
      <c r="K789" s="1" t="n">
        <f aca="false">H789-J789</f>
        <v>0</v>
      </c>
      <c r="L789" s="1"/>
      <c r="M789" s="0"/>
      <c r="N789" s="0"/>
      <c r="O789" s="0"/>
      <c r="P789" s="0"/>
      <c r="Q789" s="0"/>
      <c r="R789" s="0"/>
      <c r="S789" s="0"/>
      <c r="T789" s="0"/>
      <c r="U789" s="0"/>
      <c r="V789" s="0"/>
      <c r="AMI789" s="0"/>
      <c r="AMJ789" s="0"/>
    </row>
    <row r="790" s="12" customFormat="true" ht="29.85" hidden="false" customHeight="false" outlineLevel="0" collapsed="false">
      <c r="A790" s="23" t="s">
        <v>2158</v>
      </c>
      <c r="B790" s="11" t="s">
        <v>2159</v>
      </c>
      <c r="C790" s="11" t="s">
        <v>63</v>
      </c>
      <c r="D790" s="11" t="s">
        <v>34</v>
      </c>
      <c r="E790" s="11" t="n">
        <v>73970</v>
      </c>
      <c r="F790" s="11" t="n">
        <f aca="false">D790-C790</f>
        <v>4</v>
      </c>
      <c r="G790" s="8" t="n">
        <v>3853.5</v>
      </c>
      <c r="H790" s="11" t="n">
        <f aca="false">(G790*F790)*2</f>
        <v>30828</v>
      </c>
      <c r="I790" s="9" t="s">
        <v>2160</v>
      </c>
      <c r="J790" s="10" t="n">
        <v>14680</v>
      </c>
      <c r="K790" s="11" t="n">
        <f aca="false">H790-J790-J791</f>
        <v>1468</v>
      </c>
      <c r="L790" s="11"/>
    </row>
    <row r="791" s="12" customFormat="true" ht="29.85" hidden="false" customHeight="false" outlineLevel="0" collapsed="false">
      <c r="A791" s="23"/>
      <c r="B791" s="11"/>
      <c r="C791" s="11"/>
      <c r="D791" s="11"/>
      <c r="E791" s="11"/>
      <c r="F791" s="11"/>
      <c r="G791" s="8"/>
      <c r="H791" s="11"/>
      <c r="I791" s="9" t="s">
        <v>2161</v>
      </c>
      <c r="J791" s="10" t="n">
        <v>14680</v>
      </c>
      <c r="K791" s="11" t="n">
        <v>0</v>
      </c>
      <c r="L791" s="11"/>
    </row>
    <row r="792" customFormat="false" ht="15.9" hidden="false" customHeight="false" outlineLevel="0" collapsed="false">
      <c r="A792" s="1" t="s">
        <v>2162</v>
      </c>
      <c r="B792" s="1" t="s">
        <v>2163</v>
      </c>
      <c r="C792" s="1" t="s">
        <v>75</v>
      </c>
      <c r="D792" s="1" t="s">
        <v>19</v>
      </c>
      <c r="E792" s="1" t="n">
        <v>11545</v>
      </c>
      <c r="F792" s="1" t="n">
        <f aca="false">D792-C792</f>
        <v>2</v>
      </c>
      <c r="G792" s="26" t="n">
        <v>4693.5</v>
      </c>
      <c r="H792" s="1" t="n">
        <f aca="false">G792*F792</f>
        <v>9387</v>
      </c>
      <c r="I792" s="13" t="s">
        <v>2164</v>
      </c>
      <c r="J792" s="14" t="n">
        <v>9387</v>
      </c>
      <c r="K792" s="1" t="n">
        <f aca="false">H792-J792</f>
        <v>0</v>
      </c>
      <c r="L792" s="0"/>
    </row>
    <row r="793" customFormat="false" ht="15.9" hidden="false" customHeight="false" outlineLevel="0" collapsed="false">
      <c r="A793" s="1" t="s">
        <v>2165</v>
      </c>
      <c r="B793" s="1" t="s">
        <v>2166</v>
      </c>
      <c r="C793" s="1" t="s">
        <v>39</v>
      </c>
      <c r="D793" s="1" t="s">
        <v>14</v>
      </c>
      <c r="E793" s="1" t="n">
        <v>34527.5</v>
      </c>
      <c r="F793" s="1" t="n">
        <f aca="false">D793-C793</f>
        <v>7</v>
      </c>
      <c r="G793" s="26" t="n">
        <v>3853.5</v>
      </c>
      <c r="H793" s="1" t="n">
        <f aca="false">G793*F793</f>
        <v>26974.5</v>
      </c>
      <c r="I793" s="13" t="s">
        <v>2167</v>
      </c>
      <c r="J793" s="14" t="n">
        <v>26974.5</v>
      </c>
      <c r="K793" s="1" t="n">
        <f aca="false">H793-J793</f>
        <v>0</v>
      </c>
      <c r="L793" s="0"/>
    </row>
    <row r="794" customFormat="false" ht="30.8" hidden="false" customHeight="false" outlineLevel="0" collapsed="false">
      <c r="A794" s="1" t="s">
        <v>2168</v>
      </c>
      <c r="B794" s="1" t="s">
        <v>2169</v>
      </c>
      <c r="C794" s="1" t="s">
        <v>67</v>
      </c>
      <c r="D794" s="1" t="s">
        <v>51</v>
      </c>
      <c r="E794" s="1" t="n">
        <v>34527.5</v>
      </c>
      <c r="F794" s="1" t="n">
        <f aca="false">D794-C794</f>
        <v>7</v>
      </c>
      <c r="G794" s="26" t="n">
        <v>3853.5</v>
      </c>
      <c r="H794" s="1" t="n">
        <f aca="false">G794*F794</f>
        <v>26974.5</v>
      </c>
      <c r="I794" s="13" t="s">
        <v>2170</v>
      </c>
      <c r="J794" s="14" t="n">
        <v>26974.5</v>
      </c>
      <c r="K794" s="1" t="n">
        <f aca="false">H794-J794</f>
        <v>0</v>
      </c>
      <c r="L794" s="0"/>
    </row>
    <row r="795" customFormat="false" ht="15.9" hidden="false" customHeight="false" outlineLevel="0" collapsed="false">
      <c r="A795" s="1" t="s">
        <v>2171</v>
      </c>
      <c r="B795" s="1" t="s">
        <v>2172</v>
      </c>
      <c r="C795" s="1" t="s">
        <v>119</v>
      </c>
      <c r="D795" s="1" t="s">
        <v>67</v>
      </c>
      <c r="E795" s="1" t="n">
        <v>6107.5</v>
      </c>
      <c r="F795" s="1" t="n">
        <f aca="false">D795-C795</f>
        <v>1</v>
      </c>
      <c r="G795" s="26" t="n">
        <v>3853.5</v>
      </c>
      <c r="H795" s="1" t="n">
        <f aca="false">G795*F795</f>
        <v>3853.5</v>
      </c>
      <c r="I795" s="13" t="s">
        <v>2173</v>
      </c>
      <c r="J795" s="14" t="n">
        <v>3853.5</v>
      </c>
      <c r="K795" s="1" t="n">
        <f aca="false">H795-J795</f>
        <v>0</v>
      </c>
      <c r="L795" s="0"/>
    </row>
    <row r="796" s="27" customFormat="true" ht="30.8" hidden="false" customHeight="false" outlineLevel="0" collapsed="false">
      <c r="A796" s="1" t="s">
        <v>2174</v>
      </c>
      <c r="B796" s="1" t="s">
        <v>2175</v>
      </c>
      <c r="C796" s="1" t="s">
        <v>67</v>
      </c>
      <c r="D796" s="1" t="s">
        <v>207</v>
      </c>
      <c r="E796" s="1" t="n">
        <v>29595</v>
      </c>
      <c r="F796" s="1" t="n">
        <f aca="false">D796-C796</f>
        <v>6</v>
      </c>
      <c r="G796" s="26" t="n">
        <v>3853.5</v>
      </c>
      <c r="H796" s="1" t="n">
        <f aca="false">G796*F796</f>
        <v>23121</v>
      </c>
      <c r="I796" s="13" t="s">
        <v>2176</v>
      </c>
      <c r="J796" s="14" t="n">
        <v>23121</v>
      </c>
      <c r="K796" s="1" t="n">
        <f aca="false">H796-J796</f>
        <v>0</v>
      </c>
      <c r="L796" s="1"/>
      <c r="M796" s="0"/>
      <c r="N796" s="0"/>
      <c r="O796" s="0"/>
      <c r="P796" s="0"/>
      <c r="Q796" s="0"/>
      <c r="R796" s="0"/>
      <c r="S796" s="0"/>
      <c r="T796" s="0"/>
      <c r="U796" s="0"/>
      <c r="V796" s="0"/>
      <c r="AMI796" s="0"/>
      <c r="AMJ796" s="0"/>
    </row>
    <row r="797" customFormat="false" ht="30.8" hidden="false" customHeight="false" outlineLevel="0" collapsed="false">
      <c r="A797" s="26" t="s">
        <v>2177</v>
      </c>
      <c r="B797" s="26" t="s">
        <v>2178</v>
      </c>
      <c r="C797" s="26" t="s">
        <v>150</v>
      </c>
      <c r="D797" s="26" t="s">
        <v>58</v>
      </c>
      <c r="E797" s="26" t="n">
        <v>4932.5</v>
      </c>
      <c r="F797" s="26" t="n">
        <f aca="false">D797-C797</f>
        <v>1</v>
      </c>
      <c r="G797" s="26" t="n">
        <v>3853.5</v>
      </c>
      <c r="H797" s="26" t="n">
        <f aca="false">G797*F797</f>
        <v>3853.5</v>
      </c>
      <c r="I797" s="13" t="s">
        <v>2179</v>
      </c>
      <c r="J797" s="14" t="n">
        <v>3853.5</v>
      </c>
      <c r="K797" s="1" t="n">
        <f aca="false">H797-J797</f>
        <v>0</v>
      </c>
      <c r="L797" s="26"/>
      <c r="M797" s="30"/>
      <c r="N797" s="30"/>
      <c r="O797" s="30"/>
      <c r="P797" s="30"/>
      <c r="Q797" s="30"/>
      <c r="R797" s="30"/>
      <c r="S797" s="30"/>
      <c r="T797" s="30"/>
      <c r="U797" s="30"/>
      <c r="V797" s="30"/>
    </row>
    <row r="798" customFormat="false" ht="30.8" hidden="false" customHeight="false" outlineLevel="0" collapsed="false">
      <c r="A798" s="26" t="s">
        <v>2180</v>
      </c>
      <c r="B798" s="26" t="s">
        <v>2181</v>
      </c>
      <c r="C798" s="26" t="s">
        <v>180</v>
      </c>
      <c r="D798" s="26" t="s">
        <v>150</v>
      </c>
      <c r="E798" s="26" t="n">
        <v>16980</v>
      </c>
      <c r="F798" s="26" t="n">
        <f aca="false">D798-C798</f>
        <v>2</v>
      </c>
      <c r="G798" s="26" t="n">
        <v>3853.5</v>
      </c>
      <c r="H798" s="26" t="n">
        <f aca="false">G798*F798</f>
        <v>7707</v>
      </c>
      <c r="I798" s="13" t="s">
        <v>2182</v>
      </c>
      <c r="J798" s="14" t="n">
        <v>7707</v>
      </c>
      <c r="K798" s="1" t="n">
        <f aca="false">H798-J798</f>
        <v>0</v>
      </c>
      <c r="L798" s="0"/>
    </row>
    <row r="799" s="49" customFormat="true" ht="15.85" hidden="false" customHeight="false" outlineLevel="0" collapsed="false">
      <c r="A799" s="46" t="s">
        <v>2183</v>
      </c>
      <c r="B799" s="46" t="s">
        <v>2184</v>
      </c>
      <c r="C799" s="46" t="s">
        <v>112</v>
      </c>
      <c r="D799" s="46" t="s">
        <v>180</v>
      </c>
      <c r="E799" s="46" t="n">
        <v>16170</v>
      </c>
      <c r="F799" s="46" t="n">
        <f aca="false">D799-C799</f>
        <v>3</v>
      </c>
      <c r="G799" s="46" t="n">
        <v>3670</v>
      </c>
      <c r="H799" s="46" t="n">
        <f aca="false">G799*F799</f>
        <v>11010</v>
      </c>
      <c r="I799" s="47" t="s">
        <v>2185</v>
      </c>
      <c r="J799" s="48" t="n">
        <v>11560.5</v>
      </c>
      <c r="K799" s="46" t="n">
        <f aca="false">H799-J799</f>
        <v>-550.5</v>
      </c>
    </row>
    <row r="800" customFormat="false" ht="30.8" hidden="false" customHeight="false" outlineLevel="0" collapsed="false">
      <c r="A800" s="1" t="s">
        <v>2186</v>
      </c>
      <c r="B800" s="1" t="s">
        <v>2187</v>
      </c>
      <c r="C800" s="1" t="s">
        <v>47</v>
      </c>
      <c r="D800" s="1" t="s">
        <v>63</v>
      </c>
      <c r="E800" s="1" t="n">
        <v>24123.75</v>
      </c>
      <c r="F800" s="1" t="n">
        <f aca="false">D800-C800</f>
        <v>3</v>
      </c>
      <c r="G800" s="26" t="n">
        <v>3853.5</v>
      </c>
      <c r="H800" s="1" t="n">
        <f aca="false">G800*F800</f>
        <v>11560.5</v>
      </c>
      <c r="I800" s="13" t="s">
        <v>2188</v>
      </c>
      <c r="J800" s="14" t="n">
        <v>11560.5</v>
      </c>
      <c r="K800" s="1" t="n">
        <f aca="false">H800-J800</f>
        <v>0</v>
      </c>
      <c r="L800" s="0"/>
    </row>
    <row r="801" customFormat="false" ht="30.8" hidden="false" customHeight="false" outlineLevel="0" collapsed="false">
      <c r="A801" s="1" t="s">
        <v>2189</v>
      </c>
      <c r="B801" s="1" t="s">
        <v>2190</v>
      </c>
      <c r="C801" s="1" t="s">
        <v>112</v>
      </c>
      <c r="D801" s="1" t="s">
        <v>180</v>
      </c>
      <c r="E801" s="1" t="n">
        <v>14797.5</v>
      </c>
      <c r="F801" s="1" t="n">
        <f aca="false">D801-C801</f>
        <v>3</v>
      </c>
      <c r="G801" s="26" t="n">
        <v>3853.5</v>
      </c>
      <c r="H801" s="1" t="n">
        <f aca="false">G801*F801</f>
        <v>11560.5</v>
      </c>
      <c r="I801" s="13" t="s">
        <v>2191</v>
      </c>
      <c r="J801" s="14" t="n">
        <v>11560.5</v>
      </c>
      <c r="K801" s="1" t="n">
        <f aca="false">H801-J801</f>
        <v>0</v>
      </c>
      <c r="L801" s="0"/>
    </row>
    <row r="802" s="27" customFormat="true" ht="30.8" hidden="false" customHeight="false" outlineLevel="0" collapsed="false">
      <c r="A802" s="1" t="s">
        <v>2192</v>
      </c>
      <c r="B802" s="1" t="s">
        <v>2193</v>
      </c>
      <c r="C802" s="1" t="s">
        <v>142</v>
      </c>
      <c r="D802" s="1" t="s">
        <v>34</v>
      </c>
      <c r="E802" s="1" t="n">
        <v>34635</v>
      </c>
      <c r="F802" s="1" t="n">
        <f aca="false">D802-C802</f>
        <v>6</v>
      </c>
      <c r="G802" s="26" t="n">
        <v>4693.5</v>
      </c>
      <c r="H802" s="1" t="n">
        <f aca="false">G802*F802</f>
        <v>28161</v>
      </c>
      <c r="I802" s="13" t="s">
        <v>2194</v>
      </c>
      <c r="J802" s="14" t="n">
        <v>28161</v>
      </c>
      <c r="K802" s="1" t="n">
        <f aca="false">H802-J802</f>
        <v>0</v>
      </c>
      <c r="L802" s="1"/>
      <c r="M802" s="0"/>
      <c r="N802" s="0"/>
      <c r="O802" s="0"/>
      <c r="P802" s="0"/>
      <c r="Q802" s="0"/>
      <c r="R802" s="0"/>
      <c r="S802" s="0"/>
      <c r="T802" s="0"/>
      <c r="U802" s="0"/>
      <c r="V802" s="0"/>
      <c r="AMI802" s="0"/>
      <c r="AMJ802" s="0"/>
    </row>
    <row r="803" s="22" customFormat="true" ht="29.85" hidden="false" customHeight="false" outlineLevel="0" collapsed="false">
      <c r="A803" s="19" t="s">
        <v>2195</v>
      </c>
      <c r="B803" s="19" t="s">
        <v>2196</v>
      </c>
      <c r="C803" s="19" t="s">
        <v>133</v>
      </c>
      <c r="D803" s="19" t="s">
        <v>207</v>
      </c>
      <c r="E803" s="19" t="n">
        <v>6822.5</v>
      </c>
      <c r="F803" s="19" t="n">
        <f aca="false">D803-C803</f>
        <v>1</v>
      </c>
      <c r="G803" s="19" t="n">
        <v>5743.5</v>
      </c>
      <c r="H803" s="19" t="n">
        <v>5743.4</v>
      </c>
      <c r="I803" s="20" t="s">
        <v>2197</v>
      </c>
      <c r="J803" s="21" t="n">
        <v>5743.4</v>
      </c>
      <c r="K803" s="19" t="n">
        <f aca="false">H803-J803</f>
        <v>0</v>
      </c>
    </row>
    <row r="804" s="54" customFormat="true" ht="29.85" hidden="false" customHeight="false" outlineLevel="0" collapsed="false">
      <c r="A804" s="4" t="s">
        <v>2198</v>
      </c>
      <c r="B804" s="4" t="s">
        <v>2199</v>
      </c>
      <c r="C804" s="4" t="s">
        <v>43</v>
      </c>
      <c r="D804" s="4" t="s">
        <v>19</v>
      </c>
      <c r="E804" s="4" t="n">
        <v>47675</v>
      </c>
      <c r="F804" s="4" t="n">
        <f aca="false">D804-C804</f>
        <v>10</v>
      </c>
      <c r="G804" s="4" t="n">
        <v>3853.5</v>
      </c>
      <c r="H804" s="4" t="n">
        <f aca="false">G804*F804</f>
        <v>38535</v>
      </c>
      <c r="I804" s="28" t="s">
        <v>2200</v>
      </c>
      <c r="J804" s="29" t="n">
        <v>38535</v>
      </c>
      <c r="K804" s="4" t="n">
        <f aca="false">H804-J804</f>
        <v>0</v>
      </c>
      <c r="L804" s="4"/>
      <c r="M804" s="6"/>
      <c r="N804" s="6"/>
      <c r="O804" s="6"/>
      <c r="P804" s="6"/>
      <c r="Q804" s="6"/>
      <c r="R804" s="6"/>
      <c r="S804" s="6"/>
      <c r="T804" s="6"/>
      <c r="U804" s="6"/>
      <c r="V804" s="6"/>
      <c r="AMI804" s="6"/>
      <c r="AMJ804" s="6"/>
    </row>
    <row r="805" customFormat="false" ht="30.8" hidden="false" customHeight="false" outlineLevel="0" collapsed="false">
      <c r="A805" s="26" t="s">
        <v>2201</v>
      </c>
      <c r="B805" s="26" t="s">
        <v>2202</v>
      </c>
      <c r="C805" s="26" t="s">
        <v>19</v>
      </c>
      <c r="D805" s="26" t="s">
        <v>119</v>
      </c>
      <c r="E805" s="26" t="n">
        <v>18142.5</v>
      </c>
      <c r="F805" s="26" t="n">
        <f aca="false">D805-C805</f>
        <v>3</v>
      </c>
      <c r="G805" s="26" t="n">
        <v>4693.5</v>
      </c>
      <c r="H805" s="26" t="n">
        <f aca="false">G805*F805</f>
        <v>14080.5</v>
      </c>
      <c r="I805" s="13" t="s">
        <v>2203</v>
      </c>
      <c r="J805" s="14" t="n">
        <v>14080.5</v>
      </c>
      <c r="K805" s="1" t="n">
        <f aca="false">H805-J805</f>
        <v>0</v>
      </c>
      <c r="L805" s="26"/>
      <c r="M805" s="30"/>
      <c r="N805" s="30"/>
      <c r="O805" s="30"/>
      <c r="P805" s="30"/>
      <c r="Q805" s="30"/>
      <c r="R805" s="30"/>
      <c r="S805" s="30"/>
      <c r="T805" s="30"/>
      <c r="U805" s="30"/>
      <c r="V805" s="30"/>
    </row>
    <row r="806" customFormat="false" ht="30.8" hidden="false" customHeight="false" outlineLevel="0" collapsed="false">
      <c r="A806" s="26" t="s">
        <v>2204</v>
      </c>
      <c r="B806" s="26" t="s">
        <v>2202</v>
      </c>
      <c r="C806" s="26" t="s">
        <v>58</v>
      </c>
      <c r="D806" s="26" t="s">
        <v>59</v>
      </c>
      <c r="E806" s="26" t="n">
        <v>9865</v>
      </c>
      <c r="F806" s="26" t="n">
        <f aca="false">D806-C806</f>
        <v>2</v>
      </c>
      <c r="G806" s="26" t="n">
        <v>3853.5</v>
      </c>
      <c r="H806" s="26" t="n">
        <f aca="false">G806*F806</f>
        <v>7707</v>
      </c>
      <c r="I806" s="13" t="s">
        <v>2205</v>
      </c>
      <c r="J806" s="14" t="n">
        <v>7707</v>
      </c>
      <c r="K806" s="1" t="n">
        <f aca="false">H806-J806</f>
        <v>0</v>
      </c>
      <c r="L806" s="0"/>
    </row>
    <row r="807" s="44" customFormat="true" ht="30.8" hidden="false" customHeight="false" outlineLevel="0" collapsed="false">
      <c r="A807" s="1" t="s">
        <v>2206</v>
      </c>
      <c r="B807" s="1" t="s">
        <v>2207</v>
      </c>
      <c r="C807" s="1" t="s">
        <v>35</v>
      </c>
      <c r="D807" s="1" t="s">
        <v>13</v>
      </c>
      <c r="E807" s="1" t="n">
        <v>9865</v>
      </c>
      <c r="F807" s="1" t="n">
        <f aca="false">D807-C807</f>
        <v>2</v>
      </c>
      <c r="G807" s="26" t="n">
        <v>3853.5</v>
      </c>
      <c r="H807" s="1" t="n">
        <f aca="false">G807*F807</f>
        <v>7707</v>
      </c>
      <c r="I807" s="13" t="s">
        <v>2208</v>
      </c>
      <c r="J807" s="14" t="n">
        <v>7707</v>
      </c>
      <c r="K807" s="1" t="n">
        <f aca="false">H807-J807</f>
        <v>0</v>
      </c>
      <c r="L807" s="1"/>
      <c r="M807" s="0"/>
      <c r="N807" s="0"/>
      <c r="O807" s="0"/>
      <c r="P807" s="0"/>
      <c r="Q807" s="0"/>
      <c r="R807" s="0"/>
      <c r="S807" s="0"/>
      <c r="T807" s="0"/>
      <c r="U807" s="0"/>
      <c r="V807" s="0"/>
      <c r="AMI807" s="0"/>
      <c r="AMJ807" s="0"/>
    </row>
    <row r="808" s="12" customFormat="true" ht="29.85" hidden="false" customHeight="false" outlineLevel="0" collapsed="false">
      <c r="A808" s="23" t="s">
        <v>2209</v>
      </c>
      <c r="B808" s="11" t="s">
        <v>2210</v>
      </c>
      <c r="C808" s="11" t="s">
        <v>1473</v>
      </c>
      <c r="D808" s="11" t="s">
        <v>63</v>
      </c>
      <c r="E808" s="11" t="n">
        <v>134435</v>
      </c>
      <c r="F808" s="11" t="n">
        <v>5</v>
      </c>
      <c r="G808" s="8" t="n">
        <v>3853.5</v>
      </c>
      <c r="H808" s="11" t="n">
        <f aca="false">G808*F808</f>
        <v>19267.5</v>
      </c>
      <c r="I808" s="9" t="s">
        <v>2211</v>
      </c>
      <c r="J808" s="10" t="n">
        <v>28717</v>
      </c>
      <c r="K808" s="11" t="n">
        <f aca="false">H808+H809+H810+H811+H812-J808-J809-J810-J811</f>
        <v>8400.5</v>
      </c>
      <c r="L808" s="8"/>
    </row>
    <row r="809" customFormat="false" ht="29.85" hidden="false" customHeight="false" outlineLevel="0" collapsed="false">
      <c r="A809" s="23"/>
      <c r="B809" s="11"/>
      <c r="C809" s="11"/>
      <c r="D809" s="11"/>
      <c r="E809" s="11"/>
      <c r="F809" s="11" t="n">
        <v>6</v>
      </c>
      <c r="G809" s="8" t="n">
        <v>5000</v>
      </c>
      <c r="H809" s="11" t="n">
        <f aca="false">(G809*F809)+(1100*2)*6</f>
        <v>43200</v>
      </c>
      <c r="I809" s="9" t="s">
        <v>2212</v>
      </c>
      <c r="J809" s="10" t="n">
        <v>49000</v>
      </c>
      <c r="K809" s="11" t="n">
        <v>0</v>
      </c>
      <c r="L809" s="11"/>
    </row>
    <row r="810" customFormat="false" ht="30.8" hidden="false" customHeight="false" outlineLevel="0" collapsed="false">
      <c r="A810" s="23"/>
      <c r="B810" s="11"/>
      <c r="C810" s="11"/>
      <c r="D810" s="11"/>
      <c r="E810" s="11"/>
      <c r="F810" s="11" t="n">
        <v>5</v>
      </c>
      <c r="G810" s="8" t="n">
        <v>5743.5</v>
      </c>
      <c r="H810" s="11" t="n">
        <f aca="false">G810*F810</f>
        <v>28717.5</v>
      </c>
      <c r="I810" s="9" t="s">
        <v>2213</v>
      </c>
      <c r="J810" s="10" t="n">
        <v>19267.5</v>
      </c>
      <c r="K810" s="11" t="n">
        <v>0</v>
      </c>
      <c r="L810" s="11"/>
    </row>
    <row r="811" customFormat="false" ht="30.8" hidden="false" customHeight="false" outlineLevel="0" collapsed="false">
      <c r="A811" s="23"/>
      <c r="B811" s="11"/>
      <c r="C811" s="11"/>
      <c r="D811" s="11"/>
      <c r="E811" s="11"/>
      <c r="F811" s="11" t="n">
        <v>6</v>
      </c>
      <c r="G811" s="8" t="n">
        <v>7000</v>
      </c>
      <c r="H811" s="11" t="n">
        <f aca="false">G811*F811</f>
        <v>42000</v>
      </c>
      <c r="I811" s="9" t="s">
        <v>2214</v>
      </c>
      <c r="J811" s="10" t="n">
        <v>36000</v>
      </c>
      <c r="K811" s="11" t="n">
        <v>0</v>
      </c>
      <c r="L811" s="11"/>
    </row>
    <row r="812" customFormat="false" ht="15" hidden="false" customHeight="false" outlineLevel="0" collapsed="false">
      <c r="A812" s="23"/>
      <c r="B812" s="11"/>
      <c r="C812" s="11"/>
      <c r="D812" s="11"/>
      <c r="E812" s="11"/>
      <c r="F812" s="11" t="n">
        <v>1</v>
      </c>
      <c r="G812" s="8" t="n">
        <v>6000</v>
      </c>
      <c r="H812" s="11" t="n">
        <f aca="false">(G812*F812)+1100*2</f>
        <v>8200</v>
      </c>
      <c r="I812" s="9"/>
      <c r="J812" s="10"/>
      <c r="K812" s="11" t="n">
        <v>0</v>
      </c>
      <c r="L812" s="11"/>
    </row>
    <row r="813" customFormat="false" ht="29.85" hidden="false" customHeight="false" outlineLevel="0" collapsed="false">
      <c r="A813" s="23" t="s">
        <v>2215</v>
      </c>
      <c r="B813" s="11" t="s">
        <v>2216</v>
      </c>
      <c r="C813" s="11" t="s">
        <v>51</v>
      </c>
      <c r="D813" s="11" t="s">
        <v>59</v>
      </c>
      <c r="E813" s="11" t="n">
        <v>88785</v>
      </c>
      <c r="F813" s="11" t="n">
        <f aca="false">D813-C813</f>
        <v>9</v>
      </c>
      <c r="G813" s="8" t="n">
        <v>3853.5</v>
      </c>
      <c r="H813" s="11" t="n">
        <f aca="false">(G813*F813)*2</f>
        <v>69363</v>
      </c>
      <c r="I813" s="9" t="s">
        <v>2217</v>
      </c>
      <c r="J813" s="10" t="n">
        <v>34681.5</v>
      </c>
      <c r="K813" s="11" t="n">
        <f aca="false">H813-J813-J814</f>
        <v>0</v>
      </c>
      <c r="L813" s="11"/>
    </row>
    <row r="814" customFormat="false" ht="29.85" hidden="false" customHeight="false" outlineLevel="0" collapsed="false">
      <c r="A814" s="23"/>
      <c r="B814" s="11"/>
      <c r="C814" s="11"/>
      <c r="D814" s="11"/>
      <c r="E814" s="11"/>
      <c r="F814" s="11"/>
      <c r="G814" s="8"/>
      <c r="H814" s="11"/>
      <c r="I814" s="9" t="s">
        <v>2218</v>
      </c>
      <c r="J814" s="10" t="n">
        <v>34681.5</v>
      </c>
      <c r="K814" s="11" t="n">
        <v>0</v>
      </c>
      <c r="L814" s="11"/>
    </row>
    <row r="815" customFormat="false" ht="15.9" hidden="false" customHeight="false" outlineLevel="0" collapsed="false">
      <c r="A815" s="1" t="s">
        <v>2219</v>
      </c>
      <c r="B815" s="1" t="s">
        <v>2220</v>
      </c>
      <c r="C815" s="1" t="s">
        <v>133</v>
      </c>
      <c r="D815" s="1" t="s">
        <v>51</v>
      </c>
      <c r="E815" s="1" t="n">
        <v>9865</v>
      </c>
      <c r="F815" s="1" t="n">
        <f aca="false">D815-C815</f>
        <v>2</v>
      </c>
      <c r="G815" s="26" t="n">
        <v>3853.5</v>
      </c>
      <c r="H815" s="1" t="n">
        <f aca="false">G815*F815</f>
        <v>7707</v>
      </c>
      <c r="I815" s="13" t="s">
        <v>2221</v>
      </c>
      <c r="J815" s="14" t="n">
        <v>7707</v>
      </c>
      <c r="K815" s="1" t="n">
        <f aca="false">H815-J815</f>
        <v>0</v>
      </c>
      <c r="L815" s="0"/>
    </row>
    <row r="816" customFormat="false" ht="15.9" hidden="false" customHeight="false" outlineLevel="0" collapsed="false">
      <c r="A816" s="1" t="s">
        <v>2222</v>
      </c>
      <c r="B816" s="1" t="s">
        <v>2220</v>
      </c>
      <c r="C816" s="1" t="s">
        <v>51</v>
      </c>
      <c r="D816" s="1" t="s">
        <v>112</v>
      </c>
      <c r="E816" s="1" t="n">
        <v>6822.5</v>
      </c>
      <c r="F816" s="1" t="n">
        <f aca="false">D816-C816</f>
        <v>1</v>
      </c>
      <c r="G816" s="26" t="n">
        <v>5743.5</v>
      </c>
      <c r="H816" s="1" t="n">
        <f aca="false">G816*F816</f>
        <v>5743.5</v>
      </c>
      <c r="I816" s="13" t="s">
        <v>2223</v>
      </c>
      <c r="J816" s="14" t="n">
        <v>5743.4</v>
      </c>
      <c r="K816" s="1" t="n">
        <f aca="false">H816-J816</f>
        <v>0.100000000000364</v>
      </c>
      <c r="L816" s="0"/>
    </row>
    <row r="817" s="12" customFormat="true" ht="29.85" hidden="false" customHeight="false" outlineLevel="0" collapsed="false">
      <c r="A817" s="23" t="s">
        <v>2224</v>
      </c>
      <c r="B817" s="11" t="s">
        <v>2225</v>
      </c>
      <c r="C817" s="11" t="s">
        <v>207</v>
      </c>
      <c r="D817" s="11" t="s">
        <v>112</v>
      </c>
      <c r="E817" s="11" t="n">
        <v>27290</v>
      </c>
      <c r="F817" s="11" t="n">
        <f aca="false">D817-C817</f>
        <v>2</v>
      </c>
      <c r="G817" s="8" t="n">
        <v>5743.5</v>
      </c>
      <c r="H817" s="11" t="n">
        <f aca="false">(G817*F817)*2</f>
        <v>22974</v>
      </c>
      <c r="I817" s="9" t="s">
        <v>2226</v>
      </c>
      <c r="J817" s="10" t="n">
        <v>11486.8</v>
      </c>
      <c r="K817" s="11" t="n">
        <f aca="false">H817-J817-J818</f>
        <v>0.400000000001455</v>
      </c>
      <c r="L817" s="11"/>
    </row>
    <row r="818" s="12" customFormat="true" ht="29.85" hidden="false" customHeight="false" outlineLevel="0" collapsed="false">
      <c r="A818" s="23"/>
      <c r="B818" s="11"/>
      <c r="C818" s="11"/>
      <c r="D818" s="11"/>
      <c r="E818" s="11"/>
      <c r="F818" s="11"/>
      <c r="G818" s="8"/>
      <c r="H818" s="11"/>
      <c r="I818" s="9" t="s">
        <v>2227</v>
      </c>
      <c r="J818" s="10" t="n">
        <v>11486.8</v>
      </c>
      <c r="K818" s="11" t="n">
        <v>0</v>
      </c>
      <c r="L818" s="11"/>
    </row>
    <row r="819" s="22" customFormat="true" ht="29.85" hidden="false" customHeight="false" outlineLevel="0" collapsed="false">
      <c r="A819" s="75" t="s">
        <v>2228</v>
      </c>
      <c r="B819" s="19" t="s">
        <v>2229</v>
      </c>
      <c r="C819" s="19" t="s">
        <v>20</v>
      </c>
      <c r="D819" s="19" t="s">
        <v>146</v>
      </c>
      <c r="E819" s="19" t="n">
        <v>13645</v>
      </c>
      <c r="F819" s="19" t="n">
        <v>1</v>
      </c>
      <c r="G819" s="19" t="n">
        <v>5743.5</v>
      </c>
      <c r="H819" s="19" t="n">
        <v>5743.4</v>
      </c>
      <c r="I819" s="20" t="s">
        <v>2230</v>
      </c>
      <c r="J819" s="21" t="n">
        <v>5743.4</v>
      </c>
      <c r="K819" s="19" t="n">
        <f aca="false">H819+H820-J819-J820</f>
        <v>0</v>
      </c>
      <c r="L819" s="19"/>
    </row>
    <row r="820" s="22" customFormat="true" ht="29.85" hidden="false" customHeight="false" outlineLevel="0" collapsed="false">
      <c r="A820" s="75"/>
      <c r="B820" s="19"/>
      <c r="C820" s="19"/>
      <c r="D820" s="19"/>
      <c r="E820" s="19"/>
      <c r="F820" s="19" t="n">
        <v>1</v>
      </c>
      <c r="G820" s="19" t="n">
        <v>5743.5</v>
      </c>
      <c r="H820" s="19" t="n">
        <v>5743.4</v>
      </c>
      <c r="I820" s="20" t="s">
        <v>2231</v>
      </c>
      <c r="J820" s="21" t="n">
        <v>5743.4</v>
      </c>
      <c r="K820" s="19" t="n">
        <v>0</v>
      </c>
      <c r="L820" s="19"/>
    </row>
    <row r="821" s="12" customFormat="true" ht="29.85" hidden="false" customHeight="false" outlineLevel="0" collapsed="false">
      <c r="A821" s="23" t="s">
        <v>2232</v>
      </c>
      <c r="B821" s="11" t="s">
        <v>2233</v>
      </c>
      <c r="C821" s="11" t="s">
        <v>82</v>
      </c>
      <c r="D821" s="11" t="s">
        <v>119</v>
      </c>
      <c r="E821" s="11" t="n">
        <v>10415</v>
      </c>
      <c r="F821" s="11" t="n">
        <f aca="false">D821-C821</f>
        <v>2</v>
      </c>
      <c r="G821" s="8" t="n">
        <v>3853.5</v>
      </c>
      <c r="H821" s="11" t="n">
        <f aca="false">G821*F821</f>
        <v>7707</v>
      </c>
      <c r="I821" s="9" t="s">
        <v>2234</v>
      </c>
      <c r="J821" s="10" t="n">
        <v>7707</v>
      </c>
      <c r="K821" s="11" t="n">
        <f aca="false">H821-J821-J822</f>
        <v>-7707</v>
      </c>
      <c r="L821" s="11"/>
    </row>
    <row r="822" s="12" customFormat="true" ht="29.85" hidden="false" customHeight="false" outlineLevel="0" collapsed="false">
      <c r="A822" s="23"/>
      <c r="B822" s="11"/>
      <c r="C822" s="11"/>
      <c r="D822" s="11"/>
      <c r="E822" s="11"/>
      <c r="F822" s="11"/>
      <c r="G822" s="8"/>
      <c r="H822" s="11"/>
      <c r="I822" s="9" t="s">
        <v>2235</v>
      </c>
      <c r="J822" s="10" t="n">
        <v>7707</v>
      </c>
      <c r="K822" s="11" t="n">
        <v>0</v>
      </c>
      <c r="L822" s="11"/>
    </row>
    <row r="823" s="27" customFormat="true" ht="30.8" hidden="false" customHeight="false" outlineLevel="0" collapsed="false">
      <c r="A823" s="1" t="s">
        <v>2236</v>
      </c>
      <c r="B823" s="1" t="s">
        <v>2233</v>
      </c>
      <c r="C823" s="1" t="s">
        <v>119</v>
      </c>
      <c r="D823" s="1" t="s">
        <v>67</v>
      </c>
      <c r="E823" s="1" t="n">
        <v>4932.5</v>
      </c>
      <c r="F823" s="1" t="n">
        <f aca="false">D823-C823</f>
        <v>1</v>
      </c>
      <c r="G823" s="26" t="n">
        <v>3853.5</v>
      </c>
      <c r="H823" s="1" t="n">
        <f aca="false">G823*F823</f>
        <v>3853.5</v>
      </c>
      <c r="I823" s="13" t="s">
        <v>2237</v>
      </c>
      <c r="J823" s="14" t="n">
        <v>3853.5</v>
      </c>
      <c r="K823" s="1" t="n">
        <f aca="false">H823-J823</f>
        <v>0</v>
      </c>
      <c r="L823" s="1"/>
      <c r="M823" s="0"/>
      <c r="N823" s="0"/>
      <c r="O823" s="0"/>
      <c r="P823" s="0"/>
      <c r="Q823" s="0"/>
      <c r="R823" s="0"/>
      <c r="S823" s="0"/>
      <c r="T823" s="0"/>
      <c r="U823" s="0"/>
      <c r="V823" s="0"/>
      <c r="AMI823" s="0"/>
      <c r="AMJ823" s="0"/>
    </row>
    <row r="824" s="80" customFormat="true" ht="15" hidden="false" customHeight="false" outlineLevel="0" collapsed="false">
      <c r="A824" s="77" t="s">
        <v>2238</v>
      </c>
      <c r="B824" s="77" t="s">
        <v>2239</v>
      </c>
      <c r="C824" s="77" t="s">
        <v>82</v>
      </c>
      <c r="D824" s="77" t="s">
        <v>119</v>
      </c>
      <c r="E824" s="77" t="n">
        <v>9865</v>
      </c>
      <c r="F824" s="77" t="n">
        <f aca="false">D824-C824</f>
        <v>2</v>
      </c>
      <c r="G824" s="77" t="n">
        <v>3853.5</v>
      </c>
      <c r="H824" s="77" t="n">
        <f aca="false">G824*F824</f>
        <v>7707</v>
      </c>
      <c r="I824" s="78"/>
      <c r="J824" s="79" t="n">
        <v>0</v>
      </c>
      <c r="K824" s="77" t="n">
        <f aca="false">H824-J824</f>
        <v>7707</v>
      </c>
      <c r="L824" s="77"/>
    </row>
    <row r="825" customFormat="false" ht="29.85" hidden="false" customHeight="false" outlineLevel="0" collapsed="false">
      <c r="A825" s="1" t="s">
        <v>2240</v>
      </c>
      <c r="B825" s="1" t="s">
        <v>2241</v>
      </c>
      <c r="C825" s="1" t="s">
        <v>133</v>
      </c>
      <c r="D825" s="1" t="s">
        <v>51</v>
      </c>
      <c r="E825" s="1" t="n">
        <v>9865</v>
      </c>
      <c r="F825" s="1" t="n">
        <f aca="false">D825-C825</f>
        <v>2</v>
      </c>
      <c r="G825" s="26" t="n">
        <v>3853.5</v>
      </c>
      <c r="H825" s="1" t="n">
        <f aca="false">G825*F825</f>
        <v>7707</v>
      </c>
      <c r="I825" s="13" t="s">
        <v>2242</v>
      </c>
      <c r="J825" s="14" t="n">
        <v>7707</v>
      </c>
      <c r="K825" s="1" t="n">
        <f aca="false">H825-J825</f>
        <v>0</v>
      </c>
      <c r="L825" s="0"/>
    </row>
    <row r="826" customFormat="false" ht="30.8" hidden="false" customHeight="false" outlineLevel="0" collapsed="false">
      <c r="A826" s="1" t="s">
        <v>2243</v>
      </c>
      <c r="B826" s="1" t="s">
        <v>2244</v>
      </c>
      <c r="C826" s="1" t="s">
        <v>142</v>
      </c>
      <c r="D826" s="1" t="s">
        <v>74</v>
      </c>
      <c r="E826" s="1" t="n">
        <v>16777.5</v>
      </c>
      <c r="F826" s="1" t="n">
        <f aca="false">D826-C826</f>
        <v>3</v>
      </c>
      <c r="G826" s="26" t="n">
        <v>3853.5</v>
      </c>
      <c r="H826" s="1" t="n">
        <f aca="false">G826*F826</f>
        <v>11560.5</v>
      </c>
      <c r="I826" s="13" t="s">
        <v>2245</v>
      </c>
      <c r="J826" s="14" t="n">
        <v>11560.5</v>
      </c>
      <c r="K826" s="1" t="n">
        <f aca="false">H826-J826</f>
        <v>0</v>
      </c>
      <c r="L826" s="0"/>
    </row>
    <row r="827" customFormat="false" ht="15.9" hidden="false" customHeight="false" outlineLevel="0" collapsed="false">
      <c r="A827" s="1" t="s">
        <v>2246</v>
      </c>
      <c r="B827" s="1" t="s">
        <v>2247</v>
      </c>
      <c r="C827" s="1" t="s">
        <v>39</v>
      </c>
      <c r="D827" s="1" t="s">
        <v>13</v>
      </c>
      <c r="E827" s="1" t="n">
        <v>6107.5</v>
      </c>
      <c r="F827" s="1" t="n">
        <f aca="false">D827-C827</f>
        <v>1</v>
      </c>
      <c r="G827" s="26" t="n">
        <v>3853.5</v>
      </c>
      <c r="H827" s="1" t="n">
        <f aca="false">G827*F827</f>
        <v>3853.5</v>
      </c>
      <c r="I827" s="13" t="s">
        <v>2248</v>
      </c>
      <c r="J827" s="14" t="n">
        <v>3853.5</v>
      </c>
      <c r="K827" s="1" t="n">
        <f aca="false">H827-J827</f>
        <v>0</v>
      </c>
      <c r="L827" s="0"/>
    </row>
    <row r="828" s="27" customFormat="true" ht="15.9" hidden="false" customHeight="false" outlineLevel="0" collapsed="false">
      <c r="A828" s="1" t="s">
        <v>2249</v>
      </c>
      <c r="B828" s="1" t="s">
        <v>2247</v>
      </c>
      <c r="C828" s="1" t="s">
        <v>13</v>
      </c>
      <c r="D828" s="1" t="s">
        <v>86</v>
      </c>
      <c r="E828" s="1" t="n">
        <v>4932.5</v>
      </c>
      <c r="F828" s="1" t="n">
        <f aca="false">D828-C828</f>
        <v>1</v>
      </c>
      <c r="G828" s="26" t="n">
        <v>3853.5</v>
      </c>
      <c r="H828" s="1" t="n">
        <f aca="false">G828*F828</f>
        <v>3853.5</v>
      </c>
      <c r="I828" s="13" t="s">
        <v>2250</v>
      </c>
      <c r="J828" s="14" t="n">
        <v>3853.5</v>
      </c>
      <c r="K828" s="1" t="n">
        <f aca="false">H828-J828</f>
        <v>0</v>
      </c>
      <c r="L828" s="1"/>
      <c r="M828" s="0"/>
      <c r="N828" s="0"/>
      <c r="O828" s="0"/>
      <c r="P828" s="0"/>
      <c r="Q828" s="0"/>
      <c r="R828" s="0"/>
      <c r="S828" s="0"/>
      <c r="T828" s="0"/>
      <c r="U828" s="0"/>
      <c r="V828" s="0"/>
      <c r="AMI828" s="0"/>
      <c r="AMJ828" s="0"/>
    </row>
    <row r="829" customFormat="false" ht="30.8" hidden="false" customHeight="false" outlineLevel="0" collapsed="false">
      <c r="A829" s="26" t="s">
        <v>2251</v>
      </c>
      <c r="B829" s="26" t="s">
        <v>2252</v>
      </c>
      <c r="C829" s="26" t="s">
        <v>67</v>
      </c>
      <c r="D829" s="26" t="s">
        <v>39</v>
      </c>
      <c r="E829" s="26" t="n">
        <v>9865</v>
      </c>
      <c r="F829" s="26" t="n">
        <f aca="false">D829-C829</f>
        <v>2</v>
      </c>
      <c r="G829" s="26" t="n">
        <v>3853.5</v>
      </c>
      <c r="H829" s="26" t="n">
        <f aca="false">G829*F829</f>
        <v>7707</v>
      </c>
      <c r="I829" s="13" t="s">
        <v>2253</v>
      </c>
      <c r="J829" s="14" t="n">
        <v>7707</v>
      </c>
      <c r="K829" s="1" t="n">
        <f aca="false">H829-J829</f>
        <v>0</v>
      </c>
      <c r="L829" s="0"/>
    </row>
    <row r="830" customFormat="false" ht="30.8" hidden="false" customHeight="false" outlineLevel="0" collapsed="false">
      <c r="A830" s="1" t="s">
        <v>2254</v>
      </c>
      <c r="B830" s="1" t="s">
        <v>2255</v>
      </c>
      <c r="C830" s="1" t="s">
        <v>207</v>
      </c>
      <c r="D830" s="1" t="s">
        <v>14</v>
      </c>
      <c r="E830" s="1" t="n">
        <v>18322.5</v>
      </c>
      <c r="F830" s="1" t="n">
        <f aca="false">D830-C830</f>
        <v>3</v>
      </c>
      <c r="G830" s="26" t="n">
        <v>3853.5</v>
      </c>
      <c r="H830" s="1" t="n">
        <f aca="false">G830*F830</f>
        <v>11560.5</v>
      </c>
      <c r="I830" s="13" t="s">
        <v>2256</v>
      </c>
      <c r="J830" s="14" t="n">
        <v>11560.5</v>
      </c>
      <c r="K830" s="1" t="n">
        <f aca="false">H830-J830</f>
        <v>0</v>
      </c>
      <c r="L830" s="0"/>
    </row>
    <row r="831" customFormat="false" ht="15.9" hidden="false" customHeight="false" outlineLevel="0" collapsed="false">
      <c r="A831" s="1" t="s">
        <v>2257</v>
      </c>
      <c r="B831" s="1" t="s">
        <v>2258</v>
      </c>
      <c r="C831" s="1" t="s">
        <v>142</v>
      </c>
      <c r="D831" s="1" t="s">
        <v>74</v>
      </c>
      <c r="E831" s="1" t="n">
        <v>16447.5</v>
      </c>
      <c r="F831" s="1" t="n">
        <f aca="false">D831-C831</f>
        <v>3</v>
      </c>
      <c r="G831" s="26" t="n">
        <v>3853.5</v>
      </c>
      <c r="H831" s="1" t="n">
        <f aca="false">G831*F831</f>
        <v>11560.5</v>
      </c>
      <c r="I831" s="13" t="s">
        <v>2259</v>
      </c>
      <c r="J831" s="14" t="n">
        <v>11560.5</v>
      </c>
      <c r="K831" s="1" t="n">
        <f aca="false">H831-J831</f>
        <v>0</v>
      </c>
      <c r="L831" s="0"/>
    </row>
    <row r="832" customFormat="false" ht="30.8" hidden="false" customHeight="false" outlineLevel="0" collapsed="false">
      <c r="A832" s="1" t="s">
        <v>2260</v>
      </c>
      <c r="B832" s="1" t="s">
        <v>2261</v>
      </c>
      <c r="C832" s="1" t="s">
        <v>34</v>
      </c>
      <c r="D832" s="1" t="s">
        <v>82</v>
      </c>
      <c r="E832" s="1" t="n">
        <v>9865</v>
      </c>
      <c r="F832" s="1" t="n">
        <f aca="false">D832-C832</f>
        <v>2</v>
      </c>
      <c r="G832" s="26" t="n">
        <v>3853.5</v>
      </c>
      <c r="H832" s="1" t="n">
        <f aca="false">G832*F832</f>
        <v>7707</v>
      </c>
      <c r="I832" s="13" t="s">
        <v>2262</v>
      </c>
      <c r="J832" s="14" t="n">
        <v>7707</v>
      </c>
      <c r="K832" s="1" t="n">
        <f aca="false">H832-J832</f>
        <v>0</v>
      </c>
      <c r="L832" s="0"/>
    </row>
    <row r="833" s="27" customFormat="true" ht="30.8" hidden="false" customHeight="false" outlineLevel="0" collapsed="false">
      <c r="A833" s="1" t="s">
        <v>2263</v>
      </c>
      <c r="B833" s="1" t="s">
        <v>2264</v>
      </c>
      <c r="C833" s="1" t="s">
        <v>146</v>
      </c>
      <c r="D833" s="1" t="s">
        <v>58</v>
      </c>
      <c r="E833" s="1" t="n">
        <v>10415</v>
      </c>
      <c r="F833" s="1" t="n">
        <f aca="false">D833-C833</f>
        <v>2</v>
      </c>
      <c r="G833" s="26" t="n">
        <v>3853.5</v>
      </c>
      <c r="H833" s="1" t="n">
        <f aca="false">G833*F833</f>
        <v>7707</v>
      </c>
      <c r="I833" s="13" t="s">
        <v>2265</v>
      </c>
      <c r="J833" s="14" t="n">
        <v>7707</v>
      </c>
      <c r="K833" s="1" t="n">
        <f aca="false">H833-J833</f>
        <v>0</v>
      </c>
      <c r="L833" s="1"/>
      <c r="M833" s="0"/>
      <c r="N833" s="0"/>
      <c r="O833" s="0"/>
      <c r="P833" s="0"/>
      <c r="Q833" s="0"/>
      <c r="R833" s="0"/>
      <c r="S833" s="0"/>
      <c r="T833" s="0"/>
      <c r="U833" s="0"/>
      <c r="V833" s="0"/>
      <c r="AMI833" s="0"/>
      <c r="AMJ833" s="0"/>
    </row>
    <row r="834" customFormat="false" ht="30.8" hidden="false" customHeight="false" outlineLevel="0" collapsed="false">
      <c r="A834" s="26" t="s">
        <v>2266</v>
      </c>
      <c r="B834" s="26" t="s">
        <v>2267</v>
      </c>
      <c r="C834" s="26" t="s">
        <v>35</v>
      </c>
      <c r="D834" s="26" t="s">
        <v>39</v>
      </c>
      <c r="E834" s="26" t="n">
        <v>6822.5</v>
      </c>
      <c r="F834" s="26" t="n">
        <f aca="false">D834-C834</f>
        <v>1</v>
      </c>
      <c r="G834" s="26" t="n">
        <v>5743.5</v>
      </c>
      <c r="H834" s="26" t="n">
        <f aca="false">G834*F834</f>
        <v>5743.5</v>
      </c>
      <c r="I834" s="13" t="s">
        <v>2268</v>
      </c>
      <c r="J834" s="14" t="n">
        <v>5743.4</v>
      </c>
      <c r="K834" s="1" t="n">
        <f aca="false">H834-J834</f>
        <v>0.100000000000364</v>
      </c>
      <c r="L834" s="0"/>
    </row>
    <row r="835" customFormat="false" ht="30.8" hidden="false" customHeight="false" outlineLevel="0" collapsed="false">
      <c r="A835" s="1" t="s">
        <v>2269</v>
      </c>
      <c r="B835" s="1" t="s">
        <v>2270</v>
      </c>
      <c r="C835" s="1" t="s">
        <v>180</v>
      </c>
      <c r="D835" s="1" t="s">
        <v>146</v>
      </c>
      <c r="E835" s="1" t="n">
        <v>4932.5</v>
      </c>
      <c r="F835" s="1" t="n">
        <f aca="false">D835-C835</f>
        <v>1</v>
      </c>
      <c r="G835" s="26" t="n">
        <v>3853.5</v>
      </c>
      <c r="H835" s="1" t="n">
        <f aca="false">G835*F835</f>
        <v>3853.5</v>
      </c>
      <c r="I835" s="13" t="s">
        <v>2271</v>
      </c>
      <c r="J835" s="14" t="n">
        <v>3853.5</v>
      </c>
      <c r="K835" s="1" t="n">
        <f aca="false">H835-J835</f>
        <v>0</v>
      </c>
      <c r="L835" s="0"/>
    </row>
    <row r="836" customFormat="false" ht="30.8" hidden="false" customHeight="false" outlineLevel="0" collapsed="false">
      <c r="A836" s="1" t="s">
        <v>2272</v>
      </c>
      <c r="B836" s="1" t="s">
        <v>2273</v>
      </c>
      <c r="C836" s="1" t="s">
        <v>51</v>
      </c>
      <c r="D836" s="1" t="s">
        <v>14</v>
      </c>
      <c r="E836" s="1" t="n">
        <v>10635</v>
      </c>
      <c r="F836" s="1" t="n">
        <f aca="false">D836-C836</f>
        <v>2</v>
      </c>
      <c r="G836" s="26" t="n">
        <v>3853.5</v>
      </c>
      <c r="H836" s="1" t="n">
        <f aca="false">G836*F836</f>
        <v>7707</v>
      </c>
      <c r="I836" s="13" t="s">
        <v>2274</v>
      </c>
      <c r="J836" s="14" t="n">
        <v>7707</v>
      </c>
      <c r="K836" s="1" t="n">
        <f aca="false">H836-J836</f>
        <v>0</v>
      </c>
      <c r="L836" s="0"/>
    </row>
    <row r="837" customFormat="false" ht="30.8" hidden="false" customHeight="false" outlineLevel="0" collapsed="false">
      <c r="A837" s="1" t="s">
        <v>2275</v>
      </c>
      <c r="B837" s="1" t="s">
        <v>2276</v>
      </c>
      <c r="C837" s="1" t="s">
        <v>43</v>
      </c>
      <c r="D837" s="1" t="s">
        <v>47</v>
      </c>
      <c r="E837" s="1" t="n">
        <v>12215</v>
      </c>
      <c r="F837" s="1" t="n">
        <f aca="false">D837-C837</f>
        <v>2</v>
      </c>
      <c r="G837" s="26" t="n">
        <v>3853.5</v>
      </c>
      <c r="H837" s="1" t="n">
        <f aca="false">G837*F837</f>
        <v>7707</v>
      </c>
      <c r="I837" s="13" t="s">
        <v>2277</v>
      </c>
      <c r="J837" s="14" t="n">
        <v>7707</v>
      </c>
      <c r="K837" s="1" t="n">
        <f aca="false">H837-J837</f>
        <v>0</v>
      </c>
      <c r="L837" s="0"/>
    </row>
    <row r="838" customFormat="false" ht="30.8" hidden="false" customHeight="false" outlineLevel="0" collapsed="false">
      <c r="A838" s="1" t="s">
        <v>2278</v>
      </c>
      <c r="B838" s="1" t="s">
        <v>2279</v>
      </c>
      <c r="C838" s="1" t="s">
        <v>67</v>
      </c>
      <c r="D838" s="1" t="s">
        <v>13</v>
      </c>
      <c r="E838" s="1" t="n">
        <v>18322.5</v>
      </c>
      <c r="F838" s="1" t="n">
        <f aca="false">D838-C838</f>
        <v>3</v>
      </c>
      <c r="G838" s="26" t="n">
        <v>3853.5</v>
      </c>
      <c r="H838" s="1" t="n">
        <f aca="false">G838*F838</f>
        <v>11560.5</v>
      </c>
      <c r="I838" s="13" t="s">
        <v>2280</v>
      </c>
      <c r="J838" s="14" t="n">
        <v>11560.5</v>
      </c>
      <c r="K838" s="1" t="n">
        <f aca="false">H838-J838</f>
        <v>0</v>
      </c>
      <c r="L838" s="0"/>
    </row>
    <row r="839" customFormat="false" ht="30.8" hidden="false" customHeight="false" outlineLevel="0" collapsed="false">
      <c r="A839" s="1" t="s">
        <v>2281</v>
      </c>
      <c r="B839" s="1" t="s">
        <v>2282</v>
      </c>
      <c r="C839" s="1" t="s">
        <v>67</v>
      </c>
      <c r="D839" s="1" t="s">
        <v>13</v>
      </c>
      <c r="E839" s="1" t="n">
        <v>18322.5</v>
      </c>
      <c r="F839" s="1" t="n">
        <f aca="false">D839-C839</f>
        <v>3</v>
      </c>
      <c r="G839" s="26" t="n">
        <v>3853.5</v>
      </c>
      <c r="H839" s="1" t="n">
        <f aca="false">G839*F839</f>
        <v>11560.5</v>
      </c>
      <c r="I839" s="13" t="s">
        <v>2283</v>
      </c>
      <c r="J839" s="14" t="n">
        <v>11560.5</v>
      </c>
      <c r="K839" s="1" t="n">
        <f aca="false">H839-J839</f>
        <v>0</v>
      </c>
      <c r="L839" s="0"/>
    </row>
    <row r="840" s="12" customFormat="true" ht="29.85" hidden="false" customHeight="false" outlineLevel="0" collapsed="false">
      <c r="A840" s="23" t="s">
        <v>2284</v>
      </c>
      <c r="B840" s="11" t="s">
        <v>2285</v>
      </c>
      <c r="C840" s="11" t="s">
        <v>43</v>
      </c>
      <c r="D840" s="11" t="s">
        <v>24</v>
      </c>
      <c r="E840" s="11" t="n">
        <v>106785</v>
      </c>
      <c r="F840" s="11" t="n">
        <f aca="false">D840-C840</f>
        <v>7</v>
      </c>
      <c r="G840" s="8" t="n">
        <v>3853.5</v>
      </c>
      <c r="H840" s="11" t="n">
        <f aca="false">(G840*F840)*2</f>
        <v>53949</v>
      </c>
      <c r="I840" s="9" t="s">
        <v>2286</v>
      </c>
      <c r="J840" s="10" t="n">
        <v>26974.5</v>
      </c>
      <c r="K840" s="11" t="n">
        <f aca="false">H840-J840-J841</f>
        <v>0</v>
      </c>
      <c r="L840" s="11"/>
    </row>
    <row r="841" s="12" customFormat="true" ht="29.85" hidden="false" customHeight="false" outlineLevel="0" collapsed="false">
      <c r="A841" s="23"/>
      <c r="B841" s="11"/>
      <c r="C841" s="11"/>
      <c r="D841" s="11"/>
      <c r="E841" s="11"/>
      <c r="F841" s="11"/>
      <c r="G841" s="8"/>
      <c r="H841" s="11"/>
      <c r="I841" s="9" t="s">
        <v>2287</v>
      </c>
      <c r="J841" s="10" t="n">
        <v>26974.5</v>
      </c>
      <c r="K841" s="11" t="n">
        <v>0</v>
      </c>
      <c r="L841" s="11"/>
    </row>
    <row r="842" customFormat="false" ht="15.9" hidden="false" customHeight="false" outlineLevel="0" collapsed="false">
      <c r="A842" s="1" t="s">
        <v>2288</v>
      </c>
      <c r="B842" s="1" t="s">
        <v>2289</v>
      </c>
      <c r="C842" s="1" t="s">
        <v>14</v>
      </c>
      <c r="D842" s="1" t="s">
        <v>20</v>
      </c>
      <c r="E842" s="1" t="n">
        <v>6947.5</v>
      </c>
      <c r="F842" s="1" t="n">
        <f aca="false">D842-C842</f>
        <v>1</v>
      </c>
      <c r="G842" s="26" t="n">
        <v>4693.5</v>
      </c>
      <c r="H842" s="1" t="n">
        <f aca="false">G842*F842</f>
        <v>4693.5</v>
      </c>
      <c r="I842" s="13" t="s">
        <v>2290</v>
      </c>
      <c r="J842" s="14" t="n">
        <v>4693.5</v>
      </c>
      <c r="K842" s="1" t="n">
        <f aca="false">H842-J842</f>
        <v>0</v>
      </c>
      <c r="L842" s="0"/>
    </row>
    <row r="843" customFormat="false" ht="30.8" hidden="false" customHeight="false" outlineLevel="0" collapsed="false">
      <c r="A843" s="1" t="s">
        <v>2291</v>
      </c>
      <c r="B843" s="1" t="s">
        <v>2292</v>
      </c>
      <c r="C843" s="1" t="s">
        <v>150</v>
      </c>
      <c r="D843" s="1" t="s">
        <v>232</v>
      </c>
      <c r="E843" s="1" t="n">
        <v>14945</v>
      </c>
      <c r="F843" s="1" t="n">
        <f aca="false">D843-C843</f>
        <v>2</v>
      </c>
      <c r="G843" s="26" t="n">
        <v>3853.5</v>
      </c>
      <c r="H843" s="1" t="n">
        <f aca="false">G843*F843</f>
        <v>7707</v>
      </c>
      <c r="I843" s="13" t="s">
        <v>2293</v>
      </c>
      <c r="J843" s="14" t="n">
        <v>7707</v>
      </c>
      <c r="K843" s="1" t="n">
        <f aca="false">H843-J843</f>
        <v>0</v>
      </c>
      <c r="L843" s="0"/>
    </row>
    <row r="844" customFormat="false" ht="30.8" hidden="false" customHeight="false" outlineLevel="0" collapsed="false">
      <c r="A844" s="1" t="s">
        <v>2294</v>
      </c>
      <c r="B844" s="1" t="s">
        <v>2295</v>
      </c>
      <c r="C844" s="1" t="s">
        <v>58</v>
      </c>
      <c r="D844" s="1" t="s">
        <v>59</v>
      </c>
      <c r="E844" s="1" t="n">
        <v>14565</v>
      </c>
      <c r="F844" s="1" t="n">
        <f aca="false">D844-C844</f>
        <v>2</v>
      </c>
      <c r="G844" s="26" t="n">
        <v>3853.5</v>
      </c>
      <c r="H844" s="1" t="n">
        <f aca="false">G844*F844</f>
        <v>7707</v>
      </c>
      <c r="I844" s="13" t="s">
        <v>2296</v>
      </c>
      <c r="J844" s="14" t="n">
        <v>7707</v>
      </c>
      <c r="K844" s="1" t="n">
        <f aca="false">H844-J844</f>
        <v>0</v>
      </c>
      <c r="L844" s="0"/>
    </row>
    <row r="845" s="12" customFormat="true" ht="15.85" hidden="false" customHeight="false" outlineLevel="0" collapsed="false">
      <c r="A845" s="23" t="s">
        <v>2297</v>
      </c>
      <c r="B845" s="11" t="s">
        <v>2298</v>
      </c>
      <c r="C845" s="11" t="s">
        <v>43</v>
      </c>
      <c r="D845" s="11" t="s">
        <v>28</v>
      </c>
      <c r="E845" s="11" t="n">
        <v>15072.5</v>
      </c>
      <c r="F845" s="11" t="n">
        <f aca="false">D845-C845</f>
        <v>1</v>
      </c>
      <c r="G845" s="8" t="n">
        <v>3853.5</v>
      </c>
      <c r="H845" s="11" t="n">
        <f aca="false">(G845*F845)*3</f>
        <v>11560.5</v>
      </c>
      <c r="I845" s="9" t="s">
        <v>2299</v>
      </c>
      <c r="J845" s="10" t="n">
        <v>3853.5</v>
      </c>
      <c r="K845" s="11" t="n">
        <f aca="false">H845-J845-J846-J847</f>
        <v>0</v>
      </c>
      <c r="L845" s="11"/>
    </row>
    <row r="846" s="12" customFormat="true" ht="29.85" hidden="false" customHeight="false" outlineLevel="0" collapsed="false">
      <c r="A846" s="23"/>
      <c r="B846" s="11"/>
      <c r="C846" s="11"/>
      <c r="D846" s="11"/>
      <c r="E846" s="11"/>
      <c r="F846" s="11"/>
      <c r="G846" s="8"/>
      <c r="H846" s="11"/>
      <c r="I846" s="9" t="s">
        <v>2300</v>
      </c>
      <c r="J846" s="10" t="n">
        <v>3853.5</v>
      </c>
      <c r="K846" s="11" t="n">
        <v>0</v>
      </c>
      <c r="L846" s="11"/>
    </row>
    <row r="847" s="12" customFormat="true" ht="30.8" hidden="false" customHeight="false" outlineLevel="0" collapsed="false">
      <c r="A847" s="23"/>
      <c r="B847" s="11"/>
      <c r="C847" s="11"/>
      <c r="D847" s="11"/>
      <c r="E847" s="11"/>
      <c r="F847" s="11"/>
      <c r="G847" s="8"/>
      <c r="H847" s="11"/>
      <c r="I847" s="9" t="s">
        <v>2301</v>
      </c>
      <c r="J847" s="10" t="n">
        <v>3853.5</v>
      </c>
      <c r="K847" s="11" t="n">
        <v>0</v>
      </c>
      <c r="L847" s="11"/>
    </row>
    <row r="848" customFormat="false" ht="15.9" hidden="false" customHeight="false" outlineLevel="0" collapsed="false">
      <c r="A848" s="1" t="s">
        <v>2302</v>
      </c>
      <c r="B848" s="1" t="s">
        <v>2303</v>
      </c>
      <c r="C848" s="1" t="s">
        <v>43</v>
      </c>
      <c r="D848" s="1" t="s">
        <v>29</v>
      </c>
      <c r="E848" s="1" t="n">
        <v>32340</v>
      </c>
      <c r="F848" s="1" t="n">
        <f aca="false">D848-C848</f>
        <v>4</v>
      </c>
      <c r="G848" s="26" t="n">
        <v>4693.5</v>
      </c>
      <c r="H848" s="1" t="n">
        <f aca="false">G848*F848</f>
        <v>18774</v>
      </c>
      <c r="I848" s="13" t="s">
        <v>2304</v>
      </c>
      <c r="J848" s="14" t="n">
        <v>18774</v>
      </c>
      <c r="K848" s="1" t="n">
        <f aca="false">H848-J848</f>
        <v>0</v>
      </c>
      <c r="L848" s="0"/>
    </row>
    <row r="849" customFormat="false" ht="30.8" hidden="false" customHeight="false" outlineLevel="0" collapsed="false">
      <c r="A849" s="26" t="s">
        <v>2305</v>
      </c>
      <c r="B849" s="26" t="s">
        <v>2306</v>
      </c>
      <c r="C849" s="26" t="s">
        <v>75</v>
      </c>
      <c r="D849" s="26" t="s">
        <v>19</v>
      </c>
      <c r="E849" s="26" t="n">
        <v>10635</v>
      </c>
      <c r="F849" s="26" t="n">
        <f aca="false">D849-C849</f>
        <v>2</v>
      </c>
      <c r="G849" s="26" t="n">
        <v>3853.5</v>
      </c>
      <c r="H849" s="26" t="n">
        <f aca="false">G849*F849</f>
        <v>7707</v>
      </c>
      <c r="I849" s="13" t="s">
        <v>2307</v>
      </c>
      <c r="J849" s="14" t="n">
        <v>7707</v>
      </c>
      <c r="K849" s="1" t="n">
        <f aca="false">H849-J849</f>
        <v>0</v>
      </c>
      <c r="L849" s="0"/>
    </row>
    <row r="850" customFormat="false" ht="15.9" hidden="false" customHeight="false" outlineLevel="0" collapsed="false">
      <c r="A850" s="26" t="s">
        <v>2308</v>
      </c>
      <c r="B850" s="26" t="s">
        <v>2309</v>
      </c>
      <c r="C850" s="26" t="s">
        <v>19</v>
      </c>
      <c r="D850" s="26" t="s">
        <v>82</v>
      </c>
      <c r="E850" s="26" t="n">
        <v>6822.5</v>
      </c>
      <c r="F850" s="26" t="n">
        <f aca="false">D850-C850</f>
        <v>1</v>
      </c>
      <c r="G850" s="26" t="n">
        <v>5743.5</v>
      </c>
      <c r="H850" s="26" t="n">
        <f aca="false">G850*F850</f>
        <v>5743.5</v>
      </c>
      <c r="I850" s="13" t="s">
        <v>2310</v>
      </c>
      <c r="J850" s="14" t="n">
        <v>5743.4</v>
      </c>
      <c r="K850" s="1" t="n">
        <f aca="false">H850-J850</f>
        <v>0.100000000000364</v>
      </c>
      <c r="L850" s="0"/>
    </row>
    <row r="851" customFormat="false" ht="30.8" hidden="false" customHeight="false" outlineLevel="0" collapsed="false">
      <c r="A851" s="1" t="s">
        <v>2311</v>
      </c>
      <c r="B851" s="1" t="s">
        <v>2312</v>
      </c>
      <c r="C851" s="1" t="s">
        <v>14</v>
      </c>
      <c r="D851" s="1" t="s">
        <v>180</v>
      </c>
      <c r="E851" s="1" t="n">
        <v>19395</v>
      </c>
      <c r="F851" s="1" t="n">
        <f aca="false">D851-C851</f>
        <v>2</v>
      </c>
      <c r="G851" s="26" t="n">
        <v>3853.5</v>
      </c>
      <c r="H851" s="1" t="n">
        <f aca="false">G851*F851</f>
        <v>7707</v>
      </c>
      <c r="I851" s="13" t="s">
        <v>2313</v>
      </c>
      <c r="J851" s="14" t="n">
        <v>7707</v>
      </c>
      <c r="K851" s="1" t="n">
        <f aca="false">H851-J851</f>
        <v>0</v>
      </c>
      <c r="L851" s="0"/>
    </row>
    <row r="852" customFormat="false" ht="30.8" hidden="false" customHeight="false" outlineLevel="0" collapsed="false">
      <c r="A852" s="1" t="s">
        <v>2314</v>
      </c>
      <c r="B852" s="1" t="s">
        <v>2315</v>
      </c>
      <c r="C852" s="1" t="s">
        <v>19</v>
      </c>
      <c r="D852" s="1" t="s">
        <v>93</v>
      </c>
      <c r="E852" s="1" t="n">
        <v>12215</v>
      </c>
      <c r="F852" s="1" t="n">
        <f aca="false">D852-C852</f>
        <v>2</v>
      </c>
      <c r="G852" s="26" t="n">
        <v>3853.5</v>
      </c>
      <c r="H852" s="1" t="n">
        <f aca="false">G852*F852</f>
        <v>7707</v>
      </c>
      <c r="I852" s="13" t="s">
        <v>2316</v>
      </c>
      <c r="J852" s="14" t="n">
        <v>7707</v>
      </c>
      <c r="K852" s="1" t="n">
        <f aca="false">H852-J852</f>
        <v>0</v>
      </c>
      <c r="L852" s="0"/>
    </row>
    <row r="853" s="12" customFormat="true" ht="29.85" hidden="false" customHeight="false" outlineLevel="0" collapsed="false">
      <c r="A853" s="23" t="s">
        <v>2317</v>
      </c>
      <c r="B853" s="11" t="s">
        <v>2318</v>
      </c>
      <c r="C853" s="11" t="s">
        <v>19</v>
      </c>
      <c r="D853" s="11" t="s">
        <v>39</v>
      </c>
      <c r="E853" s="11" t="n">
        <v>29595</v>
      </c>
      <c r="F853" s="11" t="n">
        <v>4</v>
      </c>
      <c r="G853" s="8" t="n">
        <v>3853.5</v>
      </c>
      <c r="H853" s="11" t="n">
        <f aca="false">G853*F853</f>
        <v>15414</v>
      </c>
      <c r="I853" s="9" t="s">
        <v>2319</v>
      </c>
      <c r="J853" s="10" t="n">
        <v>15414</v>
      </c>
      <c r="K853" s="11" t="n">
        <f aca="false">H853+H854-J853-J854</f>
        <v>0</v>
      </c>
      <c r="L853" s="11"/>
    </row>
    <row r="854" s="12" customFormat="true" ht="29.85" hidden="false" customHeight="false" outlineLevel="0" collapsed="false">
      <c r="A854" s="23"/>
      <c r="B854" s="11"/>
      <c r="C854" s="11"/>
      <c r="D854" s="11"/>
      <c r="E854" s="11"/>
      <c r="F854" s="11" t="n">
        <v>2</v>
      </c>
      <c r="G854" s="8" t="n">
        <v>3853.5</v>
      </c>
      <c r="H854" s="11" t="n">
        <f aca="false">G854*F854</f>
        <v>7707</v>
      </c>
      <c r="I854" s="9" t="s">
        <v>2320</v>
      </c>
      <c r="J854" s="10" t="n">
        <v>7707</v>
      </c>
      <c r="K854" s="11" t="n">
        <v>0</v>
      </c>
      <c r="L854" s="11"/>
    </row>
    <row r="855" customFormat="false" ht="30.8" hidden="false" customHeight="false" outlineLevel="0" collapsed="false">
      <c r="A855" s="1" t="s">
        <v>2321</v>
      </c>
      <c r="B855" s="1" t="s">
        <v>2322</v>
      </c>
      <c r="C855" s="1" t="s">
        <v>19</v>
      </c>
      <c r="D855" s="1" t="s">
        <v>13</v>
      </c>
      <c r="E855" s="1" t="n">
        <v>34527.5</v>
      </c>
      <c r="F855" s="1" t="n">
        <f aca="false">D855-C855</f>
        <v>7</v>
      </c>
      <c r="G855" s="26" t="n">
        <v>3853.5</v>
      </c>
      <c r="H855" s="1" t="n">
        <f aca="false">G855*F855</f>
        <v>26974.5</v>
      </c>
      <c r="I855" s="13" t="s">
        <v>2323</v>
      </c>
      <c r="J855" s="14" t="n">
        <v>26974.5</v>
      </c>
      <c r="K855" s="1" t="n">
        <f aca="false">H855-J855</f>
        <v>0</v>
      </c>
      <c r="L855" s="0"/>
    </row>
    <row r="856" customFormat="false" ht="30.8" hidden="false" customHeight="false" outlineLevel="0" collapsed="false">
      <c r="A856" s="1" t="s">
        <v>2324</v>
      </c>
      <c r="B856" s="1" t="s">
        <v>2325</v>
      </c>
      <c r="C856" s="1" t="s">
        <v>82</v>
      </c>
      <c r="D856" s="1" t="s">
        <v>86</v>
      </c>
      <c r="E856" s="1" t="n">
        <v>34527.5</v>
      </c>
      <c r="F856" s="1" t="n">
        <f aca="false">D856-C856</f>
        <v>7</v>
      </c>
      <c r="G856" s="26" t="n">
        <v>3853.5</v>
      </c>
      <c r="H856" s="1" t="n">
        <f aca="false">G856*F856</f>
        <v>26974.5</v>
      </c>
      <c r="I856" s="13" t="s">
        <v>2326</v>
      </c>
      <c r="J856" s="14" t="n">
        <v>26974.5</v>
      </c>
      <c r="K856" s="1" t="n">
        <f aca="false">H856-J856</f>
        <v>0</v>
      </c>
      <c r="L856" s="0"/>
    </row>
    <row r="857" s="12" customFormat="true" ht="29.85" hidden="false" customHeight="false" outlineLevel="0" collapsed="false">
      <c r="A857" s="23" t="s">
        <v>2327</v>
      </c>
      <c r="B857" s="11" t="s">
        <v>2328</v>
      </c>
      <c r="C857" s="11" t="s">
        <v>20</v>
      </c>
      <c r="D857" s="11" t="s">
        <v>146</v>
      </c>
      <c r="E857" s="11" t="n">
        <v>24430</v>
      </c>
      <c r="F857" s="11" t="n">
        <f aca="false">D857-C857</f>
        <v>2</v>
      </c>
      <c r="G857" s="8" t="n">
        <f aca="false">3853.5*2</f>
        <v>7707</v>
      </c>
      <c r="H857" s="11" t="n">
        <f aca="false">G857*F857</f>
        <v>15414</v>
      </c>
      <c r="I857" s="9" t="s">
        <v>2329</v>
      </c>
      <c r="J857" s="10" t="n">
        <v>7707</v>
      </c>
      <c r="K857" s="11" t="n">
        <f aca="false">H857-J857-J858</f>
        <v>0</v>
      </c>
      <c r="L857" s="11"/>
    </row>
    <row r="858" customFormat="false" ht="29.85" hidden="false" customHeight="false" outlineLevel="0" collapsed="false">
      <c r="A858" s="23"/>
      <c r="B858" s="11"/>
      <c r="C858" s="11"/>
      <c r="D858" s="11"/>
      <c r="E858" s="11"/>
      <c r="F858" s="11"/>
      <c r="G858" s="8"/>
      <c r="H858" s="11"/>
      <c r="I858" s="24" t="s">
        <v>2330</v>
      </c>
      <c r="J858" s="25" t="n">
        <v>7707</v>
      </c>
      <c r="K858" s="11" t="n">
        <v>0</v>
      </c>
      <c r="L858" s="11"/>
    </row>
    <row r="859" customFormat="false" ht="15.9" hidden="false" customHeight="false" outlineLevel="0" collapsed="false">
      <c r="A859" s="1" t="s">
        <v>2331</v>
      </c>
      <c r="B859" s="1" t="s">
        <v>2332</v>
      </c>
      <c r="C859" s="1" t="s">
        <v>35</v>
      </c>
      <c r="D859" s="1" t="s">
        <v>39</v>
      </c>
      <c r="E859" s="1" t="n">
        <v>7282.5</v>
      </c>
      <c r="F859" s="1" t="n">
        <f aca="false">D859-C859</f>
        <v>1</v>
      </c>
      <c r="G859" s="26" t="n">
        <v>3853.5</v>
      </c>
      <c r="H859" s="1" t="n">
        <f aca="false">G859*F859</f>
        <v>3853.5</v>
      </c>
      <c r="I859" s="13" t="s">
        <v>2333</v>
      </c>
      <c r="J859" s="14" t="n">
        <v>3853.5</v>
      </c>
      <c r="K859" s="1" t="n">
        <f aca="false">H859-J859</f>
        <v>0</v>
      </c>
      <c r="L859" s="0"/>
    </row>
    <row r="860" customFormat="false" ht="30.8" hidden="false" customHeight="false" outlineLevel="0" collapsed="false">
      <c r="A860" s="1" t="s">
        <v>2334</v>
      </c>
      <c r="B860" s="1" t="s">
        <v>2335</v>
      </c>
      <c r="C860" s="1" t="s">
        <v>29</v>
      </c>
      <c r="D860" s="1" t="s">
        <v>19</v>
      </c>
      <c r="E860" s="1" t="n">
        <v>32895</v>
      </c>
      <c r="F860" s="1" t="n">
        <f aca="false">D860-C860</f>
        <v>6</v>
      </c>
      <c r="G860" s="26" t="n">
        <v>3853.5</v>
      </c>
      <c r="H860" s="1" t="n">
        <f aca="false">G860*F860</f>
        <v>23121</v>
      </c>
      <c r="I860" s="13" t="s">
        <v>2336</v>
      </c>
      <c r="J860" s="14" t="n">
        <v>23121</v>
      </c>
      <c r="K860" s="1" t="n">
        <f aca="false">H860-J860</f>
        <v>0</v>
      </c>
      <c r="L860" s="0"/>
    </row>
    <row r="861" customFormat="false" ht="30.8" hidden="false" customHeight="false" outlineLevel="0" collapsed="false">
      <c r="A861" s="1" t="s">
        <v>2337</v>
      </c>
      <c r="B861" s="1" t="s">
        <v>2338</v>
      </c>
      <c r="C861" s="1" t="s">
        <v>34</v>
      </c>
      <c r="D861" s="1" t="s">
        <v>35</v>
      </c>
      <c r="E861" s="1" t="n">
        <v>40935</v>
      </c>
      <c r="F861" s="1" t="n">
        <f aca="false">D861-C861</f>
        <v>6</v>
      </c>
      <c r="G861" s="26" t="n">
        <v>5743.5</v>
      </c>
      <c r="H861" s="1" t="n">
        <f aca="false">G861*F861</f>
        <v>34461</v>
      </c>
      <c r="I861" s="13" t="s">
        <v>2339</v>
      </c>
      <c r="J861" s="14" t="n">
        <v>34460.4</v>
      </c>
      <c r="K861" s="1" t="n">
        <f aca="false">H861-J861</f>
        <v>0.599999999998545</v>
      </c>
      <c r="L861" s="0"/>
    </row>
    <row r="862" customFormat="false" ht="30.8" hidden="false" customHeight="false" outlineLevel="0" collapsed="false">
      <c r="A862" s="1" t="s">
        <v>2340</v>
      </c>
      <c r="B862" s="1" t="s">
        <v>2341</v>
      </c>
      <c r="C862" s="1" t="s">
        <v>58</v>
      </c>
      <c r="D862" s="1" t="s">
        <v>59</v>
      </c>
      <c r="E862" s="1" t="n">
        <v>11532.5</v>
      </c>
      <c r="F862" s="1" t="n">
        <f aca="false">D862-C862</f>
        <v>2</v>
      </c>
      <c r="G862" s="26" t="n">
        <v>3853.5</v>
      </c>
      <c r="H862" s="1" t="n">
        <f aca="false">G862*F862</f>
        <v>7707</v>
      </c>
      <c r="I862" s="13" t="s">
        <v>2342</v>
      </c>
      <c r="J862" s="14" t="n">
        <v>7707</v>
      </c>
      <c r="K862" s="1" t="n">
        <f aca="false">H862-J862</f>
        <v>0</v>
      </c>
      <c r="L862" s="0"/>
    </row>
    <row r="863" s="38" customFormat="true" ht="31.7" hidden="false" customHeight="true" outlineLevel="0" collapsed="false">
      <c r="A863" s="35" t="s">
        <v>2343</v>
      </c>
      <c r="B863" s="35" t="s">
        <v>2344</v>
      </c>
      <c r="C863" s="35" t="s">
        <v>180</v>
      </c>
      <c r="D863" s="35" t="s">
        <v>146</v>
      </c>
      <c r="E863" s="35" t="n">
        <v>5772.5</v>
      </c>
      <c r="F863" s="35" t="n">
        <f aca="false">D863-C863</f>
        <v>1</v>
      </c>
      <c r="G863" s="35" t="n">
        <v>4693.5</v>
      </c>
      <c r="H863" s="35" t="n">
        <f aca="false">G863*F863</f>
        <v>4693.5</v>
      </c>
      <c r="I863" s="36" t="s">
        <v>2345</v>
      </c>
      <c r="J863" s="37" t="n">
        <v>4693.5</v>
      </c>
      <c r="K863" s="1" t="n">
        <f aca="false">H863-J863</f>
        <v>0</v>
      </c>
      <c r="L863" s="35"/>
      <c r="AMI863" s="0"/>
      <c r="AMJ863" s="0"/>
    </row>
    <row r="864" customFormat="false" ht="15.9" hidden="false" customHeight="false" outlineLevel="0" collapsed="false">
      <c r="A864" s="26" t="s">
        <v>2346</v>
      </c>
      <c r="B864" s="26" t="s">
        <v>2347</v>
      </c>
      <c r="C864" s="26" t="s">
        <v>20</v>
      </c>
      <c r="D864" s="26" t="s">
        <v>180</v>
      </c>
      <c r="E864" s="26" t="n">
        <v>4932.5</v>
      </c>
      <c r="F864" s="26" t="n">
        <f aca="false">D864-C864</f>
        <v>1</v>
      </c>
      <c r="G864" s="26" t="n">
        <v>3853.5</v>
      </c>
      <c r="H864" s="26" t="n">
        <f aca="false">G864*F864</f>
        <v>3853.5</v>
      </c>
      <c r="I864" s="13" t="s">
        <v>2348</v>
      </c>
      <c r="J864" s="14" t="n">
        <v>3853.5</v>
      </c>
      <c r="K864" s="1" t="n">
        <f aca="false">H864-J864</f>
        <v>0</v>
      </c>
      <c r="L864" s="0"/>
    </row>
    <row r="865" customFormat="false" ht="30.8" hidden="false" customHeight="false" outlineLevel="0" collapsed="false">
      <c r="A865" s="26" t="s">
        <v>2349</v>
      </c>
      <c r="B865" s="26" t="s">
        <v>2350</v>
      </c>
      <c r="C865" s="26" t="s">
        <v>14</v>
      </c>
      <c r="D865" s="26" t="s">
        <v>20</v>
      </c>
      <c r="E865" s="26" t="n">
        <v>5772.5</v>
      </c>
      <c r="F865" s="26" t="n">
        <f aca="false">D865-C865</f>
        <v>1</v>
      </c>
      <c r="G865" s="26" t="n">
        <v>4693.5</v>
      </c>
      <c r="H865" s="26" t="n">
        <f aca="false">G865*F865</f>
        <v>4693.5</v>
      </c>
      <c r="I865" s="13" t="s">
        <v>2351</v>
      </c>
      <c r="J865" s="14" t="n">
        <v>4693.5</v>
      </c>
      <c r="K865" s="1" t="n">
        <f aca="false">H865-J865</f>
        <v>0</v>
      </c>
      <c r="L865" s="0"/>
    </row>
    <row r="866" customFormat="false" ht="30.8" hidden="false" customHeight="false" outlineLevel="0" collapsed="false">
      <c r="A866" s="1" t="s">
        <v>2352</v>
      </c>
      <c r="B866" s="1" t="s">
        <v>2353</v>
      </c>
      <c r="C866" s="1" t="s">
        <v>146</v>
      </c>
      <c r="D866" s="1" t="s">
        <v>58</v>
      </c>
      <c r="E866" s="1" t="n">
        <v>10415</v>
      </c>
      <c r="F866" s="1" t="n">
        <f aca="false">D866-C866</f>
        <v>2</v>
      </c>
      <c r="G866" s="26" t="n">
        <v>3853.5</v>
      </c>
      <c r="H866" s="1" t="n">
        <f aca="false">G866*F866</f>
        <v>7707</v>
      </c>
      <c r="I866" s="13" t="s">
        <v>2354</v>
      </c>
      <c r="J866" s="14" t="n">
        <v>7707</v>
      </c>
      <c r="K866" s="1" t="n">
        <f aca="false">H866-J866</f>
        <v>0</v>
      </c>
      <c r="L866" s="0"/>
    </row>
    <row r="867" customFormat="false" ht="29.85" hidden="false" customHeight="false" outlineLevel="0" collapsed="false">
      <c r="A867" s="1" t="s">
        <v>2355</v>
      </c>
      <c r="B867" s="1" t="s">
        <v>2356</v>
      </c>
      <c r="C867" s="1" t="s">
        <v>58</v>
      </c>
      <c r="D867" s="1" t="s">
        <v>59</v>
      </c>
      <c r="E867" s="1" t="n">
        <v>9865</v>
      </c>
      <c r="F867" s="1" t="n">
        <f aca="false">D867-C867</f>
        <v>2</v>
      </c>
      <c r="G867" s="26" t="n">
        <v>3853.5</v>
      </c>
      <c r="H867" s="1" t="n">
        <f aca="false">G867*F867</f>
        <v>7707</v>
      </c>
      <c r="I867" s="13" t="s">
        <v>2357</v>
      </c>
      <c r="J867" s="14" t="n">
        <v>7707</v>
      </c>
      <c r="K867" s="1" t="n">
        <f aca="false">H867-J867</f>
        <v>0</v>
      </c>
      <c r="L867" s="0"/>
    </row>
    <row r="868" s="22" customFormat="true" ht="29.85" hidden="false" customHeight="false" outlineLevel="0" collapsed="false">
      <c r="A868" s="19" t="s">
        <v>2358</v>
      </c>
      <c r="B868" s="19" t="s">
        <v>2359</v>
      </c>
      <c r="C868" s="19" t="s">
        <v>35</v>
      </c>
      <c r="D868" s="19" t="s">
        <v>180</v>
      </c>
      <c r="E868" s="19" t="n">
        <v>49325</v>
      </c>
      <c r="F868" s="19" t="n">
        <f aca="false">D868-C868</f>
        <v>10</v>
      </c>
      <c r="G868" s="19" t="n">
        <v>3670</v>
      </c>
      <c r="H868" s="19" t="n">
        <f aca="false">G868*F868</f>
        <v>36700</v>
      </c>
      <c r="I868" s="20" t="s">
        <v>2360</v>
      </c>
      <c r="J868" s="21" t="n">
        <v>36700</v>
      </c>
      <c r="K868" s="19" t="n">
        <f aca="false">H868-J868</f>
        <v>0</v>
      </c>
    </row>
    <row r="869" customFormat="false" ht="30.8" hidden="false" customHeight="false" outlineLevel="0" collapsed="false">
      <c r="A869" s="1" t="s">
        <v>2361</v>
      </c>
      <c r="B869" s="1" t="s">
        <v>2362</v>
      </c>
      <c r="C869" s="1" t="s">
        <v>58</v>
      </c>
      <c r="D869" s="1" t="s">
        <v>59</v>
      </c>
      <c r="E869" s="1" t="n">
        <v>9865</v>
      </c>
      <c r="F869" s="1" t="n">
        <f aca="false">D869-C869</f>
        <v>2</v>
      </c>
      <c r="G869" s="26" t="n">
        <v>3853.5</v>
      </c>
      <c r="H869" s="1" t="n">
        <f aca="false">G869*F869</f>
        <v>7707</v>
      </c>
      <c r="I869" s="13" t="s">
        <v>2363</v>
      </c>
      <c r="J869" s="14" t="n">
        <v>7707</v>
      </c>
      <c r="K869" s="1" t="n">
        <f aca="false">H869-J869</f>
        <v>0</v>
      </c>
      <c r="L869" s="0"/>
    </row>
    <row r="870" customFormat="false" ht="30.8" hidden="false" customHeight="false" outlineLevel="0" collapsed="false">
      <c r="A870" s="1" t="s">
        <v>2364</v>
      </c>
      <c r="B870" s="1" t="s">
        <v>2365</v>
      </c>
      <c r="C870" s="1" t="s">
        <v>67</v>
      </c>
      <c r="D870" s="1" t="s">
        <v>20</v>
      </c>
      <c r="E870" s="1" t="n">
        <v>52075</v>
      </c>
      <c r="F870" s="1" t="n">
        <f aca="false">D870-C870</f>
        <v>10</v>
      </c>
      <c r="G870" s="26" t="n">
        <v>3853.5</v>
      </c>
      <c r="H870" s="1" t="n">
        <f aca="false">G870*F870</f>
        <v>38535</v>
      </c>
      <c r="I870" s="13" t="s">
        <v>2366</v>
      </c>
      <c r="J870" s="14" t="n">
        <v>38535</v>
      </c>
      <c r="K870" s="1" t="n">
        <f aca="false">H870-J870</f>
        <v>0</v>
      </c>
      <c r="L870" s="0"/>
    </row>
    <row r="871" customFormat="false" ht="30.8" hidden="false" customHeight="false" outlineLevel="0" collapsed="false">
      <c r="A871" s="1" t="s">
        <v>2367</v>
      </c>
      <c r="B871" s="1" t="s">
        <v>2368</v>
      </c>
      <c r="C871" s="1" t="s">
        <v>82</v>
      </c>
      <c r="D871" s="1" t="s">
        <v>35</v>
      </c>
      <c r="E871" s="1" t="n">
        <v>19730</v>
      </c>
      <c r="F871" s="1" t="n">
        <f aca="false">D871-C871</f>
        <v>4</v>
      </c>
      <c r="G871" s="26" t="n">
        <v>3853.5</v>
      </c>
      <c r="H871" s="1" t="n">
        <f aca="false">G871*F871</f>
        <v>15414</v>
      </c>
      <c r="I871" s="13" t="s">
        <v>2369</v>
      </c>
      <c r="J871" s="14" t="n">
        <v>15414</v>
      </c>
      <c r="K871" s="1" t="n">
        <f aca="false">H871-J871</f>
        <v>0</v>
      </c>
      <c r="L871" s="0"/>
    </row>
    <row r="872" customFormat="false" ht="30.8" hidden="false" customHeight="false" outlineLevel="0" collapsed="false">
      <c r="A872" s="1" t="s">
        <v>2370</v>
      </c>
      <c r="B872" s="1" t="s">
        <v>2371</v>
      </c>
      <c r="C872" s="1" t="s">
        <v>39</v>
      </c>
      <c r="D872" s="1" t="s">
        <v>51</v>
      </c>
      <c r="E872" s="1" t="n">
        <v>30537.5</v>
      </c>
      <c r="F872" s="1" t="n">
        <f aca="false">D872-C872</f>
        <v>5</v>
      </c>
      <c r="G872" s="26" t="n">
        <v>3853.5</v>
      </c>
      <c r="H872" s="1" t="n">
        <f aca="false">G872*F872</f>
        <v>19267.5</v>
      </c>
      <c r="I872" s="13" t="s">
        <v>2372</v>
      </c>
      <c r="J872" s="14" t="n">
        <v>19267.5</v>
      </c>
      <c r="K872" s="1" t="n">
        <f aca="false">H872-J872</f>
        <v>0</v>
      </c>
      <c r="L872" s="0"/>
    </row>
    <row r="873" customFormat="false" ht="30.8" hidden="false" customHeight="false" outlineLevel="0" collapsed="false">
      <c r="A873" s="1" t="s">
        <v>2373</v>
      </c>
      <c r="B873" s="1" t="s">
        <v>2374</v>
      </c>
      <c r="C873" s="1" t="s">
        <v>112</v>
      </c>
      <c r="D873" s="1" t="s">
        <v>59</v>
      </c>
      <c r="E873" s="1" t="n">
        <v>46130</v>
      </c>
      <c r="F873" s="1" t="n">
        <f aca="false">D873-C873</f>
        <v>8</v>
      </c>
      <c r="G873" s="26" t="n">
        <v>3853.5</v>
      </c>
      <c r="H873" s="1" t="n">
        <f aca="false">G873*F873</f>
        <v>30828</v>
      </c>
      <c r="I873" s="13" t="s">
        <v>2375</v>
      </c>
      <c r="J873" s="14" t="n">
        <v>30828</v>
      </c>
      <c r="K873" s="1" t="n">
        <f aca="false">H873-J873</f>
        <v>0</v>
      </c>
      <c r="L873" s="0"/>
    </row>
    <row r="874" customFormat="false" ht="30.8" hidden="false" customHeight="false" outlineLevel="0" collapsed="false">
      <c r="A874" s="1" t="s">
        <v>2376</v>
      </c>
      <c r="B874" s="1" t="s">
        <v>2377</v>
      </c>
      <c r="C874" s="1" t="s">
        <v>14</v>
      </c>
      <c r="D874" s="1" t="s">
        <v>20</v>
      </c>
      <c r="E874" s="1" t="n">
        <v>6047.5</v>
      </c>
      <c r="F874" s="1" t="n">
        <f aca="false">D874-C874</f>
        <v>1</v>
      </c>
      <c r="G874" s="26" t="n">
        <v>4693.5</v>
      </c>
      <c r="H874" s="1" t="n">
        <f aca="false">G874*F874</f>
        <v>4693.5</v>
      </c>
      <c r="I874" s="13" t="s">
        <v>2378</v>
      </c>
      <c r="J874" s="14" t="n">
        <v>4693.5</v>
      </c>
      <c r="K874" s="1" t="n">
        <f aca="false">H874-J874</f>
        <v>0</v>
      </c>
      <c r="L874" s="0"/>
    </row>
    <row r="875" customFormat="false" ht="37.3" hidden="false" customHeight="true" outlineLevel="0" collapsed="false">
      <c r="A875" s="1" t="s">
        <v>2379</v>
      </c>
      <c r="B875" s="1" t="s">
        <v>2380</v>
      </c>
      <c r="C875" s="1" t="s">
        <v>86</v>
      </c>
      <c r="D875" s="1" t="s">
        <v>14</v>
      </c>
      <c r="E875" s="1" t="n">
        <v>30237.5</v>
      </c>
      <c r="F875" s="1" t="n">
        <f aca="false">D875-C875</f>
        <v>5</v>
      </c>
      <c r="G875" s="26" t="n">
        <v>4693.5</v>
      </c>
      <c r="H875" s="1" t="n">
        <f aca="false">G875*F875</f>
        <v>23467.5</v>
      </c>
      <c r="I875" s="13" t="s">
        <v>2381</v>
      </c>
      <c r="J875" s="14" t="n">
        <v>23467.5</v>
      </c>
      <c r="K875" s="1" t="n">
        <f aca="false">H875-J875</f>
        <v>0</v>
      </c>
      <c r="L875" s="0"/>
    </row>
    <row r="876" s="22" customFormat="true" ht="19.55" hidden="false" customHeight="true" outlineLevel="0" collapsed="false">
      <c r="A876" s="19" t="s">
        <v>2382</v>
      </c>
      <c r="B876" s="19" t="s">
        <v>2383</v>
      </c>
      <c r="C876" s="19" t="s">
        <v>43</v>
      </c>
      <c r="D876" s="19" t="s">
        <v>29</v>
      </c>
      <c r="E876" s="19" t="n">
        <v>29990</v>
      </c>
      <c r="F876" s="19" t="n">
        <f aca="false">D876-C876</f>
        <v>4</v>
      </c>
      <c r="G876" s="19" t="n">
        <v>3670</v>
      </c>
      <c r="H876" s="19" t="n">
        <f aca="false">G876*F876</f>
        <v>14680</v>
      </c>
      <c r="I876" s="20" t="s">
        <v>2384</v>
      </c>
      <c r="J876" s="21" t="n">
        <v>14680</v>
      </c>
      <c r="K876" s="19" t="n">
        <f aca="false">H876-J876</f>
        <v>0</v>
      </c>
    </row>
    <row r="877" s="12" customFormat="true" ht="29.85" hidden="false" customHeight="false" outlineLevel="0" collapsed="false">
      <c r="A877" s="23" t="s">
        <v>2385</v>
      </c>
      <c r="B877" s="11" t="s">
        <v>2386</v>
      </c>
      <c r="C877" s="11" t="s">
        <v>82</v>
      </c>
      <c r="D877" s="11" t="s">
        <v>39</v>
      </c>
      <c r="E877" s="11" t="n">
        <v>65056.25</v>
      </c>
      <c r="F877" s="11" t="n">
        <f aca="false">D877-C877</f>
        <v>5</v>
      </c>
      <c r="G877" s="8" t="n">
        <f aca="false">3853.5*2</f>
        <v>7707</v>
      </c>
      <c r="H877" s="11" t="n">
        <f aca="false">G877*F877</f>
        <v>38535</v>
      </c>
      <c r="I877" s="9" t="s">
        <v>2387</v>
      </c>
      <c r="J877" s="10" t="n">
        <v>19267.5</v>
      </c>
      <c r="K877" s="8" t="n">
        <f aca="false">H877-J877-J878</f>
        <v>0</v>
      </c>
      <c r="L877" s="11"/>
    </row>
    <row r="878" customFormat="false" ht="29.85" hidden="false" customHeight="false" outlineLevel="0" collapsed="false">
      <c r="A878" s="23"/>
      <c r="B878" s="11"/>
      <c r="C878" s="11"/>
      <c r="D878" s="11"/>
      <c r="E878" s="11"/>
      <c r="F878" s="11"/>
      <c r="G878" s="8"/>
      <c r="H878" s="11"/>
      <c r="I878" s="24" t="s">
        <v>2388</v>
      </c>
      <c r="J878" s="25" t="n">
        <v>19267.5</v>
      </c>
      <c r="K878" s="8" t="n">
        <v>0</v>
      </c>
      <c r="L878" s="11"/>
    </row>
    <row r="879" s="44" customFormat="true" ht="30.8" hidden="false" customHeight="false" outlineLevel="0" collapsed="false">
      <c r="A879" s="1" t="s">
        <v>2389</v>
      </c>
      <c r="B879" s="1" t="s">
        <v>2390</v>
      </c>
      <c r="C879" s="1" t="s">
        <v>28</v>
      </c>
      <c r="D879" s="1" t="s">
        <v>47</v>
      </c>
      <c r="E879" s="1" t="n">
        <v>4767.5</v>
      </c>
      <c r="F879" s="1" t="n">
        <f aca="false">D879-C879</f>
        <v>1</v>
      </c>
      <c r="G879" s="26" t="n">
        <v>3853.5</v>
      </c>
      <c r="H879" s="1" t="n">
        <f aca="false">G879*F879</f>
        <v>3853.5</v>
      </c>
      <c r="I879" s="13" t="s">
        <v>2391</v>
      </c>
      <c r="J879" s="14" t="n">
        <v>3853.5</v>
      </c>
      <c r="K879" s="1" t="n">
        <f aca="false">H879-J879</f>
        <v>0</v>
      </c>
      <c r="L879" s="1"/>
      <c r="M879" s="0"/>
      <c r="N879" s="0"/>
      <c r="O879" s="0"/>
      <c r="P879" s="0"/>
      <c r="Q879" s="0"/>
      <c r="R879" s="0"/>
      <c r="S879" s="0"/>
      <c r="T879" s="0"/>
      <c r="U879" s="0"/>
      <c r="V879" s="0"/>
      <c r="AMI879" s="0"/>
      <c r="AMJ879" s="0"/>
    </row>
    <row r="880" s="12" customFormat="true" ht="29.85" hidden="false" customHeight="false" outlineLevel="0" collapsed="false">
      <c r="A880" s="23" t="s">
        <v>2392</v>
      </c>
      <c r="B880" s="11" t="s">
        <v>2393</v>
      </c>
      <c r="C880" s="11" t="s">
        <v>1756</v>
      </c>
      <c r="D880" s="11" t="s">
        <v>28</v>
      </c>
      <c r="E880" s="11" t="n">
        <v>24770</v>
      </c>
      <c r="F880" s="11" t="n">
        <v>1</v>
      </c>
      <c r="G880" s="8" t="n">
        <v>3670</v>
      </c>
      <c r="H880" s="11" t="n">
        <f aca="false">G880*F880</f>
        <v>3670</v>
      </c>
      <c r="I880" s="9" t="s">
        <v>2394</v>
      </c>
      <c r="J880" s="10" t="n">
        <v>3670</v>
      </c>
      <c r="K880" s="11" t="n">
        <f aca="false">H880+H881-J880-J881</f>
        <v>0</v>
      </c>
      <c r="L880" s="11"/>
    </row>
    <row r="881" s="12" customFormat="true" ht="29.85" hidden="false" customHeight="false" outlineLevel="0" collapsed="false">
      <c r="A881" s="23"/>
      <c r="B881" s="11"/>
      <c r="C881" s="11"/>
      <c r="D881" s="11"/>
      <c r="E881" s="11"/>
      <c r="F881" s="11" t="n">
        <v>5</v>
      </c>
      <c r="G881" s="8" t="n">
        <v>5000</v>
      </c>
      <c r="H881" s="11" t="n">
        <f aca="false">G881*F881</f>
        <v>25000</v>
      </c>
      <c r="I881" s="9" t="s">
        <v>2395</v>
      </c>
      <c r="J881" s="10" t="n">
        <v>25000</v>
      </c>
      <c r="K881" s="11" t="n">
        <v>0</v>
      </c>
      <c r="L881" s="11"/>
    </row>
    <row r="882" customFormat="false" ht="30.8" hidden="false" customHeight="false" outlineLevel="0" collapsed="false">
      <c r="A882" s="1" t="s">
        <v>2396</v>
      </c>
      <c r="B882" s="1" t="s">
        <v>2397</v>
      </c>
      <c r="C882" s="1" t="s">
        <v>24</v>
      </c>
      <c r="D882" s="1" t="s">
        <v>34</v>
      </c>
      <c r="E882" s="1" t="n">
        <v>17132.5</v>
      </c>
      <c r="F882" s="1" t="n">
        <f aca="false">D882-C882</f>
        <v>2</v>
      </c>
      <c r="G882" s="26" t="n">
        <v>5743.5</v>
      </c>
      <c r="H882" s="1" t="n">
        <f aca="false">G882*F882</f>
        <v>11487</v>
      </c>
      <c r="I882" s="13" t="s">
        <v>2398</v>
      </c>
      <c r="J882" s="14" t="n">
        <v>11486.8</v>
      </c>
      <c r="K882" s="1" t="n">
        <f aca="false">H882-J882</f>
        <v>0.200000000000728</v>
      </c>
      <c r="L882" s="0"/>
    </row>
    <row r="883" s="22" customFormat="true" ht="29.85" hidden="false" customHeight="false" outlineLevel="0" collapsed="false">
      <c r="A883" s="19" t="s">
        <v>2399</v>
      </c>
      <c r="B883" s="19" t="s">
        <v>2400</v>
      </c>
      <c r="C883" s="19" t="s">
        <v>63</v>
      </c>
      <c r="D883" s="19" t="s">
        <v>93</v>
      </c>
      <c r="E883" s="19" t="n">
        <v>56630</v>
      </c>
      <c r="F883" s="19" t="n">
        <f aca="false">D883-C883</f>
        <v>7</v>
      </c>
      <c r="G883" s="19" t="n">
        <v>4470</v>
      </c>
      <c r="H883" s="19" t="n">
        <f aca="false">G883*F883</f>
        <v>31290</v>
      </c>
      <c r="I883" s="20" t="s">
        <v>2401</v>
      </c>
      <c r="J883" s="21" t="n">
        <v>31290</v>
      </c>
      <c r="K883" s="19" t="n">
        <f aca="false">H883-J883</f>
        <v>0</v>
      </c>
    </row>
    <row r="884" s="12" customFormat="true" ht="29.85" hidden="false" customHeight="false" outlineLevel="0" collapsed="false">
      <c r="A884" s="23" t="s">
        <v>2402</v>
      </c>
      <c r="B884" s="11" t="s">
        <v>2403</v>
      </c>
      <c r="C884" s="11" t="s">
        <v>166</v>
      </c>
      <c r="D884" s="11" t="s">
        <v>47</v>
      </c>
      <c r="E884" s="11" t="n">
        <v>17647</v>
      </c>
      <c r="F884" s="11" t="n">
        <v>2</v>
      </c>
      <c r="G884" s="8" t="n">
        <v>3853.5</v>
      </c>
      <c r="H884" s="11" t="n">
        <f aca="false">G884*F884</f>
        <v>7707</v>
      </c>
      <c r="I884" s="9" t="s">
        <v>2404</v>
      </c>
      <c r="J884" s="10" t="n">
        <v>7707</v>
      </c>
      <c r="K884" s="11" t="n">
        <f aca="false">H884+H885-J884-J885</f>
        <v>500</v>
      </c>
      <c r="L884" s="11"/>
    </row>
    <row r="885" s="12" customFormat="true" ht="29.85" hidden="false" customHeight="false" outlineLevel="0" collapsed="false">
      <c r="A885" s="23"/>
      <c r="B885" s="11"/>
      <c r="C885" s="11"/>
      <c r="D885" s="11"/>
      <c r="E885" s="11"/>
      <c r="F885" s="11" t="n">
        <v>1</v>
      </c>
      <c r="G885" s="8" t="n">
        <v>5000</v>
      </c>
      <c r="H885" s="11" t="n">
        <f aca="false">(G885*F885)+1100+600</f>
        <v>6700</v>
      </c>
      <c r="I885" s="9" t="s">
        <v>2405</v>
      </c>
      <c r="J885" s="10" t="n">
        <v>6200</v>
      </c>
      <c r="K885" s="11" t="n">
        <v>0</v>
      </c>
      <c r="L885" s="11"/>
    </row>
    <row r="886" s="22" customFormat="true" ht="29.85" hidden="false" customHeight="false" outlineLevel="0" collapsed="false">
      <c r="A886" s="75" t="s">
        <v>2406</v>
      </c>
      <c r="B886" s="19" t="s">
        <v>2407</v>
      </c>
      <c r="C886" s="19" t="s">
        <v>43</v>
      </c>
      <c r="D886" s="19" t="s">
        <v>29</v>
      </c>
      <c r="E886" s="19" t="n">
        <v>55135</v>
      </c>
      <c r="F886" s="19" t="n">
        <f aca="false">D886-C886</f>
        <v>4</v>
      </c>
      <c r="G886" s="19" t="n">
        <v>3670</v>
      </c>
      <c r="H886" s="19" t="n">
        <f aca="false">(G886*F886)*2</f>
        <v>29360</v>
      </c>
      <c r="I886" s="20" t="s">
        <v>2408</v>
      </c>
      <c r="J886" s="21" t="n">
        <v>14680</v>
      </c>
      <c r="K886" s="19" t="n">
        <f aca="false">H886-J886-J887</f>
        <v>0</v>
      </c>
      <c r="L886" s="19"/>
    </row>
    <row r="887" s="22" customFormat="true" ht="29.85" hidden="false" customHeight="false" outlineLevel="0" collapsed="false">
      <c r="A887" s="75"/>
      <c r="B887" s="19"/>
      <c r="C887" s="19"/>
      <c r="D887" s="19"/>
      <c r="E887" s="19"/>
      <c r="F887" s="19"/>
      <c r="G887" s="19"/>
      <c r="H887" s="19"/>
      <c r="I887" s="20" t="s">
        <v>2409</v>
      </c>
      <c r="J887" s="21" t="n">
        <v>14680</v>
      </c>
      <c r="K887" s="19" t="n">
        <v>0</v>
      </c>
      <c r="L887" s="19"/>
    </row>
    <row r="888" customFormat="false" ht="29.85" hidden="false" customHeight="false" outlineLevel="0" collapsed="false">
      <c r="A888" s="19" t="s">
        <v>2410</v>
      </c>
      <c r="B888" s="19" t="s">
        <v>2411</v>
      </c>
      <c r="C888" s="19" t="s">
        <v>39</v>
      </c>
      <c r="D888" s="19" t="s">
        <v>112</v>
      </c>
      <c r="E888" s="19" t="n">
        <v>42600</v>
      </c>
      <c r="F888" s="19" t="n">
        <f aca="false">D888-C888</f>
        <v>6</v>
      </c>
      <c r="G888" s="19" t="n">
        <v>3670</v>
      </c>
      <c r="H888" s="19" t="n">
        <f aca="false">G888*F888</f>
        <v>22020</v>
      </c>
      <c r="I888" s="20" t="s">
        <v>2412</v>
      </c>
      <c r="J888" s="21" t="n">
        <v>22020</v>
      </c>
      <c r="K888" s="19" t="n">
        <f aca="false">H888-J888</f>
        <v>0</v>
      </c>
      <c r="L888" s="0"/>
    </row>
    <row r="889" s="84" customFormat="true" ht="29.85" hidden="false" customHeight="false" outlineLevel="0" collapsed="false">
      <c r="A889" s="81" t="s">
        <v>2413</v>
      </c>
      <c r="B889" s="81" t="s">
        <v>2414</v>
      </c>
      <c r="C889" s="81" t="s">
        <v>43</v>
      </c>
      <c r="D889" s="81" t="s">
        <v>142</v>
      </c>
      <c r="E889" s="81" t="n">
        <v>15622.5</v>
      </c>
      <c r="F889" s="81" t="n">
        <f aca="false">D889-C889</f>
        <v>3</v>
      </c>
      <c r="G889" s="81" t="n">
        <v>3853.5</v>
      </c>
      <c r="H889" s="81" t="n">
        <f aca="false">G889*F889</f>
        <v>11560.5</v>
      </c>
      <c r="I889" s="82" t="s">
        <v>2415</v>
      </c>
      <c r="J889" s="83" t="n">
        <v>11560.5</v>
      </c>
      <c r="K889" s="81" t="n">
        <f aca="false">H889-J889</f>
        <v>0</v>
      </c>
    </row>
    <row r="890" customFormat="false" ht="15.9" hidden="false" customHeight="false" outlineLevel="0" collapsed="false">
      <c r="A890" s="1" t="s">
        <v>2416</v>
      </c>
      <c r="B890" s="1" t="s">
        <v>2417</v>
      </c>
      <c r="C890" s="1" t="s">
        <v>28</v>
      </c>
      <c r="D890" s="1" t="s">
        <v>142</v>
      </c>
      <c r="E890" s="1" t="n">
        <v>8765</v>
      </c>
      <c r="F890" s="1" t="n">
        <f aca="false">D890-C890</f>
        <v>2</v>
      </c>
      <c r="G890" s="26" t="n">
        <v>3853.5</v>
      </c>
      <c r="H890" s="1" t="n">
        <f aca="false">G890*F890</f>
        <v>7707</v>
      </c>
      <c r="I890" s="13" t="s">
        <v>2418</v>
      </c>
      <c r="J890" s="14" t="n">
        <v>7707</v>
      </c>
      <c r="K890" s="1" t="n">
        <f aca="false">H890-J890</f>
        <v>0</v>
      </c>
      <c r="L890" s="0"/>
    </row>
    <row r="891" customFormat="false" ht="30.8" hidden="false" customHeight="false" outlineLevel="0" collapsed="false">
      <c r="A891" s="1" t="s">
        <v>2419</v>
      </c>
      <c r="B891" s="1" t="s">
        <v>2420</v>
      </c>
      <c r="C891" s="1" t="s">
        <v>63</v>
      </c>
      <c r="D891" s="1" t="s">
        <v>24</v>
      </c>
      <c r="E891" s="1" t="n">
        <v>18345</v>
      </c>
      <c r="F891" s="1" t="n">
        <f aca="false">D891-C891</f>
        <v>2</v>
      </c>
      <c r="G891" s="26" t="n">
        <v>5743.5</v>
      </c>
      <c r="H891" s="1" t="n">
        <f aca="false">G891*F891</f>
        <v>11487</v>
      </c>
      <c r="I891" s="13" t="s">
        <v>2421</v>
      </c>
      <c r="J891" s="14" t="n">
        <v>11486.8</v>
      </c>
      <c r="K891" s="1" t="n">
        <f aca="false">H891-J891</f>
        <v>0.200000000000728</v>
      </c>
      <c r="L891" s="0"/>
    </row>
    <row r="892" customFormat="false" ht="30.8" hidden="false" customHeight="false" outlineLevel="0" collapsed="false">
      <c r="A892" s="1" t="s">
        <v>2422</v>
      </c>
      <c r="B892" s="1" t="s">
        <v>2423</v>
      </c>
      <c r="C892" s="1" t="s">
        <v>58</v>
      </c>
      <c r="D892" s="1" t="s">
        <v>59</v>
      </c>
      <c r="E892" s="1" t="n">
        <v>11185</v>
      </c>
      <c r="F892" s="1" t="n">
        <f aca="false">D892-C892</f>
        <v>2</v>
      </c>
      <c r="G892" s="26" t="n">
        <v>3853.5</v>
      </c>
      <c r="H892" s="1" t="n">
        <f aca="false">G892*F892</f>
        <v>7707</v>
      </c>
      <c r="I892" s="13" t="s">
        <v>2424</v>
      </c>
      <c r="J892" s="14" t="n">
        <v>7707</v>
      </c>
      <c r="K892" s="1" t="n">
        <f aca="false">H892-J892</f>
        <v>0</v>
      </c>
      <c r="L892" s="0"/>
    </row>
    <row r="893" customFormat="false" ht="30.8" hidden="false" customHeight="false" outlineLevel="0" collapsed="false">
      <c r="A893" s="1" t="s">
        <v>2425</v>
      </c>
      <c r="B893" s="1" t="s">
        <v>2426</v>
      </c>
      <c r="C893" s="1" t="s">
        <v>142</v>
      </c>
      <c r="D893" s="1" t="s">
        <v>75</v>
      </c>
      <c r="E893" s="1" t="n">
        <v>26587.5</v>
      </c>
      <c r="F893" s="1" t="n">
        <f aca="false">D893-C893</f>
        <v>5</v>
      </c>
      <c r="G893" s="26" t="n">
        <v>3853.5</v>
      </c>
      <c r="H893" s="1" t="n">
        <f aca="false">G893*F893</f>
        <v>19267.5</v>
      </c>
      <c r="I893" s="13" t="s">
        <v>2427</v>
      </c>
      <c r="J893" s="14" t="n">
        <v>19267.5</v>
      </c>
      <c r="K893" s="1" t="n">
        <f aca="false">H893-J893</f>
        <v>0</v>
      </c>
      <c r="L893" s="0"/>
    </row>
    <row r="894" customFormat="false" ht="30.8" hidden="false" customHeight="false" outlineLevel="0" collapsed="false">
      <c r="A894" s="26" t="s">
        <v>2428</v>
      </c>
      <c r="B894" s="26" t="s">
        <v>2429</v>
      </c>
      <c r="C894" s="26" t="s">
        <v>119</v>
      </c>
      <c r="D894" s="26" t="s">
        <v>39</v>
      </c>
      <c r="E894" s="26" t="n">
        <v>21735</v>
      </c>
      <c r="F894" s="26" t="n">
        <f aca="false">D894-C894</f>
        <v>3</v>
      </c>
      <c r="G894" s="26" t="n">
        <v>3853.5</v>
      </c>
      <c r="H894" s="26" t="n">
        <f aca="false">G894*F894</f>
        <v>11560.5</v>
      </c>
      <c r="I894" s="13" t="s">
        <v>2430</v>
      </c>
      <c r="J894" s="14" t="n">
        <v>11560.5</v>
      </c>
      <c r="K894" s="1" t="n">
        <f aca="false">H894-J894</f>
        <v>0</v>
      </c>
      <c r="L894" s="0"/>
    </row>
    <row r="895" s="38" customFormat="true" ht="30.8" hidden="false" customHeight="false" outlineLevel="0" collapsed="false">
      <c r="A895" s="35" t="s">
        <v>2431</v>
      </c>
      <c r="B895" s="35" t="s">
        <v>2432</v>
      </c>
      <c r="C895" s="35" t="s">
        <v>63</v>
      </c>
      <c r="D895" s="35" t="s">
        <v>34</v>
      </c>
      <c r="E895" s="35" t="n">
        <v>21270</v>
      </c>
      <c r="F895" s="35" t="n">
        <f aca="false">D895-C895</f>
        <v>4</v>
      </c>
      <c r="G895" s="35" t="n">
        <v>3853.5</v>
      </c>
      <c r="H895" s="35" t="n">
        <f aca="false">G895*F895</f>
        <v>15414</v>
      </c>
      <c r="I895" s="36" t="s">
        <v>2433</v>
      </c>
      <c r="J895" s="37" t="n">
        <v>15414</v>
      </c>
      <c r="K895" s="1" t="n">
        <f aca="false">H895-J895</f>
        <v>0</v>
      </c>
      <c r="L895" s="35"/>
      <c r="AMI895" s="0"/>
      <c r="AMJ895" s="0"/>
    </row>
    <row r="896" customFormat="false" ht="30.8" hidden="false" customHeight="false" outlineLevel="0" collapsed="false">
      <c r="A896" s="1" t="s">
        <v>2434</v>
      </c>
      <c r="B896" s="1" t="s">
        <v>2435</v>
      </c>
      <c r="C896" s="1" t="s">
        <v>74</v>
      </c>
      <c r="D896" s="1" t="s">
        <v>75</v>
      </c>
      <c r="E896" s="1" t="n">
        <v>16290</v>
      </c>
      <c r="F896" s="1" t="n">
        <f aca="false">D896-C896</f>
        <v>2</v>
      </c>
      <c r="G896" s="26" t="n">
        <v>3853.5</v>
      </c>
      <c r="H896" s="1" t="n">
        <f aca="false">G896*F896</f>
        <v>7707</v>
      </c>
      <c r="I896" s="13" t="s">
        <v>2436</v>
      </c>
      <c r="J896" s="14" t="n">
        <v>7707</v>
      </c>
      <c r="K896" s="1" t="n">
        <f aca="false">H896-J896</f>
        <v>0</v>
      </c>
      <c r="L896" s="0"/>
    </row>
    <row r="897" customFormat="false" ht="30.8" hidden="false" customHeight="false" outlineLevel="0" collapsed="false">
      <c r="A897" s="1" t="s">
        <v>2437</v>
      </c>
      <c r="B897" s="1" t="s">
        <v>2438</v>
      </c>
      <c r="C897" s="1" t="s">
        <v>82</v>
      </c>
      <c r="D897" s="1" t="s">
        <v>67</v>
      </c>
      <c r="E897" s="1" t="n">
        <v>18142.5</v>
      </c>
      <c r="F897" s="1" t="n">
        <f aca="false">D897-C897</f>
        <v>3</v>
      </c>
      <c r="G897" s="26" t="n">
        <v>4693.5</v>
      </c>
      <c r="H897" s="1" t="n">
        <f aca="false">G897*F897</f>
        <v>14080.5</v>
      </c>
      <c r="I897" s="13" t="s">
        <v>2439</v>
      </c>
      <c r="J897" s="14" t="n">
        <v>14080.5</v>
      </c>
      <c r="K897" s="1" t="n">
        <f aca="false">H897-J897</f>
        <v>0</v>
      </c>
      <c r="L897" s="0"/>
    </row>
    <row r="898" customFormat="false" ht="30.8" hidden="false" customHeight="false" outlineLevel="0" collapsed="false">
      <c r="A898" s="1" t="s">
        <v>2440</v>
      </c>
      <c r="B898" s="1" t="s">
        <v>2441</v>
      </c>
      <c r="C898" s="1" t="s">
        <v>34</v>
      </c>
      <c r="D898" s="1" t="s">
        <v>35</v>
      </c>
      <c r="E898" s="1" t="n">
        <v>32895</v>
      </c>
      <c r="F898" s="1" t="n">
        <f aca="false">D898-C898</f>
        <v>6</v>
      </c>
      <c r="G898" s="26" t="n">
        <v>3853.5</v>
      </c>
      <c r="H898" s="1" t="n">
        <f aca="false">G898*F898</f>
        <v>23121</v>
      </c>
      <c r="I898" s="13" t="s">
        <v>2442</v>
      </c>
      <c r="J898" s="14" t="n">
        <v>23121</v>
      </c>
      <c r="K898" s="1" t="n">
        <f aca="false">H898-J898</f>
        <v>0</v>
      </c>
      <c r="L898" s="0"/>
    </row>
    <row r="899" customFormat="false" ht="30.8" hidden="false" customHeight="false" outlineLevel="0" collapsed="false">
      <c r="A899" s="26" t="s">
        <v>2443</v>
      </c>
      <c r="B899" s="26" t="s">
        <v>2444</v>
      </c>
      <c r="C899" s="26" t="s">
        <v>14</v>
      </c>
      <c r="D899" s="26" t="s">
        <v>20</v>
      </c>
      <c r="E899" s="26" t="n">
        <v>4932.5</v>
      </c>
      <c r="F899" s="26" t="n">
        <f aca="false">D899-C899</f>
        <v>1</v>
      </c>
      <c r="G899" s="26" t="n">
        <v>3853.5</v>
      </c>
      <c r="H899" s="26" t="n">
        <f aca="false">G899*F899</f>
        <v>3853.5</v>
      </c>
      <c r="I899" s="13" t="s">
        <v>2445</v>
      </c>
      <c r="J899" s="14" t="n">
        <v>3853.5</v>
      </c>
      <c r="K899" s="1" t="n">
        <f aca="false">H899-J899</f>
        <v>0</v>
      </c>
      <c r="L899" s="0"/>
    </row>
    <row r="900" customFormat="false" ht="30.8" hidden="false" customHeight="false" outlineLevel="0" collapsed="false">
      <c r="A900" s="26" t="s">
        <v>2446</v>
      </c>
      <c r="B900" s="26" t="s">
        <v>2447</v>
      </c>
      <c r="C900" s="26" t="s">
        <v>67</v>
      </c>
      <c r="D900" s="26" t="s">
        <v>51</v>
      </c>
      <c r="E900" s="26" t="n">
        <v>34527.5</v>
      </c>
      <c r="F900" s="26" t="n">
        <f aca="false">D900-C900</f>
        <v>7</v>
      </c>
      <c r="G900" s="26" t="n">
        <v>3853.5</v>
      </c>
      <c r="H900" s="26" t="n">
        <f aca="false">G900*F900</f>
        <v>26974.5</v>
      </c>
      <c r="I900" s="13" t="s">
        <v>2448</v>
      </c>
      <c r="J900" s="14" t="n">
        <v>26974.5</v>
      </c>
      <c r="K900" s="1" t="n">
        <f aca="false">H900-J900</f>
        <v>0</v>
      </c>
      <c r="L900" s="0"/>
    </row>
    <row r="901" customFormat="false" ht="30.8" hidden="false" customHeight="false" outlineLevel="0" collapsed="false">
      <c r="A901" s="1" t="s">
        <v>2449</v>
      </c>
      <c r="B901" s="1" t="s">
        <v>2450</v>
      </c>
      <c r="C901" s="1" t="s">
        <v>43</v>
      </c>
      <c r="D901" s="1" t="s">
        <v>24</v>
      </c>
      <c r="E901" s="1" t="n">
        <v>46733.75</v>
      </c>
      <c r="F901" s="1" t="n">
        <f aca="false">D901-C901</f>
        <v>7</v>
      </c>
      <c r="G901" s="26" t="n">
        <v>3853.5</v>
      </c>
      <c r="H901" s="1" t="n">
        <f aca="false">G901*F901</f>
        <v>26974.5</v>
      </c>
      <c r="I901" s="13" t="s">
        <v>2451</v>
      </c>
      <c r="J901" s="14" t="n">
        <v>26974.5</v>
      </c>
      <c r="K901" s="1" t="n">
        <f aca="false">H901-J901</f>
        <v>0</v>
      </c>
      <c r="L901" s="0"/>
    </row>
    <row r="902" customFormat="false" ht="30.8" hidden="false" customHeight="false" outlineLevel="0" collapsed="false">
      <c r="A902" s="1" t="s">
        <v>2452</v>
      </c>
      <c r="B902" s="1" t="s">
        <v>2453</v>
      </c>
      <c r="C902" s="1" t="s">
        <v>24</v>
      </c>
      <c r="D902" s="1" t="s">
        <v>34</v>
      </c>
      <c r="E902" s="1" t="n">
        <v>14415</v>
      </c>
      <c r="F902" s="1" t="n">
        <f aca="false">D902-C902</f>
        <v>2</v>
      </c>
      <c r="G902" s="26" t="n">
        <v>5743.5</v>
      </c>
      <c r="H902" s="1" t="n">
        <f aca="false">G902*F902</f>
        <v>11487</v>
      </c>
      <c r="I902" s="13" t="s">
        <v>2454</v>
      </c>
      <c r="J902" s="14" t="n">
        <v>11486.8</v>
      </c>
      <c r="K902" s="1" t="n">
        <f aca="false">H902-J902</f>
        <v>0.200000000000728</v>
      </c>
      <c r="L902" s="0"/>
    </row>
    <row r="903" customFormat="false" ht="30.8" hidden="false" customHeight="false" outlineLevel="0" collapsed="false">
      <c r="A903" s="1" t="s">
        <v>2455</v>
      </c>
      <c r="B903" s="1" t="s">
        <v>2456</v>
      </c>
      <c r="C903" s="1" t="s">
        <v>119</v>
      </c>
      <c r="D903" s="1" t="s">
        <v>67</v>
      </c>
      <c r="E903" s="1" t="n">
        <v>5772.5</v>
      </c>
      <c r="F903" s="1" t="n">
        <f aca="false">D903-C903</f>
        <v>1</v>
      </c>
      <c r="G903" s="26" t="n">
        <v>4693.5</v>
      </c>
      <c r="H903" s="1" t="n">
        <f aca="false">G903*F903</f>
        <v>4693.5</v>
      </c>
      <c r="I903" s="13" t="s">
        <v>2457</v>
      </c>
      <c r="J903" s="14" t="n">
        <v>4693.5</v>
      </c>
      <c r="K903" s="1" t="n">
        <f aca="false">H903-J903</f>
        <v>0</v>
      </c>
      <c r="L903" s="0"/>
    </row>
    <row r="904" customFormat="false" ht="30.8" hidden="false" customHeight="false" outlineLevel="0" collapsed="false">
      <c r="A904" s="1" t="s">
        <v>2458</v>
      </c>
      <c r="B904" s="1" t="s">
        <v>2456</v>
      </c>
      <c r="C904" s="1" t="s">
        <v>86</v>
      </c>
      <c r="D904" s="1" t="s">
        <v>207</v>
      </c>
      <c r="E904" s="1" t="n">
        <v>9865</v>
      </c>
      <c r="F904" s="1" t="n">
        <f aca="false">D904-C904</f>
        <v>2</v>
      </c>
      <c r="G904" s="26" t="n">
        <v>3853.5</v>
      </c>
      <c r="H904" s="1" t="n">
        <f aca="false">G904*F904</f>
        <v>7707</v>
      </c>
      <c r="I904" s="13" t="s">
        <v>2459</v>
      </c>
      <c r="J904" s="14" t="n">
        <v>7707</v>
      </c>
      <c r="K904" s="1" t="n">
        <f aca="false">H904-J904</f>
        <v>0</v>
      </c>
      <c r="L904" s="0"/>
    </row>
    <row r="905" customFormat="false" ht="30.8" hidden="false" customHeight="false" outlineLevel="0" collapsed="false">
      <c r="A905" s="1" t="s">
        <v>2460</v>
      </c>
      <c r="B905" s="1" t="s">
        <v>2461</v>
      </c>
      <c r="C905" s="1" t="s">
        <v>35</v>
      </c>
      <c r="D905" s="1" t="s">
        <v>13</v>
      </c>
      <c r="E905" s="1" t="n">
        <v>13645</v>
      </c>
      <c r="F905" s="1" t="n">
        <f aca="false">D905-C905</f>
        <v>2</v>
      </c>
      <c r="G905" s="26" t="n">
        <v>5743.5</v>
      </c>
      <c r="H905" s="1" t="n">
        <f aca="false">G905*F905</f>
        <v>11487</v>
      </c>
      <c r="I905" s="13" t="s">
        <v>2462</v>
      </c>
      <c r="J905" s="14" t="n">
        <v>11486.8</v>
      </c>
      <c r="K905" s="1" t="n">
        <f aca="false">H905-J905</f>
        <v>0.200000000000728</v>
      </c>
      <c r="L905" s="0"/>
    </row>
    <row r="906" customFormat="false" ht="30.8" hidden="false" customHeight="false" outlineLevel="0" collapsed="false">
      <c r="A906" s="1" t="s">
        <v>2463</v>
      </c>
      <c r="B906" s="1" t="s">
        <v>2464</v>
      </c>
      <c r="C906" s="1" t="s">
        <v>74</v>
      </c>
      <c r="D906" s="1" t="s">
        <v>75</v>
      </c>
      <c r="E906" s="1" t="n">
        <v>12215</v>
      </c>
      <c r="F906" s="1" t="n">
        <f aca="false">D906-C906</f>
        <v>2</v>
      </c>
      <c r="G906" s="26" t="n">
        <v>3853.5</v>
      </c>
      <c r="H906" s="1" t="n">
        <f aca="false">G906*F906</f>
        <v>7707</v>
      </c>
      <c r="I906" s="13" t="s">
        <v>2465</v>
      </c>
      <c r="J906" s="14" t="n">
        <v>7707</v>
      </c>
      <c r="K906" s="1" t="n">
        <f aca="false">H906-J906</f>
        <v>0</v>
      </c>
      <c r="L906" s="0"/>
    </row>
    <row r="907" customFormat="false" ht="30.8" hidden="false" customHeight="false" outlineLevel="0" collapsed="false">
      <c r="A907" s="1" t="s">
        <v>2466</v>
      </c>
      <c r="B907" s="1" t="s">
        <v>2464</v>
      </c>
      <c r="C907" s="1" t="s">
        <v>75</v>
      </c>
      <c r="D907" s="1" t="s">
        <v>19</v>
      </c>
      <c r="E907" s="1" t="n">
        <v>12215</v>
      </c>
      <c r="F907" s="1" t="n">
        <f aca="false">D907-C907</f>
        <v>2</v>
      </c>
      <c r="G907" s="26" t="n">
        <v>3853.5</v>
      </c>
      <c r="H907" s="1" t="n">
        <f aca="false">G907*F907</f>
        <v>7707</v>
      </c>
      <c r="I907" s="13" t="s">
        <v>2467</v>
      </c>
      <c r="J907" s="14" t="n">
        <v>7707</v>
      </c>
      <c r="K907" s="1" t="n">
        <f aca="false">H907-J907</f>
        <v>0</v>
      </c>
      <c r="L907" s="0"/>
    </row>
    <row r="908" customFormat="false" ht="30.8" hidden="false" customHeight="false" outlineLevel="0" collapsed="false">
      <c r="A908" s="1" t="s">
        <v>2468</v>
      </c>
      <c r="B908" s="1" t="s">
        <v>2469</v>
      </c>
      <c r="C908" s="1" t="s">
        <v>35</v>
      </c>
      <c r="D908" s="1" t="s">
        <v>13</v>
      </c>
      <c r="E908" s="1" t="n">
        <v>9865</v>
      </c>
      <c r="F908" s="1" t="n">
        <f aca="false">D908-C908</f>
        <v>2</v>
      </c>
      <c r="G908" s="26" t="n">
        <v>3853.5</v>
      </c>
      <c r="H908" s="1" t="n">
        <f aca="false">G908*F908</f>
        <v>7707</v>
      </c>
      <c r="I908" s="13" t="s">
        <v>2470</v>
      </c>
      <c r="J908" s="14" t="n">
        <v>7707</v>
      </c>
      <c r="K908" s="1" t="n">
        <f aca="false">H908-J908</f>
        <v>0</v>
      </c>
      <c r="L908" s="0"/>
    </row>
    <row r="909" s="22" customFormat="true" ht="29.85" hidden="false" customHeight="false" outlineLevel="0" collapsed="false">
      <c r="A909" s="19" t="s">
        <v>2471</v>
      </c>
      <c r="B909" s="19" t="s">
        <v>2472</v>
      </c>
      <c r="C909" s="19" t="s">
        <v>43</v>
      </c>
      <c r="D909" s="19" t="s">
        <v>142</v>
      </c>
      <c r="E909" s="19" t="n">
        <v>20175</v>
      </c>
      <c r="F909" s="19" t="n">
        <f aca="false">D909-C909</f>
        <v>3</v>
      </c>
      <c r="G909" s="19" t="n">
        <v>4470</v>
      </c>
      <c r="H909" s="19" t="n">
        <f aca="false">G909*F909</f>
        <v>13410</v>
      </c>
      <c r="I909" s="20" t="s">
        <v>2473</v>
      </c>
      <c r="J909" s="21" t="n">
        <v>13410</v>
      </c>
      <c r="K909" s="19" t="n">
        <f aca="false">H909-J909</f>
        <v>0</v>
      </c>
    </row>
    <row r="910" s="22" customFormat="true" ht="29.85" hidden="false" customHeight="false" outlineLevel="0" collapsed="false">
      <c r="A910" s="19" t="s">
        <v>2474</v>
      </c>
      <c r="B910" s="19" t="s">
        <v>2475</v>
      </c>
      <c r="C910" s="19" t="s">
        <v>63</v>
      </c>
      <c r="D910" s="19" t="s">
        <v>34</v>
      </c>
      <c r="E910" s="19" t="n">
        <v>23700</v>
      </c>
      <c r="F910" s="19" t="n">
        <f aca="false">D910-C910</f>
        <v>4</v>
      </c>
      <c r="G910" s="19" t="n">
        <v>3670</v>
      </c>
      <c r="H910" s="19" t="n">
        <f aca="false">G910*F910</f>
        <v>14680</v>
      </c>
      <c r="I910" s="20" t="s">
        <v>2476</v>
      </c>
      <c r="J910" s="21" t="n">
        <v>14680</v>
      </c>
      <c r="K910" s="19" t="n">
        <f aca="false">H910-J910</f>
        <v>0</v>
      </c>
    </row>
    <row r="911" customFormat="false" ht="29.85" hidden="false" customHeight="false" outlineLevel="0" collapsed="false">
      <c r="A911" s="15" t="s">
        <v>2477</v>
      </c>
      <c r="B911" s="19" t="s">
        <v>2478</v>
      </c>
      <c r="C911" s="19" t="s">
        <v>14</v>
      </c>
      <c r="D911" s="19" t="s">
        <v>180</v>
      </c>
      <c r="E911" s="19" t="n">
        <v>27290</v>
      </c>
      <c r="F911" s="19" t="n">
        <f aca="false">D911-C911</f>
        <v>2</v>
      </c>
      <c r="G911" s="19" t="n">
        <v>5743.5</v>
      </c>
      <c r="H911" s="19" t="n">
        <f aca="false">11486.8*2</f>
        <v>22973.6</v>
      </c>
      <c r="I911" s="20" t="s">
        <v>2479</v>
      </c>
      <c r="J911" s="21" t="n">
        <v>11486.8</v>
      </c>
      <c r="K911" s="19" t="n">
        <f aca="false">H911-J911-J912</f>
        <v>0</v>
      </c>
      <c r="L911" s="0"/>
    </row>
    <row r="912" customFormat="false" ht="29.85" hidden="false" customHeight="false" outlineLevel="0" collapsed="false">
      <c r="A912" s="15" t="s">
        <v>2477</v>
      </c>
      <c r="B912" s="19"/>
      <c r="C912" s="19"/>
      <c r="D912" s="19"/>
      <c r="E912" s="19"/>
      <c r="F912" s="19"/>
      <c r="G912" s="19"/>
      <c r="H912" s="19"/>
      <c r="I912" s="58" t="s">
        <v>2480</v>
      </c>
      <c r="J912" s="59" t="n">
        <v>11486.8</v>
      </c>
      <c r="K912" s="19" t="n">
        <v>0</v>
      </c>
      <c r="L912" s="0"/>
    </row>
    <row r="913" customFormat="false" ht="21.45" hidden="false" customHeight="true" outlineLevel="0" collapsed="false">
      <c r="A913" s="1" t="s">
        <v>2481</v>
      </c>
      <c r="B913" s="1" t="s">
        <v>2482</v>
      </c>
      <c r="C913" s="1" t="s">
        <v>67</v>
      </c>
      <c r="D913" s="1" t="s">
        <v>39</v>
      </c>
      <c r="E913" s="1" t="n">
        <v>9865</v>
      </c>
      <c r="F913" s="1" t="n">
        <f aca="false">D913-C913</f>
        <v>2</v>
      </c>
      <c r="G913" s="26" t="n">
        <v>3853.5</v>
      </c>
      <c r="H913" s="1" t="n">
        <f aca="false">G913*F913</f>
        <v>7707</v>
      </c>
      <c r="I913" s="13" t="s">
        <v>2483</v>
      </c>
      <c r="J913" s="14" t="n">
        <v>7707</v>
      </c>
      <c r="K913" s="1" t="n">
        <f aca="false">H913-J913</f>
        <v>0</v>
      </c>
      <c r="L913" s="0"/>
    </row>
    <row r="914" customFormat="false" ht="30.8" hidden="false" customHeight="false" outlineLevel="0" collapsed="false">
      <c r="A914" s="1" t="s">
        <v>2484</v>
      </c>
      <c r="B914" s="1" t="s">
        <v>2485</v>
      </c>
      <c r="C914" s="1" t="s">
        <v>67</v>
      </c>
      <c r="D914" s="1" t="s">
        <v>39</v>
      </c>
      <c r="E914" s="1" t="n">
        <v>9865</v>
      </c>
      <c r="F914" s="1" t="n">
        <f aca="false">D914-C914</f>
        <v>2</v>
      </c>
      <c r="G914" s="26" t="n">
        <v>3853.5</v>
      </c>
      <c r="H914" s="1" t="n">
        <f aca="false">G914*F914</f>
        <v>7707</v>
      </c>
      <c r="I914" s="13" t="s">
        <v>2486</v>
      </c>
      <c r="J914" s="14" t="n">
        <v>7707</v>
      </c>
      <c r="K914" s="1" t="n">
        <f aca="false">H914-J914</f>
        <v>0</v>
      </c>
      <c r="L914" s="0"/>
    </row>
    <row r="915" customFormat="false" ht="30.8" hidden="false" customHeight="false" outlineLevel="0" collapsed="false">
      <c r="A915" s="1" t="s">
        <v>2487</v>
      </c>
      <c r="B915" s="1" t="s">
        <v>2488</v>
      </c>
      <c r="C915" s="1" t="s">
        <v>67</v>
      </c>
      <c r="D915" s="1" t="s">
        <v>13</v>
      </c>
      <c r="E915" s="1" t="n">
        <v>18322.5</v>
      </c>
      <c r="F915" s="1" t="n">
        <f aca="false">D915-C915</f>
        <v>3</v>
      </c>
      <c r="G915" s="26" t="n">
        <v>3853.5</v>
      </c>
      <c r="H915" s="1" t="n">
        <f aca="false">G915*F915</f>
        <v>11560.5</v>
      </c>
      <c r="I915" s="13" t="s">
        <v>2489</v>
      </c>
      <c r="J915" s="14" t="n">
        <v>11560.5</v>
      </c>
      <c r="K915" s="1" t="n">
        <f aca="false">H915-J915</f>
        <v>0</v>
      </c>
      <c r="L915" s="0"/>
    </row>
    <row r="916" customFormat="false" ht="15.9" hidden="false" customHeight="false" outlineLevel="0" collapsed="false">
      <c r="A916" s="1" t="s">
        <v>2490</v>
      </c>
      <c r="B916" s="1" t="s">
        <v>2491</v>
      </c>
      <c r="C916" s="1" t="s">
        <v>43</v>
      </c>
      <c r="D916" s="1" t="s">
        <v>142</v>
      </c>
      <c r="E916" s="1" t="n">
        <v>17107.5</v>
      </c>
      <c r="F916" s="1" t="n">
        <f aca="false">D916-C916</f>
        <v>3</v>
      </c>
      <c r="G916" s="26" t="n">
        <v>3853.5</v>
      </c>
      <c r="H916" s="1" t="n">
        <f aca="false">G916*F916</f>
        <v>11560.5</v>
      </c>
      <c r="I916" s="13" t="s">
        <v>2492</v>
      </c>
      <c r="J916" s="14" t="n">
        <v>11560.5</v>
      </c>
      <c r="K916" s="1" t="n">
        <f aca="false">H916-J916</f>
        <v>0</v>
      </c>
      <c r="L916" s="0"/>
    </row>
    <row r="917" customFormat="false" ht="30.8" hidden="false" customHeight="false" outlineLevel="0" collapsed="false">
      <c r="A917" s="1" t="s">
        <v>2493</v>
      </c>
      <c r="B917" s="1" t="s">
        <v>2494</v>
      </c>
      <c r="C917" s="1" t="s">
        <v>43</v>
      </c>
      <c r="D917" s="1" t="s">
        <v>47</v>
      </c>
      <c r="E917" s="1" t="n">
        <v>11185</v>
      </c>
      <c r="F917" s="1" t="n">
        <f aca="false">D917-C917</f>
        <v>2</v>
      </c>
      <c r="G917" s="26" t="n">
        <v>3853.5</v>
      </c>
      <c r="H917" s="1" t="n">
        <f aca="false">G917*F917</f>
        <v>7707</v>
      </c>
      <c r="I917" s="13" t="s">
        <v>2495</v>
      </c>
      <c r="J917" s="14" t="n">
        <v>7707</v>
      </c>
      <c r="K917" s="1" t="n">
        <f aca="false">H917-J917</f>
        <v>0</v>
      </c>
      <c r="L917" s="0"/>
    </row>
    <row r="918" customFormat="false" ht="30.8" hidden="false" customHeight="false" outlineLevel="0" collapsed="false">
      <c r="A918" s="1" t="s">
        <v>2496</v>
      </c>
      <c r="B918" s="1" t="s">
        <v>2497</v>
      </c>
      <c r="C918" s="1" t="s">
        <v>112</v>
      </c>
      <c r="D918" s="1" t="s">
        <v>232</v>
      </c>
      <c r="E918" s="1" t="n">
        <v>40363.75</v>
      </c>
      <c r="F918" s="1" t="n">
        <f aca="false">D918-C918</f>
        <v>7</v>
      </c>
      <c r="G918" s="26" t="n">
        <v>3853.5</v>
      </c>
      <c r="H918" s="1" t="n">
        <f aca="false">G918*F918</f>
        <v>26974.5</v>
      </c>
      <c r="I918" s="13" t="s">
        <v>2498</v>
      </c>
      <c r="J918" s="14" t="n">
        <v>26974.5</v>
      </c>
      <c r="K918" s="1" t="n">
        <f aca="false">H918-J918</f>
        <v>0</v>
      </c>
      <c r="L918" s="0"/>
    </row>
    <row r="919" customFormat="false" ht="30.8" hidden="false" customHeight="false" outlineLevel="0" collapsed="false">
      <c r="A919" s="1" t="s">
        <v>2499</v>
      </c>
      <c r="B919" s="1" t="s">
        <v>2500</v>
      </c>
      <c r="C919" s="1" t="s">
        <v>13</v>
      </c>
      <c r="D919" s="1" t="s">
        <v>20</v>
      </c>
      <c r="E919" s="1" t="n">
        <v>40363.75</v>
      </c>
      <c r="F919" s="1" t="n">
        <f aca="false">D919-C919</f>
        <v>7</v>
      </c>
      <c r="G919" s="26" t="n">
        <v>3853.5</v>
      </c>
      <c r="H919" s="1" t="n">
        <f aca="false">G919*F919</f>
        <v>26974.5</v>
      </c>
      <c r="I919" s="13" t="s">
        <v>2501</v>
      </c>
      <c r="J919" s="14" t="n">
        <v>26974.5</v>
      </c>
      <c r="K919" s="1" t="n">
        <f aca="false">H919-J919</f>
        <v>0</v>
      </c>
      <c r="L919" s="0"/>
    </row>
    <row r="920" customFormat="false" ht="30.8" hidden="false" customHeight="false" outlineLevel="0" collapsed="false">
      <c r="A920" s="1" t="s">
        <v>2502</v>
      </c>
      <c r="B920" s="1" t="s">
        <v>2503</v>
      </c>
      <c r="C920" s="1" t="s">
        <v>43</v>
      </c>
      <c r="D920" s="1" t="s">
        <v>34</v>
      </c>
      <c r="E920" s="1" t="n">
        <v>62133.75</v>
      </c>
      <c r="F920" s="1" t="n">
        <f aca="false">D920-C920</f>
        <v>9</v>
      </c>
      <c r="G920" s="26" t="n">
        <v>3853.5</v>
      </c>
      <c r="H920" s="1" t="n">
        <f aca="false">G920*F920</f>
        <v>34681.5</v>
      </c>
      <c r="I920" s="13" t="s">
        <v>2504</v>
      </c>
      <c r="J920" s="14" t="n">
        <v>34681.5</v>
      </c>
      <c r="K920" s="1" t="n">
        <f aca="false">H920-J920</f>
        <v>0</v>
      </c>
      <c r="L920" s="0"/>
    </row>
    <row r="921" customFormat="false" ht="30.8" hidden="false" customHeight="false" outlineLevel="0" collapsed="false">
      <c r="A921" s="1" t="s">
        <v>2505</v>
      </c>
      <c r="B921" s="1" t="s">
        <v>2506</v>
      </c>
      <c r="C921" s="1" t="s">
        <v>112</v>
      </c>
      <c r="D921" s="1" t="s">
        <v>14</v>
      </c>
      <c r="E921" s="1" t="n">
        <v>4932.5</v>
      </c>
      <c r="F921" s="1" t="n">
        <f aca="false">D921-C921</f>
        <v>1</v>
      </c>
      <c r="G921" s="26" t="n">
        <v>3853.5</v>
      </c>
      <c r="H921" s="1" t="n">
        <f aca="false">G921*F921</f>
        <v>3853.5</v>
      </c>
      <c r="I921" s="13" t="s">
        <v>2507</v>
      </c>
      <c r="J921" s="14" t="n">
        <v>3853.5</v>
      </c>
      <c r="K921" s="1" t="n">
        <f aca="false">H921-J921</f>
        <v>0</v>
      </c>
      <c r="L921" s="0"/>
    </row>
    <row r="922" s="18" customFormat="true" ht="29.85" hidden="false" customHeight="false" outlineLevel="0" collapsed="false">
      <c r="A922" s="15" t="s">
        <v>2508</v>
      </c>
      <c r="B922" s="15" t="s">
        <v>2509</v>
      </c>
      <c r="C922" s="15" t="s">
        <v>43</v>
      </c>
      <c r="D922" s="15" t="s">
        <v>29</v>
      </c>
      <c r="E922" s="15" t="n">
        <v>20100</v>
      </c>
      <c r="F922" s="15" t="n">
        <f aca="false">D922-C922</f>
        <v>4</v>
      </c>
      <c r="G922" s="15" t="n">
        <v>3670</v>
      </c>
      <c r="H922" s="15" t="n">
        <f aca="false">G922*F922</f>
        <v>14680</v>
      </c>
      <c r="I922" s="16" t="s">
        <v>2510</v>
      </c>
      <c r="J922" s="17" t="n">
        <v>14680</v>
      </c>
      <c r="K922" s="15" t="n">
        <f aca="false">H922-J922</f>
        <v>0</v>
      </c>
    </row>
    <row r="923" customFormat="false" ht="30.8" hidden="false" customHeight="false" outlineLevel="0" collapsed="false">
      <c r="A923" s="1" t="s">
        <v>2511</v>
      </c>
      <c r="B923" s="1" t="s">
        <v>2512</v>
      </c>
      <c r="C923" s="1" t="s">
        <v>51</v>
      </c>
      <c r="D923" s="1" t="s">
        <v>14</v>
      </c>
      <c r="E923" s="1" t="n">
        <v>9865</v>
      </c>
      <c r="F923" s="1" t="n">
        <f aca="false">D923-C923</f>
        <v>2</v>
      </c>
      <c r="G923" s="26" t="n">
        <v>3853.5</v>
      </c>
      <c r="H923" s="1" t="n">
        <f aca="false">G923*F923</f>
        <v>7707</v>
      </c>
      <c r="I923" s="13" t="s">
        <v>2513</v>
      </c>
      <c r="J923" s="14" t="n">
        <v>7707</v>
      </c>
      <c r="K923" s="1" t="n">
        <f aca="false">H923-J923</f>
        <v>0</v>
      </c>
      <c r="L923" s="0"/>
    </row>
    <row r="924" customFormat="false" ht="30.8" hidden="false" customHeight="false" outlineLevel="0" collapsed="false">
      <c r="A924" s="1" t="s">
        <v>2514</v>
      </c>
      <c r="B924" s="1" t="s">
        <v>2515</v>
      </c>
      <c r="C924" s="1" t="s">
        <v>93</v>
      </c>
      <c r="D924" s="1" t="s">
        <v>67</v>
      </c>
      <c r="E924" s="1" t="n">
        <v>9865</v>
      </c>
      <c r="F924" s="1" t="n">
        <f aca="false">D924-C924</f>
        <v>2</v>
      </c>
      <c r="G924" s="26" t="n">
        <v>3853.5</v>
      </c>
      <c r="H924" s="1" t="n">
        <f aca="false">G924*F924</f>
        <v>7707</v>
      </c>
      <c r="I924" s="13" t="s">
        <v>2516</v>
      </c>
      <c r="J924" s="14" t="n">
        <v>7707</v>
      </c>
      <c r="K924" s="1" t="n">
        <f aca="false">H924-J924</f>
        <v>0</v>
      </c>
      <c r="L924" s="0"/>
    </row>
    <row r="925" s="22" customFormat="true" ht="29.85" hidden="false" customHeight="false" outlineLevel="0" collapsed="false">
      <c r="A925" s="19" t="s">
        <v>2517</v>
      </c>
      <c r="B925" s="19" t="s">
        <v>2518</v>
      </c>
      <c r="C925" s="19" t="s">
        <v>43</v>
      </c>
      <c r="D925" s="19" t="s">
        <v>142</v>
      </c>
      <c r="E925" s="19" t="n">
        <v>20163.75</v>
      </c>
      <c r="F925" s="19" t="n">
        <f aca="false">D925-C925</f>
        <v>3</v>
      </c>
      <c r="G925" s="19" t="n">
        <v>3670</v>
      </c>
      <c r="H925" s="19" t="n">
        <f aca="false">G925*F925</f>
        <v>11010</v>
      </c>
      <c r="I925" s="20" t="s">
        <v>2519</v>
      </c>
      <c r="J925" s="21" t="n">
        <v>11010</v>
      </c>
      <c r="K925" s="19" t="n">
        <f aca="false">H925-J925</f>
        <v>0</v>
      </c>
    </row>
    <row r="926" customFormat="false" ht="30.8" hidden="false" customHeight="false" outlineLevel="0" collapsed="false">
      <c r="A926" s="1" t="s">
        <v>2520</v>
      </c>
      <c r="B926" s="1" t="s">
        <v>2521</v>
      </c>
      <c r="C926" s="1" t="s">
        <v>93</v>
      </c>
      <c r="D926" s="1" t="s">
        <v>86</v>
      </c>
      <c r="E926" s="1" t="n">
        <v>29595</v>
      </c>
      <c r="F926" s="1" t="n">
        <f aca="false">D926-C926</f>
        <v>6</v>
      </c>
      <c r="G926" s="26" t="n">
        <v>3853.5</v>
      </c>
      <c r="H926" s="1" t="n">
        <f aca="false">G926*F926</f>
        <v>23121</v>
      </c>
      <c r="I926" s="13" t="s">
        <v>2522</v>
      </c>
      <c r="J926" s="14" t="n">
        <v>23121</v>
      </c>
      <c r="K926" s="1" t="n">
        <f aca="false">H926-J926</f>
        <v>0</v>
      </c>
      <c r="L926" s="0"/>
    </row>
    <row r="927" s="22" customFormat="true" ht="29.85" hidden="false" customHeight="false" outlineLevel="0" collapsed="false">
      <c r="A927" s="19" t="s">
        <v>2523</v>
      </c>
      <c r="B927" s="19" t="s">
        <v>2524</v>
      </c>
      <c r="C927" s="19" t="s">
        <v>35</v>
      </c>
      <c r="D927" s="19" t="s">
        <v>133</v>
      </c>
      <c r="E927" s="19" t="n">
        <v>27615</v>
      </c>
      <c r="F927" s="19" t="n">
        <f aca="false">D927-C927</f>
        <v>4</v>
      </c>
      <c r="G927" s="19" t="n">
        <v>3853.5</v>
      </c>
      <c r="H927" s="19" t="n">
        <f aca="false">G927*F927</f>
        <v>15414</v>
      </c>
      <c r="I927" s="20" t="s">
        <v>2525</v>
      </c>
      <c r="J927" s="21" t="n">
        <v>15414</v>
      </c>
      <c r="K927" s="19" t="n">
        <f aca="false">H927-J927</f>
        <v>0</v>
      </c>
    </row>
    <row r="928" customFormat="false" ht="30.8" hidden="false" customHeight="false" outlineLevel="0" collapsed="false">
      <c r="A928" s="1" t="s">
        <v>2526</v>
      </c>
      <c r="B928" s="1" t="s">
        <v>2527</v>
      </c>
      <c r="C928" s="1" t="s">
        <v>93</v>
      </c>
      <c r="D928" s="1" t="s">
        <v>35</v>
      </c>
      <c r="E928" s="1" t="n">
        <v>20028.75</v>
      </c>
      <c r="F928" s="1" t="n">
        <f aca="false">D928-C928</f>
        <v>3</v>
      </c>
      <c r="G928" s="26" t="n">
        <v>3853.5</v>
      </c>
      <c r="H928" s="1" t="n">
        <f aca="false">G928*F928</f>
        <v>11560.5</v>
      </c>
      <c r="I928" s="13" t="s">
        <v>2528</v>
      </c>
      <c r="J928" s="14" t="n">
        <v>11560.5</v>
      </c>
      <c r="K928" s="1" t="n">
        <f aca="false">H928-J928</f>
        <v>0</v>
      </c>
      <c r="L928" s="0"/>
    </row>
    <row r="929" customFormat="false" ht="30.8" hidden="false" customHeight="false" outlineLevel="0" collapsed="false">
      <c r="A929" s="1" t="s">
        <v>2529</v>
      </c>
      <c r="B929" s="1" t="s">
        <v>2530</v>
      </c>
      <c r="C929" s="1" t="s">
        <v>142</v>
      </c>
      <c r="D929" s="1" t="s">
        <v>74</v>
      </c>
      <c r="E929" s="1" t="n">
        <v>21847.5</v>
      </c>
      <c r="F929" s="1" t="n">
        <f aca="false">D929-C929</f>
        <v>3</v>
      </c>
      <c r="G929" s="26" t="n">
        <v>3853.5</v>
      </c>
      <c r="H929" s="1" t="n">
        <f aca="false">G929*F929</f>
        <v>11560.5</v>
      </c>
      <c r="I929" s="13" t="s">
        <v>2531</v>
      </c>
      <c r="J929" s="14" t="n">
        <v>11560.5</v>
      </c>
      <c r="K929" s="1" t="n">
        <f aca="false">H929-J929</f>
        <v>0</v>
      </c>
      <c r="L929" s="0"/>
    </row>
    <row r="930" customFormat="false" ht="30.8" hidden="false" customHeight="false" outlineLevel="0" collapsed="false">
      <c r="A930" s="1" t="s">
        <v>2532</v>
      </c>
      <c r="B930" s="1" t="s">
        <v>2533</v>
      </c>
      <c r="C930" s="1" t="s">
        <v>74</v>
      </c>
      <c r="D930" s="1" t="s">
        <v>19</v>
      </c>
      <c r="E930" s="1" t="n">
        <v>19730</v>
      </c>
      <c r="F930" s="1" t="n">
        <f aca="false">D930-C930</f>
        <v>4</v>
      </c>
      <c r="G930" s="26" t="n">
        <v>3853.5</v>
      </c>
      <c r="H930" s="1" t="n">
        <f aca="false">G930*F930</f>
        <v>15414</v>
      </c>
      <c r="I930" s="13" t="s">
        <v>2534</v>
      </c>
      <c r="J930" s="14" t="n">
        <v>15414</v>
      </c>
      <c r="K930" s="1" t="n">
        <f aca="false">H930-J930</f>
        <v>0</v>
      </c>
      <c r="L930" s="0"/>
    </row>
    <row r="931" customFormat="false" ht="30.8" hidden="false" customHeight="false" outlineLevel="0" collapsed="false">
      <c r="A931" s="1" t="s">
        <v>2535</v>
      </c>
      <c r="B931" s="1" t="s">
        <v>2536</v>
      </c>
      <c r="C931" s="1" t="s">
        <v>35</v>
      </c>
      <c r="D931" s="1" t="s">
        <v>39</v>
      </c>
      <c r="E931" s="1" t="n">
        <v>7097.5</v>
      </c>
      <c r="F931" s="1" t="n">
        <f aca="false">D931-C931</f>
        <v>1</v>
      </c>
      <c r="G931" s="26" t="n">
        <v>5743.5</v>
      </c>
      <c r="H931" s="1" t="n">
        <f aca="false">G931*F931</f>
        <v>5743.5</v>
      </c>
      <c r="I931" s="13" t="s">
        <v>2537</v>
      </c>
      <c r="J931" s="14" t="n">
        <v>5743.4</v>
      </c>
      <c r="K931" s="1" t="n">
        <f aca="false">H931-J931</f>
        <v>0.100000000000364</v>
      </c>
      <c r="L931" s="0"/>
    </row>
    <row r="932" customFormat="false" ht="30.8" hidden="false" customHeight="false" outlineLevel="0" collapsed="false">
      <c r="A932" s="1" t="s">
        <v>2538</v>
      </c>
      <c r="B932" s="1" t="s">
        <v>2539</v>
      </c>
      <c r="C932" s="1" t="s">
        <v>29</v>
      </c>
      <c r="D932" s="1" t="s">
        <v>75</v>
      </c>
      <c r="E932" s="1" t="n">
        <v>24430</v>
      </c>
      <c r="F932" s="1" t="n">
        <f aca="false">D932-C932</f>
        <v>4</v>
      </c>
      <c r="G932" s="26" t="n">
        <v>3853.5</v>
      </c>
      <c r="H932" s="1" t="n">
        <f aca="false">G932*F932</f>
        <v>15414</v>
      </c>
      <c r="I932" s="13" t="s">
        <v>2540</v>
      </c>
      <c r="J932" s="14" t="n">
        <v>15414</v>
      </c>
      <c r="K932" s="1" t="n">
        <f aca="false">H932-J932</f>
        <v>0</v>
      </c>
      <c r="L932" s="0"/>
    </row>
    <row r="933" s="12" customFormat="true" ht="15.85" hidden="false" customHeight="false" outlineLevel="0" collapsed="false">
      <c r="A933" s="23" t="s">
        <v>2541</v>
      </c>
      <c r="B933" s="8" t="s">
        <v>2542</v>
      </c>
      <c r="C933" s="8" t="s">
        <v>29</v>
      </c>
      <c r="D933" s="8" t="s">
        <v>119</v>
      </c>
      <c r="E933" s="8" t="n">
        <v>177570</v>
      </c>
      <c r="F933" s="8" t="n">
        <f aca="false">D933-C933</f>
        <v>9</v>
      </c>
      <c r="G933" s="8" t="n">
        <v>3853.5</v>
      </c>
      <c r="H933" s="8" t="n">
        <f aca="false">(G933*F933)*4</f>
        <v>138726</v>
      </c>
      <c r="I933" s="9" t="s">
        <v>2543</v>
      </c>
      <c r="J933" s="10" t="n">
        <v>34681.5</v>
      </c>
      <c r="K933" s="8" t="n">
        <f aca="false">H933-J933-J934-J935-J936</f>
        <v>0</v>
      </c>
      <c r="L933" s="11"/>
    </row>
    <row r="934" s="12" customFormat="true" ht="29.85" hidden="false" customHeight="false" outlineLevel="0" collapsed="false">
      <c r="A934" s="23"/>
      <c r="B934" s="8"/>
      <c r="C934" s="8"/>
      <c r="D934" s="8"/>
      <c r="E934" s="8"/>
      <c r="F934" s="8"/>
      <c r="G934" s="8"/>
      <c r="H934" s="8"/>
      <c r="I934" s="9" t="s">
        <v>2544</v>
      </c>
      <c r="J934" s="10" t="n">
        <v>34681.5</v>
      </c>
      <c r="K934" s="8" t="n">
        <v>0</v>
      </c>
      <c r="L934" s="11"/>
    </row>
    <row r="935" s="12" customFormat="true" ht="30.8" hidden="false" customHeight="false" outlineLevel="0" collapsed="false">
      <c r="A935" s="23"/>
      <c r="B935" s="8"/>
      <c r="C935" s="8"/>
      <c r="D935" s="8"/>
      <c r="E935" s="8"/>
      <c r="F935" s="8"/>
      <c r="G935" s="8"/>
      <c r="H935" s="8"/>
      <c r="I935" s="9" t="s">
        <v>2545</v>
      </c>
      <c r="J935" s="10" t="n">
        <v>34681.5</v>
      </c>
      <c r="K935" s="8" t="n">
        <v>0</v>
      </c>
      <c r="L935" s="11"/>
    </row>
    <row r="936" s="12" customFormat="true" ht="30.8" hidden="false" customHeight="false" outlineLevel="0" collapsed="false">
      <c r="A936" s="23"/>
      <c r="B936" s="8"/>
      <c r="C936" s="8"/>
      <c r="D936" s="8"/>
      <c r="E936" s="8"/>
      <c r="F936" s="8"/>
      <c r="G936" s="8"/>
      <c r="H936" s="8"/>
      <c r="I936" s="9" t="s">
        <v>2546</v>
      </c>
      <c r="J936" s="10" t="n">
        <v>34681.5</v>
      </c>
      <c r="K936" s="8" t="n">
        <v>0</v>
      </c>
      <c r="L936" s="11"/>
    </row>
    <row r="937" customFormat="false" ht="30.8" hidden="false" customHeight="false" outlineLevel="0" collapsed="false">
      <c r="A937" s="1" t="s">
        <v>2547</v>
      </c>
      <c r="B937" s="1" t="s">
        <v>2548</v>
      </c>
      <c r="C937" s="1" t="s">
        <v>35</v>
      </c>
      <c r="D937" s="1" t="s">
        <v>51</v>
      </c>
      <c r="E937" s="1" t="n">
        <v>29595</v>
      </c>
      <c r="F937" s="1" t="n">
        <f aca="false">D937-C937</f>
        <v>6</v>
      </c>
      <c r="G937" s="26" t="n">
        <v>3853.5</v>
      </c>
      <c r="H937" s="1" t="n">
        <f aca="false">G937*F937</f>
        <v>23121</v>
      </c>
      <c r="I937" s="13" t="s">
        <v>2549</v>
      </c>
      <c r="J937" s="14" t="n">
        <v>23121</v>
      </c>
      <c r="K937" s="1" t="n">
        <f aca="false">H937-J937</f>
        <v>0</v>
      </c>
      <c r="L937" s="0"/>
    </row>
    <row r="938" customFormat="false" ht="30.8" hidden="false" customHeight="false" outlineLevel="0" collapsed="false">
      <c r="A938" s="1" t="s">
        <v>2550</v>
      </c>
      <c r="B938" s="1" t="s">
        <v>2551</v>
      </c>
      <c r="C938" s="1" t="s">
        <v>58</v>
      </c>
      <c r="D938" s="1" t="s">
        <v>59</v>
      </c>
      <c r="E938" s="1" t="n">
        <v>12315</v>
      </c>
      <c r="F938" s="1" t="n">
        <f aca="false">D938-C938</f>
        <v>2</v>
      </c>
      <c r="G938" s="26" t="n">
        <v>4693.5</v>
      </c>
      <c r="H938" s="1" t="n">
        <f aca="false">G938*F938</f>
        <v>9387</v>
      </c>
      <c r="I938" s="13" t="s">
        <v>2552</v>
      </c>
      <c r="J938" s="14" t="n">
        <v>9387</v>
      </c>
      <c r="K938" s="1" t="n">
        <f aca="false">H938-J938</f>
        <v>0</v>
      </c>
      <c r="L938" s="0"/>
    </row>
    <row r="939" customFormat="false" ht="15.9" hidden="false" customHeight="false" outlineLevel="0" collapsed="false">
      <c r="A939" s="1" t="s">
        <v>2553</v>
      </c>
      <c r="B939" s="1" t="s">
        <v>2554</v>
      </c>
      <c r="C939" s="1" t="s">
        <v>82</v>
      </c>
      <c r="D939" s="1" t="s">
        <v>51</v>
      </c>
      <c r="E939" s="1" t="n">
        <v>84900</v>
      </c>
      <c r="F939" s="1" t="n">
        <f aca="false">D939-C939</f>
        <v>10</v>
      </c>
      <c r="G939" s="26" t="n">
        <v>3853.5</v>
      </c>
      <c r="H939" s="1" t="n">
        <f aca="false">G939*F939</f>
        <v>38535</v>
      </c>
      <c r="I939" s="13" t="s">
        <v>2555</v>
      </c>
      <c r="J939" s="14" t="n">
        <v>38535</v>
      </c>
      <c r="K939" s="1" t="n">
        <f aca="false">H939-J939</f>
        <v>0</v>
      </c>
      <c r="L939" s="0"/>
    </row>
    <row r="940" customFormat="false" ht="30.8" hidden="false" customHeight="false" outlineLevel="0" collapsed="false">
      <c r="A940" s="1" t="s">
        <v>2556</v>
      </c>
      <c r="B940" s="1" t="s">
        <v>2557</v>
      </c>
      <c r="C940" s="1" t="s">
        <v>142</v>
      </c>
      <c r="D940" s="1" t="s">
        <v>75</v>
      </c>
      <c r="E940" s="1" t="n">
        <v>24662.5</v>
      </c>
      <c r="F940" s="1" t="n">
        <f aca="false">D940-C940</f>
        <v>5</v>
      </c>
      <c r="G940" s="26" t="n">
        <v>3853.5</v>
      </c>
      <c r="H940" s="1" t="n">
        <f aca="false">G940*F940</f>
        <v>19267.5</v>
      </c>
      <c r="I940" s="13" t="s">
        <v>2558</v>
      </c>
      <c r="J940" s="14" t="n">
        <v>19267.5</v>
      </c>
      <c r="K940" s="1" t="n">
        <f aca="false">H940-J940</f>
        <v>0</v>
      </c>
      <c r="L940" s="0"/>
    </row>
    <row r="941" customFormat="false" ht="30.8" hidden="false" customHeight="false" outlineLevel="0" collapsed="false">
      <c r="A941" s="1" t="s">
        <v>2559</v>
      </c>
      <c r="B941" s="1" t="s">
        <v>2560</v>
      </c>
      <c r="C941" s="1" t="s">
        <v>34</v>
      </c>
      <c r="D941" s="1" t="s">
        <v>35</v>
      </c>
      <c r="E941" s="1" t="n">
        <v>29595</v>
      </c>
      <c r="F941" s="1" t="n">
        <f aca="false">D941-C941</f>
        <v>6</v>
      </c>
      <c r="G941" s="26" t="n">
        <v>3853.5</v>
      </c>
      <c r="H941" s="1" t="n">
        <f aca="false">G941*F941</f>
        <v>23121</v>
      </c>
      <c r="I941" s="13" t="s">
        <v>2561</v>
      </c>
      <c r="J941" s="14" t="n">
        <v>23121</v>
      </c>
      <c r="K941" s="1" t="n">
        <f aca="false">H941-J941</f>
        <v>0</v>
      </c>
      <c r="L941" s="0"/>
    </row>
    <row r="942" s="6" customFormat="true" ht="29.85" hidden="false" customHeight="false" outlineLevel="0" collapsed="false">
      <c r="A942" s="4" t="s">
        <v>2562</v>
      </c>
      <c r="B942" s="4" t="s">
        <v>2563</v>
      </c>
      <c r="C942" s="4" t="s">
        <v>43</v>
      </c>
      <c r="D942" s="4" t="s">
        <v>142</v>
      </c>
      <c r="E942" s="4" t="n">
        <v>24930</v>
      </c>
      <c r="F942" s="4" t="n">
        <f aca="false">D942-C942</f>
        <v>3</v>
      </c>
      <c r="G942" s="4" t="n">
        <v>5743.5</v>
      </c>
      <c r="H942" s="4" t="n">
        <f aca="false">G942*F942</f>
        <v>17230.5</v>
      </c>
      <c r="I942" s="28" t="s">
        <v>2564</v>
      </c>
      <c r="J942" s="29" t="n">
        <v>17230.2</v>
      </c>
      <c r="K942" s="4" t="n">
        <f aca="false">H942-J942</f>
        <v>0.299999999999272</v>
      </c>
    </row>
    <row r="943" customFormat="false" ht="30.8" hidden="false" customHeight="false" outlineLevel="0" collapsed="false">
      <c r="A943" s="1" t="s">
        <v>2565</v>
      </c>
      <c r="B943" s="1" t="s">
        <v>2566</v>
      </c>
      <c r="C943" s="1" t="s">
        <v>29</v>
      </c>
      <c r="D943" s="1" t="s">
        <v>34</v>
      </c>
      <c r="E943" s="1" t="n">
        <v>26037.5</v>
      </c>
      <c r="F943" s="1" t="n">
        <f aca="false">D943-C943</f>
        <v>5</v>
      </c>
      <c r="G943" s="26" t="n">
        <v>3853.5</v>
      </c>
      <c r="H943" s="1" t="n">
        <f aca="false">G943*F943</f>
        <v>19267.5</v>
      </c>
      <c r="I943" s="13" t="s">
        <v>2567</v>
      </c>
      <c r="J943" s="14" t="n">
        <v>19267.5</v>
      </c>
      <c r="K943" s="1" t="n">
        <f aca="false">H943-J943</f>
        <v>0</v>
      </c>
      <c r="L943" s="0"/>
    </row>
    <row r="944" customFormat="false" ht="30.8" hidden="false" customHeight="false" outlineLevel="0" collapsed="false">
      <c r="A944" s="1" t="s">
        <v>2568</v>
      </c>
      <c r="B944" s="1" t="s">
        <v>2569</v>
      </c>
      <c r="C944" s="1" t="s">
        <v>75</v>
      </c>
      <c r="D944" s="1" t="s">
        <v>19</v>
      </c>
      <c r="E944" s="1" t="n">
        <v>12215</v>
      </c>
      <c r="F944" s="1" t="n">
        <f aca="false">D944-C944</f>
        <v>2</v>
      </c>
      <c r="G944" s="26" t="n">
        <v>3853.5</v>
      </c>
      <c r="H944" s="1" t="n">
        <f aca="false">G944*F944</f>
        <v>7707</v>
      </c>
      <c r="I944" s="13" t="s">
        <v>2570</v>
      </c>
      <c r="J944" s="14" t="n">
        <v>7707</v>
      </c>
      <c r="K944" s="1" t="n">
        <f aca="false">H944-J944</f>
        <v>0</v>
      </c>
      <c r="L944" s="0"/>
    </row>
    <row r="945" customFormat="false" ht="30.8" hidden="false" customHeight="false" outlineLevel="0" collapsed="false">
      <c r="A945" s="1" t="s">
        <v>2571</v>
      </c>
      <c r="B945" s="1" t="s">
        <v>2572</v>
      </c>
      <c r="C945" s="1" t="s">
        <v>142</v>
      </c>
      <c r="D945" s="1" t="s">
        <v>63</v>
      </c>
      <c r="E945" s="1" t="n">
        <v>14565</v>
      </c>
      <c r="F945" s="1" t="n">
        <f aca="false">D945-C945</f>
        <v>2</v>
      </c>
      <c r="G945" s="26" t="n">
        <v>3853.5</v>
      </c>
      <c r="H945" s="1" t="n">
        <f aca="false">G945*F945</f>
        <v>7707</v>
      </c>
      <c r="I945" s="13" t="s">
        <v>2573</v>
      </c>
      <c r="J945" s="14" t="n">
        <v>7707</v>
      </c>
      <c r="K945" s="1" t="n">
        <f aca="false">H945-J945</f>
        <v>0</v>
      </c>
      <c r="L945" s="0"/>
    </row>
    <row r="946" customFormat="false" ht="30.8" hidden="false" customHeight="false" outlineLevel="0" collapsed="false">
      <c r="A946" s="1" t="s">
        <v>2574</v>
      </c>
      <c r="B946" s="1" t="s">
        <v>2575</v>
      </c>
      <c r="C946" s="1" t="s">
        <v>142</v>
      </c>
      <c r="D946" s="1" t="s">
        <v>63</v>
      </c>
      <c r="E946" s="1" t="n">
        <v>14565</v>
      </c>
      <c r="F946" s="1" t="n">
        <f aca="false">D946-C946</f>
        <v>2</v>
      </c>
      <c r="G946" s="26" t="n">
        <v>3853.5</v>
      </c>
      <c r="H946" s="1" t="n">
        <f aca="false">G946*F946</f>
        <v>7707</v>
      </c>
      <c r="I946" s="13" t="s">
        <v>2576</v>
      </c>
      <c r="J946" s="14" t="n">
        <v>7707</v>
      </c>
      <c r="K946" s="1" t="n">
        <f aca="false">H946-J946</f>
        <v>0</v>
      </c>
      <c r="L946" s="0"/>
    </row>
    <row r="947" customFormat="false" ht="30.8" hidden="false" customHeight="false" outlineLevel="0" collapsed="false">
      <c r="A947" s="26" t="s">
        <v>2577</v>
      </c>
      <c r="B947" s="26" t="s">
        <v>2578</v>
      </c>
      <c r="C947" s="26" t="s">
        <v>51</v>
      </c>
      <c r="D947" s="26" t="s">
        <v>14</v>
      </c>
      <c r="E947" s="26" t="n">
        <v>9865</v>
      </c>
      <c r="F947" s="26" t="n">
        <f aca="false">D947-C947</f>
        <v>2</v>
      </c>
      <c r="G947" s="26" t="n">
        <v>3853.5</v>
      </c>
      <c r="H947" s="26" t="n">
        <f aca="false">G947*F947</f>
        <v>7707</v>
      </c>
      <c r="I947" s="13" t="s">
        <v>2579</v>
      </c>
      <c r="J947" s="14" t="n">
        <v>7707</v>
      </c>
      <c r="K947" s="1" t="n">
        <f aca="false">H947-J947</f>
        <v>0</v>
      </c>
      <c r="L947" s="0"/>
    </row>
    <row r="948" customFormat="false" ht="15.9" hidden="false" customHeight="false" outlineLevel="0" collapsed="false">
      <c r="A948" s="1" t="s">
        <v>2580</v>
      </c>
      <c r="B948" s="1" t="s">
        <v>2581</v>
      </c>
      <c r="C948" s="1" t="s">
        <v>180</v>
      </c>
      <c r="D948" s="1" t="s">
        <v>232</v>
      </c>
      <c r="E948" s="1" t="n">
        <v>29130</v>
      </c>
      <c r="F948" s="1" t="n">
        <f aca="false">D948-C948</f>
        <v>4</v>
      </c>
      <c r="G948" s="26" t="n">
        <v>3853.5</v>
      </c>
      <c r="H948" s="1" t="n">
        <f aca="false">G948*F948</f>
        <v>15414</v>
      </c>
      <c r="I948" s="13" t="s">
        <v>2582</v>
      </c>
      <c r="J948" s="14" t="n">
        <v>15414</v>
      </c>
      <c r="K948" s="1" t="n">
        <f aca="false">H948-J948</f>
        <v>0</v>
      </c>
      <c r="L948" s="0"/>
    </row>
    <row r="949" customFormat="false" ht="30.8" hidden="false" customHeight="false" outlineLevel="0" collapsed="false">
      <c r="A949" s="26" t="s">
        <v>2583</v>
      </c>
      <c r="B949" s="26" t="s">
        <v>2584</v>
      </c>
      <c r="C949" s="26" t="s">
        <v>35</v>
      </c>
      <c r="D949" s="26" t="s">
        <v>13</v>
      </c>
      <c r="E949" s="26" t="n">
        <v>14415</v>
      </c>
      <c r="F949" s="26" t="n">
        <f aca="false">D949-C949</f>
        <v>2</v>
      </c>
      <c r="G949" s="26" t="n">
        <v>5743.5</v>
      </c>
      <c r="H949" s="26" t="n">
        <f aca="false">G949*F949</f>
        <v>11487</v>
      </c>
      <c r="I949" s="13" t="s">
        <v>2585</v>
      </c>
      <c r="J949" s="14" t="n">
        <v>11486.8</v>
      </c>
      <c r="K949" s="1" t="n">
        <f aca="false">H949-J949</f>
        <v>0.200000000000728</v>
      </c>
      <c r="L949" s="0"/>
    </row>
    <row r="950" s="22" customFormat="true" ht="29.85" hidden="false" customHeight="false" outlineLevel="0" collapsed="false">
      <c r="A950" s="19" t="s">
        <v>2586</v>
      </c>
      <c r="B950" s="19" t="s">
        <v>2587</v>
      </c>
      <c r="C950" s="19" t="s">
        <v>24</v>
      </c>
      <c r="D950" s="19" t="s">
        <v>19</v>
      </c>
      <c r="E950" s="19" t="n">
        <v>14250</v>
      </c>
      <c r="F950" s="19" t="n">
        <f aca="false">D950-C950</f>
        <v>3</v>
      </c>
      <c r="G950" s="19" t="n">
        <v>3670</v>
      </c>
      <c r="H950" s="19" t="n">
        <f aca="false">G950*F950</f>
        <v>11010</v>
      </c>
      <c r="I950" s="20" t="s">
        <v>2588</v>
      </c>
      <c r="J950" s="21" t="n">
        <v>11010</v>
      </c>
      <c r="K950" s="19" t="n">
        <f aca="false">H950-J950</f>
        <v>0</v>
      </c>
    </row>
    <row r="951" customFormat="false" ht="15.9" hidden="false" customHeight="false" outlineLevel="0" collapsed="false">
      <c r="A951" s="1" t="s">
        <v>2589</v>
      </c>
      <c r="B951" s="1" t="s">
        <v>2590</v>
      </c>
      <c r="C951" s="1" t="s">
        <v>142</v>
      </c>
      <c r="D951" s="1" t="s">
        <v>24</v>
      </c>
      <c r="E951" s="1" t="n">
        <v>24190</v>
      </c>
      <c r="F951" s="1" t="n">
        <f aca="false">D951-C951</f>
        <v>4</v>
      </c>
      <c r="G951" s="26" t="n">
        <v>4693.5</v>
      </c>
      <c r="H951" s="1" t="n">
        <f aca="false">G951*F951</f>
        <v>18774</v>
      </c>
      <c r="I951" s="13" t="s">
        <v>2591</v>
      </c>
      <c r="J951" s="14" t="n">
        <v>18774</v>
      </c>
      <c r="K951" s="1" t="n">
        <f aca="false">H951-J951</f>
        <v>0</v>
      </c>
      <c r="L951" s="0"/>
    </row>
    <row r="952" customFormat="false" ht="15.9" hidden="false" customHeight="false" outlineLevel="0" collapsed="false">
      <c r="A952" s="1" t="s">
        <v>2592</v>
      </c>
      <c r="B952" s="1" t="s">
        <v>2590</v>
      </c>
      <c r="C952" s="1" t="s">
        <v>150</v>
      </c>
      <c r="D952" s="1" t="s">
        <v>59</v>
      </c>
      <c r="E952" s="1" t="n">
        <v>15622.5</v>
      </c>
      <c r="F952" s="1" t="n">
        <f aca="false">D952-C952</f>
        <v>3</v>
      </c>
      <c r="G952" s="26" t="n">
        <v>3853.5</v>
      </c>
      <c r="H952" s="1" t="n">
        <f aca="false">G952*F952</f>
        <v>11560.5</v>
      </c>
      <c r="I952" s="13" t="s">
        <v>2593</v>
      </c>
      <c r="J952" s="14" t="n">
        <v>11560.5</v>
      </c>
      <c r="K952" s="1" t="n">
        <f aca="false">H952-J952</f>
        <v>0</v>
      </c>
      <c r="L952" s="0"/>
    </row>
    <row r="953" customFormat="false" ht="15.9" hidden="false" customHeight="false" outlineLevel="0" collapsed="false">
      <c r="A953" s="1" t="s">
        <v>2594</v>
      </c>
      <c r="B953" s="1" t="s">
        <v>2595</v>
      </c>
      <c r="C953" s="1" t="s">
        <v>112</v>
      </c>
      <c r="D953" s="1" t="s">
        <v>58</v>
      </c>
      <c r="E953" s="1" t="n">
        <v>29595</v>
      </c>
      <c r="F953" s="1" t="n">
        <f aca="false">D953-C953</f>
        <v>6</v>
      </c>
      <c r="G953" s="26" t="n">
        <v>3853.5</v>
      </c>
      <c r="H953" s="1" t="n">
        <f aca="false">G953*F953</f>
        <v>23121</v>
      </c>
      <c r="I953" s="13" t="s">
        <v>2596</v>
      </c>
      <c r="J953" s="14" t="n">
        <v>23121</v>
      </c>
      <c r="K953" s="1" t="n">
        <f aca="false">H953-J953</f>
        <v>0</v>
      </c>
      <c r="L953" s="0"/>
    </row>
    <row r="954" customFormat="false" ht="30.8" hidden="false" customHeight="false" outlineLevel="0" collapsed="false">
      <c r="A954" s="26" t="s">
        <v>2597</v>
      </c>
      <c r="B954" s="26" t="s">
        <v>2598</v>
      </c>
      <c r="C954" s="26" t="s">
        <v>58</v>
      </c>
      <c r="D954" s="26" t="s">
        <v>59</v>
      </c>
      <c r="E954" s="26" t="n">
        <v>9865</v>
      </c>
      <c r="F954" s="26" t="n">
        <f aca="false">D954-C954</f>
        <v>2</v>
      </c>
      <c r="G954" s="26" t="n">
        <v>3853.5</v>
      </c>
      <c r="H954" s="26" t="n">
        <f aca="false">G954*F954</f>
        <v>7707</v>
      </c>
      <c r="I954" s="13" t="s">
        <v>2599</v>
      </c>
      <c r="J954" s="14" t="n">
        <v>7707</v>
      </c>
      <c r="K954" s="1" t="n">
        <f aca="false">H954-J954</f>
        <v>0</v>
      </c>
      <c r="L954" s="0"/>
    </row>
    <row r="955" customFormat="false" ht="30.8" hidden="false" customHeight="false" outlineLevel="0" collapsed="false">
      <c r="A955" s="1" t="s">
        <v>2600</v>
      </c>
      <c r="B955" s="1" t="s">
        <v>2601</v>
      </c>
      <c r="C955" s="1" t="s">
        <v>86</v>
      </c>
      <c r="D955" s="1" t="s">
        <v>112</v>
      </c>
      <c r="E955" s="1" t="n">
        <v>20830</v>
      </c>
      <c r="F955" s="1" t="n">
        <f aca="false">D955-C955</f>
        <v>4</v>
      </c>
      <c r="G955" s="26" t="n">
        <v>3853.5</v>
      </c>
      <c r="H955" s="1" t="n">
        <f aca="false">G955*F955</f>
        <v>15414</v>
      </c>
      <c r="I955" s="13" t="s">
        <v>2602</v>
      </c>
      <c r="J955" s="14" t="n">
        <v>15414</v>
      </c>
      <c r="K955" s="1" t="n">
        <f aca="false">H955-J955</f>
        <v>0</v>
      </c>
      <c r="L955" s="0"/>
    </row>
    <row r="956" customFormat="false" ht="15.9" hidden="false" customHeight="false" outlineLevel="0" collapsed="false">
      <c r="A956" s="1" t="s">
        <v>2603</v>
      </c>
      <c r="B956" s="1" t="s">
        <v>2604</v>
      </c>
      <c r="C956" s="1" t="s">
        <v>86</v>
      </c>
      <c r="D956" s="1" t="s">
        <v>51</v>
      </c>
      <c r="E956" s="1" t="n">
        <v>14797.5</v>
      </c>
      <c r="F956" s="1" t="n">
        <f aca="false">D956-C956</f>
        <v>3</v>
      </c>
      <c r="G956" s="26" t="n">
        <v>3853.5</v>
      </c>
      <c r="H956" s="1" t="n">
        <f aca="false">G956*F956</f>
        <v>11560.5</v>
      </c>
      <c r="I956" s="13" t="s">
        <v>2605</v>
      </c>
      <c r="J956" s="14" t="n">
        <v>11560.5</v>
      </c>
      <c r="K956" s="1" t="n">
        <f aca="false">H956-J956</f>
        <v>0</v>
      </c>
      <c r="L956" s="0"/>
    </row>
    <row r="957" customFormat="false" ht="30.8" hidden="false" customHeight="false" outlineLevel="0" collapsed="false">
      <c r="A957" s="1" t="s">
        <v>2606</v>
      </c>
      <c r="B957" s="1" t="s">
        <v>2607</v>
      </c>
      <c r="C957" s="1" t="s">
        <v>74</v>
      </c>
      <c r="D957" s="1" t="s">
        <v>34</v>
      </c>
      <c r="E957" s="1" t="n">
        <v>20711.25</v>
      </c>
      <c r="F957" s="1" t="n">
        <f aca="false">D957-C957</f>
        <v>3</v>
      </c>
      <c r="G957" s="26" t="n">
        <v>3853.5</v>
      </c>
      <c r="H957" s="1" t="n">
        <f aca="false">G957*F957</f>
        <v>11560.5</v>
      </c>
      <c r="I957" s="13" t="s">
        <v>2608</v>
      </c>
      <c r="J957" s="14" t="n">
        <v>11560.5</v>
      </c>
      <c r="K957" s="1" t="n">
        <f aca="false">H957-J957</f>
        <v>0</v>
      </c>
      <c r="L957" s="0"/>
    </row>
    <row r="958" customFormat="false" ht="30.8" hidden="false" customHeight="false" outlineLevel="0" collapsed="false">
      <c r="A958" s="1" t="s">
        <v>2609</v>
      </c>
      <c r="B958" s="1" t="s">
        <v>2610</v>
      </c>
      <c r="C958" s="1" t="s">
        <v>93</v>
      </c>
      <c r="D958" s="1" t="s">
        <v>35</v>
      </c>
      <c r="E958" s="1" t="n">
        <v>14797.5</v>
      </c>
      <c r="F958" s="1" t="n">
        <f aca="false">D958-C958</f>
        <v>3</v>
      </c>
      <c r="G958" s="26" t="n">
        <v>3853.5</v>
      </c>
      <c r="H958" s="1" t="n">
        <f aca="false">G958*F958</f>
        <v>11560.5</v>
      </c>
      <c r="I958" s="13" t="s">
        <v>2611</v>
      </c>
      <c r="J958" s="14" t="n">
        <v>11560.5</v>
      </c>
      <c r="K958" s="1" t="n">
        <f aca="false">H958-J958</f>
        <v>0</v>
      </c>
      <c r="L958" s="0"/>
    </row>
    <row r="959" customFormat="false" ht="30.8" hidden="false" customHeight="false" outlineLevel="0" collapsed="false">
      <c r="A959" s="1" t="s">
        <v>2612</v>
      </c>
      <c r="B959" s="1" t="s">
        <v>2613</v>
      </c>
      <c r="C959" s="1" t="s">
        <v>35</v>
      </c>
      <c r="D959" s="1" t="s">
        <v>86</v>
      </c>
      <c r="E959" s="1" t="n">
        <v>14797.5</v>
      </c>
      <c r="F959" s="1" t="n">
        <f aca="false">D959-C959</f>
        <v>3</v>
      </c>
      <c r="G959" s="26" t="n">
        <v>3853.5</v>
      </c>
      <c r="H959" s="1" t="n">
        <f aca="false">G959*F959</f>
        <v>11560.5</v>
      </c>
      <c r="I959" s="13" t="s">
        <v>2614</v>
      </c>
      <c r="J959" s="14" t="n">
        <v>11560.5</v>
      </c>
      <c r="K959" s="1" t="n">
        <f aca="false">H959-J959</f>
        <v>0</v>
      </c>
      <c r="L959" s="0"/>
    </row>
    <row r="960" customFormat="false" ht="30.8" hidden="false" customHeight="false" outlineLevel="0" collapsed="false">
      <c r="A960" s="1" t="s">
        <v>2615</v>
      </c>
      <c r="B960" s="1" t="s">
        <v>2616</v>
      </c>
      <c r="C960" s="1" t="s">
        <v>20</v>
      </c>
      <c r="D960" s="1" t="s">
        <v>180</v>
      </c>
      <c r="E960" s="1" t="n">
        <v>8490</v>
      </c>
      <c r="F960" s="1" t="n">
        <f aca="false">D960-C960</f>
        <v>1</v>
      </c>
      <c r="G960" s="26" t="n">
        <v>3853.5</v>
      </c>
      <c r="H960" s="1" t="n">
        <f aca="false">G960*F960</f>
        <v>3853.5</v>
      </c>
      <c r="I960" s="13" t="s">
        <v>2617</v>
      </c>
      <c r="J960" s="14" t="n">
        <v>3853.5</v>
      </c>
      <c r="K960" s="1" t="n">
        <f aca="false">H960-J960</f>
        <v>0</v>
      </c>
      <c r="L960" s="0"/>
    </row>
    <row r="961" customFormat="false" ht="30.8" hidden="false" customHeight="false" outlineLevel="0" collapsed="false">
      <c r="A961" s="1" t="s">
        <v>2618</v>
      </c>
      <c r="B961" s="1" t="s">
        <v>2619</v>
      </c>
      <c r="C961" s="1" t="s">
        <v>82</v>
      </c>
      <c r="D961" s="1" t="s">
        <v>67</v>
      </c>
      <c r="E961" s="1" t="n">
        <v>14797.5</v>
      </c>
      <c r="F961" s="1" t="n">
        <f aca="false">D961-C961</f>
        <v>3</v>
      </c>
      <c r="G961" s="26" t="n">
        <v>3853.5</v>
      </c>
      <c r="H961" s="1" t="n">
        <f aca="false">G961*F961</f>
        <v>11560.5</v>
      </c>
      <c r="I961" s="13" t="s">
        <v>2620</v>
      </c>
      <c r="J961" s="14" t="n">
        <v>11560.5</v>
      </c>
      <c r="K961" s="1" t="n">
        <f aca="false">H961-J961</f>
        <v>0</v>
      </c>
      <c r="L961" s="0"/>
    </row>
    <row r="962" customFormat="false" ht="30.8" hidden="false" customHeight="false" outlineLevel="0" collapsed="false">
      <c r="A962" s="1" t="s">
        <v>2621</v>
      </c>
      <c r="B962" s="1" t="s">
        <v>2619</v>
      </c>
      <c r="C962" s="1" t="s">
        <v>207</v>
      </c>
      <c r="D962" s="1" t="s">
        <v>51</v>
      </c>
      <c r="E962" s="1" t="n">
        <v>5772.5</v>
      </c>
      <c r="F962" s="1" t="n">
        <f aca="false">D962-C962</f>
        <v>1</v>
      </c>
      <c r="G962" s="26" t="n">
        <v>4693.5</v>
      </c>
      <c r="H962" s="1" t="n">
        <f aca="false">G962*F962</f>
        <v>4693.5</v>
      </c>
      <c r="I962" s="13" t="s">
        <v>2622</v>
      </c>
      <c r="J962" s="14" t="n">
        <v>4693.5</v>
      </c>
      <c r="K962" s="1" t="n">
        <f aca="false">H962-J962</f>
        <v>0</v>
      </c>
      <c r="L962" s="0"/>
    </row>
    <row r="963" customFormat="false" ht="30.8" hidden="false" customHeight="false" outlineLevel="0" collapsed="false">
      <c r="A963" s="26" t="s">
        <v>2623</v>
      </c>
      <c r="B963" s="26" t="s">
        <v>2624</v>
      </c>
      <c r="C963" s="26" t="s">
        <v>180</v>
      </c>
      <c r="D963" s="26" t="s">
        <v>58</v>
      </c>
      <c r="E963" s="26" t="n">
        <v>20711.25</v>
      </c>
      <c r="F963" s="26" t="n">
        <f aca="false">D963-C963</f>
        <v>3</v>
      </c>
      <c r="G963" s="26" t="n">
        <v>3853.5</v>
      </c>
      <c r="H963" s="26" t="n">
        <f aca="false">G963*F963</f>
        <v>11560.5</v>
      </c>
      <c r="I963" s="13" t="s">
        <v>2625</v>
      </c>
      <c r="J963" s="14" t="n">
        <v>11560.5</v>
      </c>
      <c r="K963" s="1" t="n">
        <f aca="false">H963-J963</f>
        <v>0</v>
      </c>
      <c r="L963" s="0"/>
    </row>
    <row r="964" customFormat="false" ht="15.9" hidden="false" customHeight="false" outlineLevel="0" collapsed="false">
      <c r="A964" s="1" t="s">
        <v>2626</v>
      </c>
      <c r="B964" s="1" t="s">
        <v>2627</v>
      </c>
      <c r="C964" s="1" t="s">
        <v>75</v>
      </c>
      <c r="D964" s="1" t="s">
        <v>19</v>
      </c>
      <c r="E964" s="1" t="n">
        <v>11545</v>
      </c>
      <c r="F964" s="1" t="n">
        <f aca="false">D964-C964</f>
        <v>2</v>
      </c>
      <c r="G964" s="26" t="n">
        <v>4693.5</v>
      </c>
      <c r="H964" s="1" t="n">
        <f aca="false">G964*F964</f>
        <v>9387</v>
      </c>
      <c r="I964" s="13" t="s">
        <v>2628</v>
      </c>
      <c r="J964" s="14" t="n">
        <v>9387</v>
      </c>
      <c r="K964" s="1" t="n">
        <f aca="false">H964-J964</f>
        <v>0</v>
      </c>
      <c r="L964" s="0"/>
    </row>
    <row r="965" customFormat="false" ht="30.8" hidden="false" customHeight="false" outlineLevel="0" collapsed="false">
      <c r="A965" s="1" t="s">
        <v>2629</v>
      </c>
      <c r="B965" s="1" t="s">
        <v>2630</v>
      </c>
      <c r="C965" s="1" t="s">
        <v>58</v>
      </c>
      <c r="D965" s="1" t="s">
        <v>232</v>
      </c>
      <c r="E965" s="1" t="n">
        <v>4932.5</v>
      </c>
      <c r="F965" s="1" t="n">
        <f aca="false">D965-C965</f>
        <v>1</v>
      </c>
      <c r="G965" s="26" t="n">
        <v>3853.5</v>
      </c>
      <c r="H965" s="1" t="n">
        <f aca="false">G965*F965</f>
        <v>3853.5</v>
      </c>
      <c r="I965" s="13" t="s">
        <v>2631</v>
      </c>
      <c r="J965" s="14" t="n">
        <v>3853.5</v>
      </c>
      <c r="K965" s="1" t="n">
        <f aca="false">H965-J965</f>
        <v>0</v>
      </c>
      <c r="L965" s="0"/>
    </row>
    <row r="966" customFormat="false" ht="30.8" hidden="false" customHeight="false" outlineLevel="0" collapsed="false">
      <c r="A966" s="1" t="s">
        <v>2632</v>
      </c>
      <c r="B966" s="1" t="s">
        <v>2633</v>
      </c>
      <c r="C966" s="1" t="s">
        <v>24</v>
      </c>
      <c r="D966" s="1" t="s">
        <v>34</v>
      </c>
      <c r="E966" s="1" t="n">
        <v>14945</v>
      </c>
      <c r="F966" s="1" t="n">
        <f aca="false">D966-C966</f>
        <v>2</v>
      </c>
      <c r="G966" s="26" t="n">
        <v>3853.5</v>
      </c>
      <c r="H966" s="1" t="n">
        <f aca="false">G966*F966</f>
        <v>7707</v>
      </c>
      <c r="I966" s="13" t="s">
        <v>2634</v>
      </c>
      <c r="J966" s="14" t="n">
        <v>7707</v>
      </c>
      <c r="K966" s="1" t="n">
        <f aca="false">H966-J966</f>
        <v>0</v>
      </c>
      <c r="L966" s="0"/>
    </row>
    <row r="967" s="44" customFormat="true" ht="30.8" hidden="false" customHeight="false" outlineLevel="0" collapsed="false">
      <c r="A967" s="1" t="s">
        <v>2635</v>
      </c>
      <c r="B967" s="1" t="s">
        <v>2636</v>
      </c>
      <c r="C967" s="1" t="s">
        <v>133</v>
      </c>
      <c r="D967" s="1" t="s">
        <v>146</v>
      </c>
      <c r="E967" s="1" t="n">
        <v>42752.5</v>
      </c>
      <c r="F967" s="1" t="n">
        <f aca="false">D967-C967</f>
        <v>7</v>
      </c>
      <c r="G967" s="26" t="n">
        <v>3853.5</v>
      </c>
      <c r="H967" s="1" t="n">
        <f aca="false">G967*F967</f>
        <v>26974.5</v>
      </c>
      <c r="I967" s="13" t="s">
        <v>2637</v>
      </c>
      <c r="J967" s="14" t="n">
        <v>26974.5</v>
      </c>
      <c r="K967" s="1" t="n">
        <f aca="false">H967-J967</f>
        <v>0</v>
      </c>
      <c r="L967" s="1"/>
      <c r="M967" s="0"/>
      <c r="N967" s="0"/>
      <c r="O967" s="0"/>
      <c r="P967" s="0"/>
      <c r="Q967" s="0"/>
      <c r="R967" s="0"/>
      <c r="S967" s="0"/>
      <c r="T967" s="0"/>
      <c r="U967" s="0"/>
      <c r="V967" s="0"/>
      <c r="AMI967" s="0"/>
      <c r="AMJ967" s="0"/>
    </row>
    <row r="968" s="12" customFormat="true" ht="29.85" hidden="false" customHeight="false" outlineLevel="0" collapsed="false">
      <c r="A968" s="23" t="s">
        <v>2638</v>
      </c>
      <c r="B968" s="11" t="s">
        <v>2639</v>
      </c>
      <c r="C968" s="11" t="s">
        <v>166</v>
      </c>
      <c r="D968" s="11" t="s">
        <v>24</v>
      </c>
      <c r="E968" s="11" t="n">
        <v>83705</v>
      </c>
      <c r="F968" s="11" t="n">
        <v>7</v>
      </c>
      <c r="G968" s="8" t="n">
        <v>3670</v>
      </c>
      <c r="H968" s="11" t="n">
        <f aca="false">G968*F968</f>
        <v>25690</v>
      </c>
      <c r="I968" s="9" t="s">
        <v>2640</v>
      </c>
      <c r="J968" s="10" t="n">
        <v>25690</v>
      </c>
      <c r="K968" s="11" t="n">
        <f aca="false">H968+H969+H970+H971-J968-J969-J970-J971</f>
        <v>0</v>
      </c>
      <c r="L968" s="11"/>
    </row>
    <row r="969" s="12" customFormat="true" ht="29.85" hidden="false" customHeight="false" outlineLevel="0" collapsed="false">
      <c r="A969" s="23"/>
      <c r="B969" s="11"/>
      <c r="C969" s="11"/>
      <c r="D969" s="11"/>
      <c r="E969" s="11"/>
      <c r="F969" s="11" t="n">
        <v>1</v>
      </c>
      <c r="G969" s="8" t="n">
        <v>5000</v>
      </c>
      <c r="H969" s="11" t="n">
        <f aca="false">G969*F969</f>
        <v>5000</v>
      </c>
      <c r="I969" s="9" t="s">
        <v>2641</v>
      </c>
      <c r="J969" s="10" t="n">
        <v>5000</v>
      </c>
      <c r="K969" s="11" t="n">
        <v>0</v>
      </c>
      <c r="L969" s="11"/>
    </row>
    <row r="970" customFormat="false" ht="15.9" hidden="false" customHeight="false" outlineLevel="0" collapsed="false">
      <c r="A970" s="23"/>
      <c r="B970" s="11"/>
      <c r="C970" s="11"/>
      <c r="D970" s="11"/>
      <c r="E970" s="11"/>
      <c r="F970" s="11" t="n">
        <v>7</v>
      </c>
      <c r="G970" s="11" t="n">
        <v>4470</v>
      </c>
      <c r="H970" s="11" t="n">
        <f aca="false">G970*F970</f>
        <v>31290</v>
      </c>
      <c r="I970" s="9" t="s">
        <v>2642</v>
      </c>
      <c r="J970" s="10" t="n">
        <v>31290</v>
      </c>
      <c r="K970" s="11" t="n">
        <v>0</v>
      </c>
      <c r="L970" s="11"/>
    </row>
    <row r="971" customFormat="false" ht="15.9" hidden="false" customHeight="false" outlineLevel="0" collapsed="false">
      <c r="A971" s="23"/>
      <c r="B971" s="11"/>
      <c r="C971" s="11"/>
      <c r="D971" s="11"/>
      <c r="E971" s="11"/>
      <c r="F971" s="11" t="n">
        <v>1</v>
      </c>
      <c r="G971" s="11" t="n">
        <v>6000</v>
      </c>
      <c r="H971" s="11" t="n">
        <f aca="false">(G971*F971)+600</f>
        <v>6600</v>
      </c>
      <c r="I971" s="9" t="s">
        <v>2643</v>
      </c>
      <c r="J971" s="10" t="n">
        <v>6600</v>
      </c>
      <c r="K971" s="11" t="n">
        <v>0</v>
      </c>
      <c r="L971" s="11"/>
    </row>
    <row r="972" customFormat="false" ht="30.8" hidden="false" customHeight="false" outlineLevel="0" collapsed="false">
      <c r="A972" s="1" t="s">
        <v>2644</v>
      </c>
      <c r="B972" s="1" t="s">
        <v>2645</v>
      </c>
      <c r="C972" s="1" t="s">
        <v>75</v>
      </c>
      <c r="D972" s="1" t="s">
        <v>19</v>
      </c>
      <c r="E972" s="1" t="n">
        <v>13807.5</v>
      </c>
      <c r="F972" s="1" t="n">
        <f aca="false">D972-C972</f>
        <v>2</v>
      </c>
      <c r="G972" s="26" t="n">
        <v>3853.5</v>
      </c>
      <c r="H972" s="1" t="n">
        <f aca="false">G972*F972</f>
        <v>7707</v>
      </c>
      <c r="I972" s="13" t="s">
        <v>2646</v>
      </c>
      <c r="J972" s="14" t="n">
        <v>7707</v>
      </c>
      <c r="K972" s="1" t="n">
        <f aca="false">H972-J972</f>
        <v>0</v>
      </c>
      <c r="L972" s="0"/>
    </row>
    <row r="973" customFormat="false" ht="30.8" hidden="false" customHeight="false" outlineLevel="0" collapsed="false">
      <c r="A973" s="1" t="s">
        <v>2647</v>
      </c>
      <c r="B973" s="1" t="s">
        <v>2648</v>
      </c>
      <c r="C973" s="1" t="s">
        <v>86</v>
      </c>
      <c r="D973" s="1" t="s">
        <v>207</v>
      </c>
      <c r="E973" s="1" t="n">
        <v>13645</v>
      </c>
      <c r="F973" s="1" t="n">
        <f aca="false">D973-C973</f>
        <v>2</v>
      </c>
      <c r="G973" s="26" t="n">
        <v>5743.5</v>
      </c>
      <c r="H973" s="1" t="n">
        <f aca="false">G973*F973</f>
        <v>11487</v>
      </c>
      <c r="I973" s="13" t="s">
        <v>2649</v>
      </c>
      <c r="J973" s="14" t="n">
        <v>11486.8</v>
      </c>
      <c r="K973" s="1" t="n">
        <f aca="false">H973-J973</f>
        <v>0.200000000000728</v>
      </c>
      <c r="L973" s="0"/>
    </row>
    <row r="974" customFormat="false" ht="30.8" hidden="false" customHeight="false" outlineLevel="0" collapsed="false">
      <c r="A974" s="1" t="s">
        <v>2650</v>
      </c>
      <c r="B974" s="1" t="s">
        <v>2648</v>
      </c>
      <c r="C974" s="1" t="s">
        <v>207</v>
      </c>
      <c r="D974" s="1" t="s">
        <v>51</v>
      </c>
      <c r="E974" s="1" t="n">
        <v>4932.5</v>
      </c>
      <c r="F974" s="1" t="n">
        <f aca="false">D974-C974</f>
        <v>1</v>
      </c>
      <c r="G974" s="26" t="n">
        <v>3853.5</v>
      </c>
      <c r="H974" s="1" t="n">
        <f aca="false">G974*F974</f>
        <v>3853.5</v>
      </c>
      <c r="I974" s="13" t="s">
        <v>2651</v>
      </c>
      <c r="J974" s="14" t="n">
        <v>3853.5</v>
      </c>
      <c r="K974" s="1" t="n">
        <f aca="false">H974-J974</f>
        <v>0</v>
      </c>
      <c r="L974" s="0"/>
    </row>
    <row r="975" customFormat="false" ht="30.8" hidden="false" customHeight="false" outlineLevel="0" collapsed="false">
      <c r="A975" s="1" t="s">
        <v>2652</v>
      </c>
      <c r="B975" s="1" t="s">
        <v>2648</v>
      </c>
      <c r="C975" s="1" t="s">
        <v>51</v>
      </c>
      <c r="D975" s="1" t="s">
        <v>112</v>
      </c>
      <c r="E975" s="1" t="n">
        <v>5772.5</v>
      </c>
      <c r="F975" s="1" t="n">
        <f aca="false">D975-C975</f>
        <v>1</v>
      </c>
      <c r="G975" s="26" t="n">
        <v>4693.5</v>
      </c>
      <c r="H975" s="1" t="n">
        <f aca="false">G975*F975</f>
        <v>4693.5</v>
      </c>
      <c r="I975" s="13" t="s">
        <v>2653</v>
      </c>
      <c r="J975" s="14" t="n">
        <v>4693.5</v>
      </c>
      <c r="K975" s="1" t="n">
        <f aca="false">H975-J975</f>
        <v>0</v>
      </c>
      <c r="L975" s="0"/>
    </row>
    <row r="976" customFormat="false" ht="30.8" hidden="false" customHeight="false" outlineLevel="0" collapsed="false">
      <c r="A976" s="1" t="s">
        <v>2654</v>
      </c>
      <c r="B976" s="1" t="s">
        <v>2655</v>
      </c>
      <c r="C976" s="1" t="s">
        <v>146</v>
      </c>
      <c r="D976" s="1" t="s">
        <v>58</v>
      </c>
      <c r="E976" s="1" t="n">
        <v>9865</v>
      </c>
      <c r="F976" s="1" t="n">
        <f aca="false">D976-C976</f>
        <v>2</v>
      </c>
      <c r="G976" s="26" t="n">
        <v>3853.5</v>
      </c>
      <c r="H976" s="1" t="n">
        <f aca="false">G976*F976</f>
        <v>7707</v>
      </c>
      <c r="I976" s="13" t="s">
        <v>2656</v>
      </c>
      <c r="J976" s="14" t="n">
        <v>7707</v>
      </c>
      <c r="K976" s="1" t="n">
        <f aca="false">H976-J976</f>
        <v>0</v>
      </c>
      <c r="L976" s="0"/>
    </row>
    <row r="977" customFormat="false" ht="30.8" hidden="false" customHeight="false" outlineLevel="0" collapsed="false">
      <c r="A977" s="1" t="s">
        <v>2657</v>
      </c>
      <c r="B977" s="1" t="s">
        <v>2658</v>
      </c>
      <c r="C977" s="1" t="s">
        <v>20</v>
      </c>
      <c r="D977" s="1" t="s">
        <v>146</v>
      </c>
      <c r="E977" s="1" t="n">
        <v>16290</v>
      </c>
      <c r="F977" s="1" t="n">
        <f aca="false">D977-C977</f>
        <v>2</v>
      </c>
      <c r="G977" s="26" t="n">
        <v>3853.5</v>
      </c>
      <c r="H977" s="1" t="n">
        <f aca="false">G977*F977</f>
        <v>7707</v>
      </c>
      <c r="I977" s="13" t="s">
        <v>2659</v>
      </c>
      <c r="J977" s="14" t="n">
        <v>7707</v>
      </c>
      <c r="K977" s="1" t="n">
        <f aca="false">H977-J977</f>
        <v>0</v>
      </c>
      <c r="L977" s="0"/>
    </row>
    <row r="978" customFormat="false" ht="26.1" hidden="false" customHeight="true" outlineLevel="0" collapsed="false">
      <c r="A978" s="1" t="s">
        <v>2660</v>
      </c>
      <c r="B978" s="1" t="s">
        <v>2661</v>
      </c>
      <c r="C978" s="1" t="s">
        <v>35</v>
      </c>
      <c r="D978" s="1" t="s">
        <v>39</v>
      </c>
      <c r="E978" s="1" t="n">
        <v>4932.5</v>
      </c>
      <c r="F978" s="1" t="n">
        <f aca="false">D978-C978</f>
        <v>1</v>
      </c>
      <c r="G978" s="26" t="n">
        <v>3853.5</v>
      </c>
      <c r="H978" s="1" t="n">
        <f aca="false">G978*F978</f>
        <v>3853.5</v>
      </c>
      <c r="I978" s="13" t="s">
        <v>2662</v>
      </c>
      <c r="J978" s="14" t="n">
        <v>3853.5</v>
      </c>
      <c r="K978" s="1" t="n">
        <f aca="false">H978-J978</f>
        <v>0</v>
      </c>
      <c r="L978" s="0"/>
    </row>
    <row r="979" customFormat="false" ht="30.8" hidden="false" customHeight="false" outlineLevel="0" collapsed="false">
      <c r="A979" s="1" t="s">
        <v>2663</v>
      </c>
      <c r="B979" s="1" t="s">
        <v>2664</v>
      </c>
      <c r="C979" s="1" t="s">
        <v>75</v>
      </c>
      <c r="D979" s="1" t="s">
        <v>19</v>
      </c>
      <c r="E979" s="1" t="n">
        <v>9865</v>
      </c>
      <c r="F979" s="1" t="n">
        <f aca="false">D979-C979</f>
        <v>2</v>
      </c>
      <c r="G979" s="26" t="n">
        <v>3853.5</v>
      </c>
      <c r="H979" s="1" t="n">
        <f aca="false">G979*F979</f>
        <v>7707</v>
      </c>
      <c r="I979" s="13" t="s">
        <v>2665</v>
      </c>
      <c r="J979" s="14" t="n">
        <v>7707</v>
      </c>
      <c r="K979" s="1" t="n">
        <f aca="false">H979-J979</f>
        <v>0</v>
      </c>
      <c r="L979" s="0"/>
    </row>
    <row r="980" customFormat="false" ht="30.8" hidden="false" customHeight="false" outlineLevel="0" collapsed="false">
      <c r="A980" s="1" t="s">
        <v>2666</v>
      </c>
      <c r="B980" s="1" t="s">
        <v>2667</v>
      </c>
      <c r="C980" s="1" t="s">
        <v>75</v>
      </c>
      <c r="D980" s="1" t="s">
        <v>19</v>
      </c>
      <c r="E980" s="1" t="n">
        <v>9865</v>
      </c>
      <c r="F980" s="1" t="n">
        <f aca="false">D980-C980</f>
        <v>2</v>
      </c>
      <c r="G980" s="26" t="n">
        <v>3853.5</v>
      </c>
      <c r="H980" s="1" t="n">
        <f aca="false">G980*F980</f>
        <v>7707</v>
      </c>
      <c r="I980" s="13" t="s">
        <v>2668</v>
      </c>
      <c r="J980" s="14" t="n">
        <v>7707</v>
      </c>
      <c r="K980" s="1" t="n">
        <f aca="false">H980-J980</f>
        <v>0</v>
      </c>
      <c r="L980" s="0"/>
    </row>
    <row r="981" s="44" customFormat="true" ht="29.85" hidden="false" customHeight="false" outlineLevel="0" collapsed="false">
      <c r="A981" s="66" t="s">
        <v>2669</v>
      </c>
      <c r="B981" s="66" t="s">
        <v>2670</v>
      </c>
      <c r="C981" s="66" t="s">
        <v>2671</v>
      </c>
      <c r="D981" s="66" t="s">
        <v>43</v>
      </c>
      <c r="E981" s="66" t="n">
        <v>39900</v>
      </c>
      <c r="F981" s="66" t="n">
        <f aca="false">D981-C981</f>
        <v>7</v>
      </c>
      <c r="G981" s="66" t="n">
        <v>5000</v>
      </c>
      <c r="H981" s="66" t="n">
        <f aca="false">(G981*F981)+(600*7)+1100*7</f>
        <v>46900</v>
      </c>
      <c r="I981" s="67" t="s">
        <v>2672</v>
      </c>
      <c r="J981" s="68" t="n">
        <v>46900</v>
      </c>
      <c r="K981" s="66" t="n">
        <f aca="false">H981-J981</f>
        <v>0</v>
      </c>
    </row>
    <row r="982" s="22" customFormat="true" ht="19.55" hidden="false" customHeight="true" outlineLevel="0" collapsed="false">
      <c r="A982" s="19" t="s">
        <v>2673</v>
      </c>
      <c r="B982" s="19" t="s">
        <v>2670</v>
      </c>
      <c r="C982" s="19" t="s">
        <v>43</v>
      </c>
      <c r="D982" s="19" t="s">
        <v>34</v>
      </c>
      <c r="E982" s="19" t="n">
        <v>48510</v>
      </c>
      <c r="F982" s="19" t="n">
        <f aca="false">D982-C982</f>
        <v>9</v>
      </c>
      <c r="G982" s="19" t="n">
        <v>3670</v>
      </c>
      <c r="H982" s="19" t="n">
        <f aca="false">G982*F982</f>
        <v>33030</v>
      </c>
      <c r="I982" s="20" t="s">
        <v>2674</v>
      </c>
      <c r="J982" s="21" t="n">
        <v>33030</v>
      </c>
      <c r="K982" s="19" t="n">
        <f aca="false">H982-J982</f>
        <v>0</v>
      </c>
    </row>
    <row r="983" customFormat="false" ht="30.8" hidden="false" customHeight="false" outlineLevel="0" collapsed="false">
      <c r="A983" s="1" t="s">
        <v>2675</v>
      </c>
      <c r="B983" s="1" t="s">
        <v>2676</v>
      </c>
      <c r="C983" s="1" t="s">
        <v>133</v>
      </c>
      <c r="D983" s="1" t="s">
        <v>51</v>
      </c>
      <c r="E983" s="1" t="n">
        <v>13645</v>
      </c>
      <c r="F983" s="1" t="n">
        <f aca="false">D983-C983</f>
        <v>2</v>
      </c>
      <c r="G983" s="26" t="n">
        <v>5743.5</v>
      </c>
      <c r="H983" s="1" t="n">
        <f aca="false">G983*F983</f>
        <v>11487</v>
      </c>
      <c r="I983" s="13" t="s">
        <v>2677</v>
      </c>
      <c r="J983" s="14" t="n">
        <v>11486.8</v>
      </c>
      <c r="K983" s="1" t="n">
        <f aca="false">H983-J983</f>
        <v>0.200000000000728</v>
      </c>
      <c r="L983" s="0"/>
    </row>
    <row r="984" customFormat="false" ht="30.8" hidden="false" customHeight="false" outlineLevel="0" collapsed="false">
      <c r="A984" s="1" t="s">
        <v>2678</v>
      </c>
      <c r="B984" s="1" t="s">
        <v>2676</v>
      </c>
      <c r="C984" s="1" t="s">
        <v>51</v>
      </c>
      <c r="D984" s="1" t="s">
        <v>20</v>
      </c>
      <c r="E984" s="1" t="n">
        <v>14797.5</v>
      </c>
      <c r="F984" s="1" t="n">
        <f aca="false">D984-C984</f>
        <v>3</v>
      </c>
      <c r="G984" s="26" t="n">
        <v>3853.5</v>
      </c>
      <c r="H984" s="1" t="n">
        <f aca="false">G984*F984</f>
        <v>11560.5</v>
      </c>
      <c r="I984" s="13" t="s">
        <v>2679</v>
      </c>
      <c r="J984" s="14" t="n">
        <v>11560.5</v>
      </c>
      <c r="K984" s="1" t="n">
        <f aca="false">H984-J984</f>
        <v>0</v>
      </c>
      <c r="L984" s="0"/>
    </row>
    <row r="985" customFormat="false" ht="30.8" hidden="false" customHeight="false" outlineLevel="0" collapsed="false">
      <c r="A985" s="1" t="s">
        <v>2680</v>
      </c>
      <c r="B985" s="1" t="s">
        <v>2676</v>
      </c>
      <c r="C985" s="1" t="s">
        <v>20</v>
      </c>
      <c r="D985" s="1" t="s">
        <v>58</v>
      </c>
      <c r="E985" s="1" t="n">
        <v>19730</v>
      </c>
      <c r="F985" s="1" t="n">
        <f aca="false">D985-C985</f>
        <v>4</v>
      </c>
      <c r="G985" s="26" t="n">
        <v>3853.5</v>
      </c>
      <c r="H985" s="1" t="n">
        <f aca="false">G985*F985</f>
        <v>15414</v>
      </c>
      <c r="I985" s="13" t="s">
        <v>2681</v>
      </c>
      <c r="J985" s="14" t="n">
        <v>15414</v>
      </c>
      <c r="K985" s="1" t="n">
        <f aca="false">H985-J985</f>
        <v>0</v>
      </c>
      <c r="L985" s="0"/>
    </row>
    <row r="986" customFormat="false" ht="30.8" hidden="false" customHeight="false" outlineLevel="0" collapsed="false">
      <c r="A986" s="1" t="s">
        <v>2682</v>
      </c>
      <c r="B986" s="1" t="s">
        <v>2683</v>
      </c>
      <c r="C986" s="1" t="s">
        <v>93</v>
      </c>
      <c r="D986" s="1" t="s">
        <v>35</v>
      </c>
      <c r="E986" s="1" t="n">
        <v>14797.5</v>
      </c>
      <c r="F986" s="1" t="n">
        <f aca="false">D986-C986</f>
        <v>3</v>
      </c>
      <c r="G986" s="26" t="n">
        <v>3853.5</v>
      </c>
      <c r="H986" s="1" t="n">
        <f aca="false">G986*F986</f>
        <v>11560.5</v>
      </c>
      <c r="I986" s="13" t="s">
        <v>2684</v>
      </c>
      <c r="J986" s="14" t="n">
        <v>11560.5</v>
      </c>
      <c r="K986" s="1" t="n">
        <f aca="false">H986-J986</f>
        <v>0</v>
      </c>
      <c r="L986" s="0"/>
    </row>
    <row r="987" customFormat="false" ht="30.8" hidden="false" customHeight="false" outlineLevel="0" collapsed="false">
      <c r="A987" s="1" t="s">
        <v>2685</v>
      </c>
      <c r="B987" s="1" t="s">
        <v>2686</v>
      </c>
      <c r="C987" s="1" t="s">
        <v>82</v>
      </c>
      <c r="D987" s="1" t="s">
        <v>67</v>
      </c>
      <c r="E987" s="1" t="n">
        <v>14797.5</v>
      </c>
      <c r="F987" s="1" t="n">
        <f aca="false">D987-C987</f>
        <v>3</v>
      </c>
      <c r="G987" s="26" t="n">
        <v>3853.5</v>
      </c>
      <c r="H987" s="1" t="n">
        <f aca="false">G987*F987</f>
        <v>11560.5</v>
      </c>
      <c r="I987" s="13" t="s">
        <v>2687</v>
      </c>
      <c r="J987" s="14" t="n">
        <v>11560.5</v>
      </c>
      <c r="K987" s="1" t="n">
        <f aca="false">H987-J987</f>
        <v>0</v>
      </c>
      <c r="L987" s="0"/>
    </row>
    <row r="988" customFormat="false" ht="30.8" hidden="false" customHeight="false" outlineLevel="0" collapsed="false">
      <c r="A988" s="1" t="s">
        <v>2688</v>
      </c>
      <c r="B988" s="1" t="s">
        <v>2689</v>
      </c>
      <c r="C988" s="1" t="s">
        <v>51</v>
      </c>
      <c r="D988" s="1" t="s">
        <v>14</v>
      </c>
      <c r="E988" s="1" t="n">
        <v>10415</v>
      </c>
      <c r="F988" s="1" t="n">
        <f aca="false">D988-C988</f>
        <v>2</v>
      </c>
      <c r="G988" s="26" t="n">
        <v>3853.5</v>
      </c>
      <c r="H988" s="1" t="n">
        <f aca="false">G988*F988</f>
        <v>7707</v>
      </c>
      <c r="I988" s="13" t="s">
        <v>2690</v>
      </c>
      <c r="J988" s="14" t="n">
        <v>7707</v>
      </c>
      <c r="K988" s="1" t="n">
        <f aca="false">H988-J988</f>
        <v>0</v>
      </c>
      <c r="L988" s="0"/>
    </row>
    <row r="989" customFormat="false" ht="15.9" hidden="false" customHeight="false" outlineLevel="0" collapsed="false">
      <c r="A989" s="1" t="s">
        <v>2691</v>
      </c>
      <c r="B989" s="1" t="s">
        <v>2692</v>
      </c>
      <c r="C989" s="1" t="s">
        <v>39</v>
      </c>
      <c r="D989" s="1" t="s">
        <v>13</v>
      </c>
      <c r="E989" s="1" t="n">
        <v>6822.5</v>
      </c>
      <c r="F989" s="1" t="n">
        <f aca="false">D989-C989</f>
        <v>1</v>
      </c>
      <c r="G989" s="26" t="n">
        <v>5743.5</v>
      </c>
      <c r="H989" s="1" t="n">
        <f aca="false">G989*F989</f>
        <v>5743.5</v>
      </c>
      <c r="I989" s="13" t="s">
        <v>2693</v>
      </c>
      <c r="J989" s="14" t="n">
        <v>5743.4</v>
      </c>
      <c r="K989" s="1" t="n">
        <f aca="false">H989-J989</f>
        <v>0.100000000000364</v>
      </c>
      <c r="L989" s="0"/>
    </row>
    <row r="990" s="22" customFormat="true" ht="29.85" hidden="false" customHeight="false" outlineLevel="0" collapsed="false">
      <c r="A990" s="19" t="s">
        <v>2694</v>
      </c>
      <c r="B990" s="19" t="s">
        <v>2695</v>
      </c>
      <c r="C990" s="19" t="s">
        <v>29</v>
      </c>
      <c r="D990" s="19" t="s">
        <v>19</v>
      </c>
      <c r="E990" s="19" t="n">
        <v>40327.5</v>
      </c>
      <c r="F990" s="19" t="n">
        <f aca="false">D990-C990</f>
        <v>6</v>
      </c>
      <c r="G990" s="19" t="n">
        <v>3670</v>
      </c>
      <c r="H990" s="19" t="n">
        <f aca="false">G990*F990</f>
        <v>22020</v>
      </c>
      <c r="I990" s="20" t="s">
        <v>2696</v>
      </c>
      <c r="J990" s="21" t="n">
        <v>22020</v>
      </c>
      <c r="K990" s="19" t="n">
        <f aca="false">H990-J990</f>
        <v>0</v>
      </c>
    </row>
    <row r="991" customFormat="false" ht="15.9" hidden="false" customHeight="false" outlineLevel="0" collapsed="false">
      <c r="A991" s="1" t="s">
        <v>2697</v>
      </c>
      <c r="B991" s="1" t="s">
        <v>2698</v>
      </c>
      <c r="C991" s="1" t="s">
        <v>86</v>
      </c>
      <c r="D991" s="1" t="s">
        <v>51</v>
      </c>
      <c r="E991" s="1" t="n">
        <v>17317.5</v>
      </c>
      <c r="F991" s="1" t="n">
        <f aca="false">D991-C991</f>
        <v>3</v>
      </c>
      <c r="G991" s="26" t="n">
        <v>4693.5</v>
      </c>
      <c r="H991" s="1" t="n">
        <f aca="false">G991*F991</f>
        <v>14080.5</v>
      </c>
      <c r="I991" s="13" t="s">
        <v>2699</v>
      </c>
      <c r="J991" s="14" t="n">
        <v>14080.5</v>
      </c>
      <c r="K991" s="1" t="n">
        <f aca="false">H991-J991</f>
        <v>0</v>
      </c>
      <c r="L991" s="0"/>
    </row>
    <row r="992" customFormat="false" ht="15.9" hidden="false" customHeight="false" outlineLevel="0" collapsed="false">
      <c r="A992" s="1" t="s">
        <v>2700</v>
      </c>
      <c r="B992" s="1" t="s">
        <v>2698</v>
      </c>
      <c r="C992" s="1" t="s">
        <v>51</v>
      </c>
      <c r="D992" s="1" t="s">
        <v>14</v>
      </c>
      <c r="E992" s="1" t="n">
        <v>11545</v>
      </c>
      <c r="F992" s="1" t="n">
        <f aca="false">D992-C992</f>
        <v>2</v>
      </c>
      <c r="G992" s="26" t="n">
        <v>4693.5</v>
      </c>
      <c r="H992" s="1" t="n">
        <f aca="false">G992*F992</f>
        <v>9387</v>
      </c>
      <c r="I992" s="13" t="s">
        <v>2701</v>
      </c>
      <c r="J992" s="14" t="n">
        <v>9387</v>
      </c>
      <c r="K992" s="1" t="n">
        <f aca="false">H992-J992</f>
        <v>0</v>
      </c>
      <c r="L992" s="0"/>
    </row>
    <row r="993" s="12" customFormat="true" ht="29.85" hidden="false" customHeight="false" outlineLevel="0" collapsed="false">
      <c r="A993" s="23" t="s">
        <v>2702</v>
      </c>
      <c r="B993" s="11" t="s">
        <v>2703</v>
      </c>
      <c r="C993" s="11" t="s">
        <v>35</v>
      </c>
      <c r="D993" s="11" t="s">
        <v>133</v>
      </c>
      <c r="E993" s="11" t="n">
        <v>48860</v>
      </c>
      <c r="F993" s="11" t="n">
        <f aca="false">D993-C993</f>
        <v>4</v>
      </c>
      <c r="G993" s="8" t="n">
        <v>3853.5</v>
      </c>
      <c r="H993" s="11" t="n">
        <f aca="false">(G993*F993)*2</f>
        <v>30828</v>
      </c>
      <c r="I993" s="9" t="s">
        <v>2704</v>
      </c>
      <c r="J993" s="10" t="n">
        <v>15414</v>
      </c>
      <c r="K993" s="11" t="n">
        <f aca="false">H993-J993-J994</f>
        <v>0</v>
      </c>
      <c r="L993" s="11"/>
    </row>
    <row r="994" s="12" customFormat="true" ht="29.85" hidden="false" customHeight="false" outlineLevel="0" collapsed="false">
      <c r="A994" s="23"/>
      <c r="B994" s="11"/>
      <c r="C994" s="11"/>
      <c r="D994" s="11"/>
      <c r="E994" s="11"/>
      <c r="F994" s="11"/>
      <c r="G994" s="8"/>
      <c r="H994" s="11"/>
      <c r="I994" s="9" t="s">
        <v>2705</v>
      </c>
      <c r="J994" s="10" t="n">
        <v>15414</v>
      </c>
      <c r="K994" s="11" t="n">
        <v>0</v>
      </c>
      <c r="L994" s="11"/>
    </row>
    <row r="995" customFormat="false" ht="30.8" hidden="false" customHeight="false" outlineLevel="0" collapsed="false">
      <c r="A995" s="1" t="s">
        <v>2706</v>
      </c>
      <c r="B995" s="1" t="s">
        <v>2707</v>
      </c>
      <c r="C995" s="1" t="s">
        <v>43</v>
      </c>
      <c r="D995" s="1" t="s">
        <v>28</v>
      </c>
      <c r="E995" s="1" t="n">
        <v>4932.5</v>
      </c>
      <c r="F995" s="1" t="n">
        <f aca="false">D995-C995</f>
        <v>1</v>
      </c>
      <c r="G995" s="26" t="n">
        <v>3853.5</v>
      </c>
      <c r="H995" s="1" t="n">
        <f aca="false">G995*F995</f>
        <v>3853.5</v>
      </c>
      <c r="I995" s="13" t="s">
        <v>2708</v>
      </c>
      <c r="J995" s="14" t="n">
        <v>3853.5</v>
      </c>
      <c r="K995" s="1" t="n">
        <f aca="false">H995-J995</f>
        <v>0</v>
      </c>
      <c r="L995" s="0"/>
    </row>
    <row r="996" customFormat="false" ht="30.8" hidden="false" customHeight="false" outlineLevel="0" collapsed="false">
      <c r="A996" s="1" t="s">
        <v>2709</v>
      </c>
      <c r="B996" s="1" t="s">
        <v>2710</v>
      </c>
      <c r="C996" s="1" t="s">
        <v>13</v>
      </c>
      <c r="D996" s="1" t="s">
        <v>51</v>
      </c>
      <c r="E996" s="1" t="n">
        <v>19070</v>
      </c>
      <c r="F996" s="1" t="n">
        <f aca="false">D996-C996</f>
        <v>4</v>
      </c>
      <c r="G996" s="26" t="n">
        <v>3853.5</v>
      </c>
      <c r="H996" s="1" t="n">
        <f aca="false">G996*F996</f>
        <v>15414</v>
      </c>
      <c r="I996" s="13" t="s">
        <v>2711</v>
      </c>
      <c r="J996" s="14" t="n">
        <v>15414</v>
      </c>
      <c r="K996" s="1" t="n">
        <f aca="false">H996-J996</f>
        <v>0</v>
      </c>
      <c r="L996" s="0"/>
    </row>
    <row r="997" customFormat="false" ht="30.8" hidden="false" customHeight="false" outlineLevel="0" collapsed="false">
      <c r="A997" s="1" t="s">
        <v>2712</v>
      </c>
      <c r="B997" s="1" t="s">
        <v>2713</v>
      </c>
      <c r="C997" s="1" t="s">
        <v>75</v>
      </c>
      <c r="D997" s="1" t="s">
        <v>19</v>
      </c>
      <c r="E997" s="1" t="n">
        <v>11532.5</v>
      </c>
      <c r="F997" s="1" t="n">
        <f aca="false">D997-C997</f>
        <v>2</v>
      </c>
      <c r="G997" s="26" t="n">
        <v>3853.5</v>
      </c>
      <c r="H997" s="1" t="n">
        <f aca="false">G997*F997</f>
        <v>7707</v>
      </c>
      <c r="I997" s="13" t="s">
        <v>2714</v>
      </c>
      <c r="J997" s="14" t="n">
        <v>7340</v>
      </c>
      <c r="K997" s="1" t="n">
        <f aca="false">H997-J997</f>
        <v>367</v>
      </c>
      <c r="L997" s="0"/>
    </row>
    <row r="998" customFormat="false" ht="30.8" hidden="false" customHeight="false" outlineLevel="0" collapsed="false">
      <c r="A998" s="1" t="s">
        <v>2715</v>
      </c>
      <c r="B998" s="1" t="s">
        <v>2713</v>
      </c>
      <c r="C998" s="1" t="s">
        <v>82</v>
      </c>
      <c r="D998" s="1" t="s">
        <v>67</v>
      </c>
      <c r="E998" s="1" t="n">
        <v>20711.25</v>
      </c>
      <c r="F998" s="1" t="n">
        <f aca="false">D998-C998</f>
        <v>3</v>
      </c>
      <c r="G998" s="26" t="n">
        <v>3853.5</v>
      </c>
      <c r="H998" s="1" t="n">
        <f aca="false">G998*F998</f>
        <v>11560.5</v>
      </c>
      <c r="I998" s="13" t="s">
        <v>2716</v>
      </c>
      <c r="J998" s="14" t="n">
        <v>11560.5</v>
      </c>
      <c r="K998" s="1" t="n">
        <f aca="false">H998-J998</f>
        <v>0</v>
      </c>
      <c r="L998" s="0"/>
    </row>
    <row r="999" customFormat="false" ht="30.8" hidden="false" customHeight="false" outlineLevel="0" collapsed="false">
      <c r="A999" s="1" t="s">
        <v>2717</v>
      </c>
      <c r="B999" s="1" t="s">
        <v>2718</v>
      </c>
      <c r="C999" s="1" t="s">
        <v>58</v>
      </c>
      <c r="D999" s="1" t="s">
        <v>59</v>
      </c>
      <c r="E999" s="1" t="n">
        <v>11185</v>
      </c>
      <c r="F999" s="1" t="n">
        <f aca="false">D999-C999</f>
        <v>2</v>
      </c>
      <c r="G999" s="26" t="n">
        <v>3853.5</v>
      </c>
      <c r="H999" s="1" t="n">
        <f aca="false">G999*F999</f>
        <v>7707</v>
      </c>
      <c r="I999" s="13" t="s">
        <v>2719</v>
      </c>
      <c r="J999" s="14" t="n">
        <v>7707</v>
      </c>
      <c r="K999" s="1" t="n">
        <f aca="false">H999-J999</f>
        <v>0</v>
      </c>
      <c r="L999" s="0"/>
    </row>
    <row r="1000" s="49" customFormat="true" ht="29.85" hidden="false" customHeight="false" outlineLevel="0" collapsed="false">
      <c r="A1000" s="46" t="s">
        <v>2720</v>
      </c>
      <c r="B1000" s="46" t="s">
        <v>2721</v>
      </c>
      <c r="C1000" s="46" t="s">
        <v>34</v>
      </c>
      <c r="D1000" s="46" t="s">
        <v>13</v>
      </c>
      <c r="E1000" s="46" t="n">
        <v>47400</v>
      </c>
      <c r="F1000" s="46" t="n">
        <f aca="false">D1000-C1000</f>
        <v>8</v>
      </c>
      <c r="G1000" s="46" t="n">
        <v>3670</v>
      </c>
      <c r="H1000" s="46" t="n">
        <f aca="false">G1000*F1000</f>
        <v>29360</v>
      </c>
      <c r="I1000" s="47" t="s">
        <v>2722</v>
      </c>
      <c r="J1000" s="48" t="n">
        <v>30828</v>
      </c>
      <c r="K1000" s="46" t="n">
        <f aca="false">H1000-J1000</f>
        <v>-1468</v>
      </c>
    </row>
    <row r="1001" customFormat="false" ht="30.8" hidden="false" customHeight="false" outlineLevel="0" collapsed="false">
      <c r="A1001" s="1" t="s">
        <v>2723</v>
      </c>
      <c r="B1001" s="1" t="s">
        <v>2724</v>
      </c>
      <c r="C1001" s="1" t="s">
        <v>67</v>
      </c>
      <c r="D1001" s="1" t="s">
        <v>51</v>
      </c>
      <c r="E1001" s="1" t="n">
        <v>34527.5</v>
      </c>
      <c r="F1001" s="1" t="n">
        <f aca="false">D1001-C1001</f>
        <v>7</v>
      </c>
      <c r="G1001" s="26" t="n">
        <v>3853.5</v>
      </c>
      <c r="H1001" s="1" t="n">
        <f aca="false">G1001*F1001</f>
        <v>26974.5</v>
      </c>
      <c r="I1001" s="13" t="s">
        <v>2725</v>
      </c>
      <c r="J1001" s="14" t="n">
        <v>26974.5</v>
      </c>
      <c r="K1001" s="1" t="n">
        <f aca="false">H1001-J1001</f>
        <v>0</v>
      </c>
      <c r="L1001" s="0"/>
    </row>
    <row r="1002" customFormat="false" ht="15.9" hidden="false" customHeight="false" outlineLevel="0" collapsed="false">
      <c r="A1002" s="1" t="s">
        <v>2726</v>
      </c>
      <c r="B1002" s="1" t="s">
        <v>2727</v>
      </c>
      <c r="C1002" s="1" t="s">
        <v>142</v>
      </c>
      <c r="D1002" s="1" t="s">
        <v>63</v>
      </c>
      <c r="E1002" s="1" t="n">
        <v>9865</v>
      </c>
      <c r="F1002" s="1" t="n">
        <f aca="false">D1002-C1002</f>
        <v>2</v>
      </c>
      <c r="G1002" s="26" t="n">
        <v>3853.5</v>
      </c>
      <c r="H1002" s="1" t="n">
        <f aca="false">G1002*F1002</f>
        <v>7707</v>
      </c>
      <c r="I1002" s="13" t="s">
        <v>2728</v>
      </c>
      <c r="J1002" s="14" t="n">
        <v>7707</v>
      </c>
      <c r="K1002" s="1" t="n">
        <f aca="false">H1002-J1002</f>
        <v>0</v>
      </c>
      <c r="L1002" s="0"/>
    </row>
    <row r="1003" s="12" customFormat="true" ht="29.85" hidden="false" customHeight="false" outlineLevel="0" collapsed="false">
      <c r="A1003" s="23" t="s">
        <v>2729</v>
      </c>
      <c r="B1003" s="11" t="s">
        <v>2727</v>
      </c>
      <c r="C1003" s="11" t="s">
        <v>39</v>
      </c>
      <c r="D1003" s="11" t="s">
        <v>86</v>
      </c>
      <c r="E1003" s="11" t="n">
        <v>19730</v>
      </c>
      <c r="F1003" s="11" t="n">
        <f aca="false">D1003-C1003</f>
        <v>2</v>
      </c>
      <c r="G1003" s="8" t="n">
        <v>3853.5</v>
      </c>
      <c r="H1003" s="11" t="n">
        <f aca="false">(G1003*F1003)*2</f>
        <v>15414</v>
      </c>
      <c r="I1003" s="9" t="s">
        <v>2730</v>
      </c>
      <c r="J1003" s="10" t="n">
        <v>7707</v>
      </c>
      <c r="K1003" s="11" t="n">
        <f aca="false">H1003-J1003-J1004</f>
        <v>0</v>
      </c>
      <c r="L1003" s="11"/>
    </row>
    <row r="1004" s="12" customFormat="true" ht="29.85" hidden="false" customHeight="false" outlineLevel="0" collapsed="false">
      <c r="A1004" s="23"/>
      <c r="B1004" s="11"/>
      <c r="C1004" s="11"/>
      <c r="D1004" s="11"/>
      <c r="E1004" s="11"/>
      <c r="F1004" s="11"/>
      <c r="G1004" s="8"/>
      <c r="H1004" s="11"/>
      <c r="I1004" s="9" t="s">
        <v>2731</v>
      </c>
      <c r="J1004" s="10" t="n">
        <v>7707</v>
      </c>
      <c r="K1004" s="11" t="n">
        <v>0</v>
      </c>
      <c r="L1004" s="11"/>
    </row>
    <row r="1005" customFormat="false" ht="30.8" hidden="false" customHeight="false" outlineLevel="0" collapsed="false">
      <c r="A1005" s="1" t="s">
        <v>2732</v>
      </c>
      <c r="B1005" s="1" t="s">
        <v>2733</v>
      </c>
      <c r="C1005" s="1" t="s">
        <v>19</v>
      </c>
      <c r="D1005" s="1" t="s">
        <v>119</v>
      </c>
      <c r="E1005" s="1" t="n">
        <v>20711.25</v>
      </c>
      <c r="F1005" s="1" t="n">
        <f aca="false">D1005-C1005</f>
        <v>3</v>
      </c>
      <c r="G1005" s="26" t="n">
        <v>3853.5</v>
      </c>
      <c r="H1005" s="1" t="n">
        <f aca="false">G1005*F1005</f>
        <v>11560.5</v>
      </c>
      <c r="I1005" s="13" t="s">
        <v>2734</v>
      </c>
      <c r="J1005" s="14" t="n">
        <v>11560.5</v>
      </c>
      <c r="K1005" s="1" t="n">
        <f aca="false">H1005-J1005</f>
        <v>0</v>
      </c>
      <c r="L1005" s="0"/>
    </row>
    <row r="1006" customFormat="false" ht="30.8" hidden="false" customHeight="false" outlineLevel="0" collapsed="false">
      <c r="A1006" s="1" t="s">
        <v>2735</v>
      </c>
      <c r="B1006" s="1" t="s">
        <v>2736</v>
      </c>
      <c r="C1006" s="1" t="s">
        <v>39</v>
      </c>
      <c r="D1006" s="1" t="s">
        <v>51</v>
      </c>
      <c r="E1006" s="1" t="n">
        <v>24662.5</v>
      </c>
      <c r="F1006" s="1" t="n">
        <f aca="false">D1006-C1006</f>
        <v>5</v>
      </c>
      <c r="G1006" s="26" t="n">
        <v>3853.5</v>
      </c>
      <c r="H1006" s="1" t="n">
        <f aca="false">G1006*F1006</f>
        <v>19267.5</v>
      </c>
      <c r="I1006" s="13" t="s">
        <v>2737</v>
      </c>
      <c r="J1006" s="14" t="n">
        <v>19267.5</v>
      </c>
      <c r="K1006" s="1" t="n">
        <f aca="false">H1006-J1006</f>
        <v>0</v>
      </c>
      <c r="L1006" s="0"/>
    </row>
    <row r="1007" customFormat="false" ht="15.9" hidden="false" customHeight="false" outlineLevel="0" collapsed="false">
      <c r="A1007" s="1" t="s">
        <v>2738</v>
      </c>
      <c r="B1007" s="1" t="s">
        <v>2739</v>
      </c>
      <c r="C1007" s="1" t="s">
        <v>14</v>
      </c>
      <c r="D1007" s="1" t="s">
        <v>150</v>
      </c>
      <c r="E1007" s="1" t="n">
        <v>32165</v>
      </c>
      <c r="F1007" s="1" t="n">
        <f aca="false">D1007-C1007</f>
        <v>4</v>
      </c>
      <c r="G1007" s="26" t="n">
        <v>3853.5</v>
      </c>
      <c r="H1007" s="1" t="n">
        <f aca="false">G1007*F1007</f>
        <v>15414</v>
      </c>
      <c r="I1007" s="13" t="s">
        <v>2740</v>
      </c>
      <c r="J1007" s="14" t="n">
        <v>15414</v>
      </c>
      <c r="K1007" s="1" t="n">
        <f aca="false">H1007-J1007</f>
        <v>0</v>
      </c>
      <c r="L1007" s="0"/>
    </row>
    <row r="1008" customFormat="false" ht="30.8" hidden="false" customHeight="false" outlineLevel="0" collapsed="false">
      <c r="A1008" s="1" t="s">
        <v>2741</v>
      </c>
      <c r="B1008" s="1" t="s">
        <v>2742</v>
      </c>
      <c r="C1008" s="1" t="s">
        <v>180</v>
      </c>
      <c r="D1008" s="1" t="s">
        <v>146</v>
      </c>
      <c r="E1008" s="1" t="n">
        <v>6107.5</v>
      </c>
      <c r="F1008" s="1" t="n">
        <f aca="false">D1008-C1008</f>
        <v>1</v>
      </c>
      <c r="G1008" s="26" t="n">
        <v>3853.5</v>
      </c>
      <c r="H1008" s="1" t="n">
        <f aca="false">G1008*F1008</f>
        <v>3853.5</v>
      </c>
      <c r="I1008" s="13" t="s">
        <v>2743</v>
      </c>
      <c r="J1008" s="14" t="n">
        <v>3853.5</v>
      </c>
      <c r="K1008" s="1" t="n">
        <f aca="false">H1008-J1008</f>
        <v>0</v>
      </c>
      <c r="L1008" s="0"/>
    </row>
    <row r="1009" customFormat="false" ht="30.8" hidden="false" customHeight="false" outlineLevel="0" collapsed="false">
      <c r="A1009" s="1" t="s">
        <v>2744</v>
      </c>
      <c r="B1009" s="1" t="s">
        <v>2745</v>
      </c>
      <c r="C1009" s="1" t="s">
        <v>146</v>
      </c>
      <c r="D1009" s="1" t="s">
        <v>58</v>
      </c>
      <c r="E1009" s="1" t="n">
        <v>9865</v>
      </c>
      <c r="F1009" s="1" t="n">
        <f aca="false">D1009-C1009</f>
        <v>2</v>
      </c>
      <c r="G1009" s="26" t="n">
        <v>3853.5</v>
      </c>
      <c r="H1009" s="1" t="n">
        <f aca="false">G1009*F1009</f>
        <v>7707</v>
      </c>
      <c r="I1009" s="13" t="s">
        <v>2746</v>
      </c>
      <c r="J1009" s="14" t="n">
        <v>7707</v>
      </c>
      <c r="K1009" s="1" t="n">
        <f aca="false">H1009-J1009</f>
        <v>0</v>
      </c>
      <c r="L1009" s="0"/>
    </row>
    <row r="1010" s="22" customFormat="true" ht="29.85" hidden="false" customHeight="false" outlineLevel="0" collapsed="false">
      <c r="A1010" s="19" t="s">
        <v>2747</v>
      </c>
      <c r="B1010" s="19" t="s">
        <v>2748</v>
      </c>
      <c r="C1010" s="19" t="s">
        <v>43</v>
      </c>
      <c r="D1010" s="19" t="s">
        <v>34</v>
      </c>
      <c r="E1010" s="19" t="n">
        <v>42570</v>
      </c>
      <c r="F1010" s="19" t="n">
        <f aca="false">D1010-C1010</f>
        <v>9</v>
      </c>
      <c r="G1010" s="19" t="n">
        <v>3670</v>
      </c>
      <c r="H1010" s="19" t="n">
        <f aca="false">G1010*F1010</f>
        <v>33030</v>
      </c>
      <c r="I1010" s="20" t="s">
        <v>2749</v>
      </c>
      <c r="J1010" s="21" t="n">
        <v>33030</v>
      </c>
      <c r="K1010" s="19" t="n">
        <f aca="false">H1010-J1010</f>
        <v>0</v>
      </c>
    </row>
    <row r="1011" customFormat="false" ht="30.8" hidden="false" customHeight="false" outlineLevel="0" collapsed="false">
      <c r="A1011" s="26" t="s">
        <v>2750</v>
      </c>
      <c r="B1011" s="26" t="s">
        <v>2751</v>
      </c>
      <c r="C1011" s="26" t="s">
        <v>51</v>
      </c>
      <c r="D1011" s="26" t="s">
        <v>14</v>
      </c>
      <c r="E1011" s="26" t="n">
        <v>12215</v>
      </c>
      <c r="F1011" s="26" t="n">
        <f aca="false">D1011-C1011</f>
        <v>2</v>
      </c>
      <c r="G1011" s="26" t="n">
        <v>3853.5</v>
      </c>
      <c r="H1011" s="26" t="n">
        <f aca="false">G1011*F1011</f>
        <v>7707</v>
      </c>
      <c r="I1011" s="13" t="s">
        <v>2752</v>
      </c>
      <c r="J1011" s="14" t="n">
        <v>7707</v>
      </c>
      <c r="K1011" s="1" t="n">
        <f aca="false">H1011-J1011</f>
        <v>0</v>
      </c>
      <c r="L1011" s="0"/>
    </row>
    <row r="1012" customFormat="false" ht="15.9" hidden="false" customHeight="false" outlineLevel="0" collapsed="false">
      <c r="A1012" s="26" t="s">
        <v>2753</v>
      </c>
      <c r="B1012" s="26" t="s">
        <v>2754</v>
      </c>
      <c r="C1012" s="26" t="s">
        <v>86</v>
      </c>
      <c r="D1012" s="26" t="s">
        <v>207</v>
      </c>
      <c r="E1012" s="26" t="n">
        <v>9865</v>
      </c>
      <c r="F1012" s="26" t="n">
        <f aca="false">D1012-C1012</f>
        <v>2</v>
      </c>
      <c r="G1012" s="26" t="n">
        <v>3853.5</v>
      </c>
      <c r="H1012" s="26" t="n">
        <f aca="false">G1012*F1012</f>
        <v>7707</v>
      </c>
      <c r="I1012" s="13" t="s">
        <v>2755</v>
      </c>
      <c r="J1012" s="14" t="n">
        <v>7707</v>
      </c>
      <c r="K1012" s="1" t="n">
        <f aca="false">H1012-J1012</f>
        <v>0</v>
      </c>
      <c r="L1012" s="0"/>
    </row>
    <row r="1013" customFormat="false" ht="30.8" hidden="false" customHeight="false" outlineLevel="0" collapsed="false">
      <c r="A1013" s="1" t="s">
        <v>2756</v>
      </c>
      <c r="B1013" s="1" t="s">
        <v>2757</v>
      </c>
      <c r="C1013" s="1" t="s">
        <v>13</v>
      </c>
      <c r="D1013" s="1" t="s">
        <v>207</v>
      </c>
      <c r="E1013" s="1" t="n">
        <v>20711.25</v>
      </c>
      <c r="F1013" s="1" t="n">
        <f aca="false">D1013-C1013</f>
        <v>3</v>
      </c>
      <c r="G1013" s="26" t="n">
        <v>3853.5</v>
      </c>
      <c r="H1013" s="1" t="n">
        <f aca="false">G1013*F1013</f>
        <v>11560.5</v>
      </c>
      <c r="I1013" s="13" t="s">
        <v>2758</v>
      </c>
      <c r="J1013" s="14" t="n">
        <v>11560.5</v>
      </c>
      <c r="K1013" s="1" t="n">
        <f aca="false">H1013-J1013</f>
        <v>0</v>
      </c>
      <c r="L1013" s="0"/>
    </row>
    <row r="1014" customFormat="false" ht="15.9" hidden="false" customHeight="false" outlineLevel="0" collapsed="false">
      <c r="A1014" s="1" t="s">
        <v>2759</v>
      </c>
      <c r="B1014" s="1" t="s">
        <v>2760</v>
      </c>
      <c r="C1014" s="1" t="s">
        <v>180</v>
      </c>
      <c r="D1014" s="1" t="s">
        <v>150</v>
      </c>
      <c r="E1014" s="1" t="n">
        <v>11545</v>
      </c>
      <c r="F1014" s="1" t="n">
        <f aca="false">D1014-C1014</f>
        <v>2</v>
      </c>
      <c r="G1014" s="26" t="n">
        <v>4693.5</v>
      </c>
      <c r="H1014" s="1" t="n">
        <f aca="false">G1014*F1014</f>
        <v>9387</v>
      </c>
      <c r="I1014" s="13" t="s">
        <v>2761</v>
      </c>
      <c r="J1014" s="14" t="n">
        <v>9387</v>
      </c>
      <c r="K1014" s="1" t="n">
        <f aca="false">H1014-J1014</f>
        <v>0</v>
      </c>
      <c r="L1014" s="0"/>
    </row>
    <row r="1015" customFormat="false" ht="30.8" hidden="false" customHeight="false" outlineLevel="0" collapsed="false">
      <c r="A1015" s="1" t="s">
        <v>2762</v>
      </c>
      <c r="B1015" s="1" t="s">
        <v>2763</v>
      </c>
      <c r="C1015" s="1" t="s">
        <v>93</v>
      </c>
      <c r="D1015" s="1" t="s">
        <v>39</v>
      </c>
      <c r="E1015" s="1" t="n">
        <v>24430</v>
      </c>
      <c r="F1015" s="1" t="n">
        <f aca="false">D1015-C1015</f>
        <v>4</v>
      </c>
      <c r="G1015" s="26" t="n">
        <v>3853.5</v>
      </c>
      <c r="H1015" s="1" t="n">
        <f aca="false">G1015*F1015</f>
        <v>15414</v>
      </c>
      <c r="I1015" s="13" t="s">
        <v>2764</v>
      </c>
      <c r="J1015" s="14" t="n">
        <v>15414</v>
      </c>
      <c r="K1015" s="1" t="n">
        <f aca="false">H1015-J1015</f>
        <v>0</v>
      </c>
      <c r="L1015" s="0"/>
    </row>
    <row r="1016" customFormat="false" ht="30.8" hidden="false" customHeight="false" outlineLevel="0" collapsed="false">
      <c r="A1016" s="1" t="s">
        <v>2765</v>
      </c>
      <c r="B1016" s="1" t="s">
        <v>2766</v>
      </c>
      <c r="C1016" s="1" t="s">
        <v>43</v>
      </c>
      <c r="D1016" s="1" t="s">
        <v>47</v>
      </c>
      <c r="E1016" s="1" t="n">
        <v>14490</v>
      </c>
      <c r="F1016" s="1" t="n">
        <f aca="false">D1016-C1016</f>
        <v>2</v>
      </c>
      <c r="G1016" s="26" t="n">
        <v>3853.5</v>
      </c>
      <c r="H1016" s="1" t="n">
        <f aca="false">G1016*F1016</f>
        <v>7707</v>
      </c>
      <c r="I1016" s="13" t="s">
        <v>2767</v>
      </c>
      <c r="J1016" s="14" t="n">
        <v>7707</v>
      </c>
      <c r="K1016" s="1" t="n">
        <f aca="false">H1016-J1016</f>
        <v>0</v>
      </c>
      <c r="L1016" s="0"/>
    </row>
    <row r="1017" s="22" customFormat="true" ht="29.85" hidden="false" customHeight="false" outlineLevel="0" collapsed="false">
      <c r="A1017" s="19" t="s">
        <v>2768</v>
      </c>
      <c r="B1017" s="19" t="s">
        <v>2769</v>
      </c>
      <c r="C1017" s="19" t="s">
        <v>75</v>
      </c>
      <c r="D1017" s="19" t="s">
        <v>19</v>
      </c>
      <c r="E1017" s="19" t="n">
        <v>9500</v>
      </c>
      <c r="F1017" s="19" t="n">
        <f aca="false">D1017-C1017</f>
        <v>2</v>
      </c>
      <c r="G1017" s="19" t="n">
        <v>3670</v>
      </c>
      <c r="H1017" s="19" t="n">
        <f aca="false">G1017*F1017</f>
        <v>7340</v>
      </c>
      <c r="I1017" s="20" t="s">
        <v>2770</v>
      </c>
      <c r="J1017" s="21" t="n">
        <v>7340</v>
      </c>
      <c r="K1017" s="19" t="n">
        <f aca="false">H1017-J1017</f>
        <v>0</v>
      </c>
    </row>
    <row r="1018" customFormat="false" ht="30.8" hidden="false" customHeight="false" outlineLevel="0" collapsed="false">
      <c r="A1018" s="1" t="s">
        <v>2771</v>
      </c>
      <c r="B1018" s="1" t="s">
        <v>2772</v>
      </c>
      <c r="C1018" s="1" t="s">
        <v>39</v>
      </c>
      <c r="D1018" s="1" t="s">
        <v>86</v>
      </c>
      <c r="E1018" s="1" t="n">
        <v>9865</v>
      </c>
      <c r="F1018" s="1" t="n">
        <f aca="false">D1018-C1018</f>
        <v>2</v>
      </c>
      <c r="G1018" s="26" t="n">
        <v>3853.5</v>
      </c>
      <c r="H1018" s="1" t="n">
        <f aca="false">G1018*F1018</f>
        <v>7707</v>
      </c>
      <c r="I1018" s="13" t="s">
        <v>2773</v>
      </c>
      <c r="J1018" s="14" t="n">
        <v>7707</v>
      </c>
      <c r="K1018" s="1" t="n">
        <f aca="false">H1018-J1018</f>
        <v>0</v>
      </c>
      <c r="L1018" s="0"/>
    </row>
    <row r="1019" customFormat="false" ht="22.35" hidden="false" customHeight="true" outlineLevel="0" collapsed="false">
      <c r="A1019" s="26" t="s">
        <v>2774</v>
      </c>
      <c r="B1019" s="26" t="s">
        <v>2775</v>
      </c>
      <c r="C1019" s="26" t="s">
        <v>63</v>
      </c>
      <c r="D1019" s="26" t="s">
        <v>75</v>
      </c>
      <c r="E1019" s="26" t="n">
        <v>20467.5</v>
      </c>
      <c r="F1019" s="26" t="n">
        <f aca="false">D1019-C1019</f>
        <v>3</v>
      </c>
      <c r="G1019" s="26" t="n">
        <v>5743.5</v>
      </c>
      <c r="H1019" s="26" t="n">
        <f aca="false">G1019*F1019</f>
        <v>17230.5</v>
      </c>
      <c r="I1019" s="13" t="s">
        <v>2776</v>
      </c>
      <c r="J1019" s="14" t="n">
        <v>17230.2</v>
      </c>
      <c r="K1019" s="1" t="n">
        <f aca="false">H1019-J1019</f>
        <v>0.299999999999272</v>
      </c>
      <c r="L1019" s="0"/>
    </row>
    <row r="1020" customFormat="false" ht="30.8" hidden="false" customHeight="false" outlineLevel="0" collapsed="false">
      <c r="A1020" s="1" t="s">
        <v>2777</v>
      </c>
      <c r="B1020" s="1" t="s">
        <v>2778</v>
      </c>
      <c r="C1020" s="1" t="s">
        <v>112</v>
      </c>
      <c r="D1020" s="1" t="s">
        <v>150</v>
      </c>
      <c r="E1020" s="1" t="n">
        <v>30537.5</v>
      </c>
      <c r="F1020" s="1" t="n">
        <f aca="false">D1020-C1020</f>
        <v>5</v>
      </c>
      <c r="G1020" s="26" t="n">
        <v>3853.5</v>
      </c>
      <c r="H1020" s="1" t="n">
        <f aca="false">G1020*F1020</f>
        <v>19267.5</v>
      </c>
      <c r="I1020" s="13" t="s">
        <v>2779</v>
      </c>
      <c r="J1020" s="14" t="n">
        <v>19267.5</v>
      </c>
      <c r="K1020" s="1" t="n">
        <f aca="false">H1020-J1020</f>
        <v>0</v>
      </c>
      <c r="L1020" s="0"/>
    </row>
    <row r="1021" customFormat="false" ht="30.8" hidden="false" customHeight="false" outlineLevel="0" collapsed="false">
      <c r="A1021" s="1" t="s">
        <v>2780</v>
      </c>
      <c r="B1021" s="1" t="s">
        <v>2781</v>
      </c>
      <c r="C1021" s="1" t="s">
        <v>74</v>
      </c>
      <c r="D1021" s="1" t="s">
        <v>34</v>
      </c>
      <c r="E1021" s="1" t="n">
        <v>18967.5</v>
      </c>
      <c r="F1021" s="1" t="n">
        <f aca="false">D1021-C1021</f>
        <v>3</v>
      </c>
      <c r="G1021" s="26" t="n">
        <v>4693.5</v>
      </c>
      <c r="H1021" s="1" t="n">
        <f aca="false">G1021*F1021</f>
        <v>14080.5</v>
      </c>
      <c r="I1021" s="13" t="s">
        <v>2782</v>
      </c>
      <c r="J1021" s="14" t="n">
        <v>14080.5</v>
      </c>
      <c r="K1021" s="1" t="n">
        <f aca="false">H1021-J1021</f>
        <v>0</v>
      </c>
      <c r="L1021" s="0"/>
    </row>
    <row r="1022" customFormat="false" ht="15.9" hidden="false" customHeight="false" outlineLevel="0" collapsed="false">
      <c r="A1022" s="1" t="s">
        <v>2783</v>
      </c>
      <c r="B1022" s="1" t="s">
        <v>2784</v>
      </c>
      <c r="C1022" s="1" t="s">
        <v>19</v>
      </c>
      <c r="D1022" s="1" t="s">
        <v>39</v>
      </c>
      <c r="E1022" s="1" t="n">
        <v>29595</v>
      </c>
      <c r="F1022" s="1" t="n">
        <f aca="false">D1022-C1022</f>
        <v>6</v>
      </c>
      <c r="G1022" s="26" t="n">
        <v>3853.5</v>
      </c>
      <c r="H1022" s="1" t="n">
        <f aca="false">G1022*F1022</f>
        <v>23121</v>
      </c>
      <c r="I1022" s="13" t="s">
        <v>2785</v>
      </c>
      <c r="J1022" s="14" t="n">
        <v>23121</v>
      </c>
      <c r="K1022" s="1" t="n">
        <f aca="false">H1022-J1022</f>
        <v>0</v>
      </c>
      <c r="L1022" s="0"/>
    </row>
    <row r="1023" s="22" customFormat="true" ht="29.85" hidden="false" customHeight="false" outlineLevel="0" collapsed="false">
      <c r="A1023" s="19" t="s">
        <v>2786</v>
      </c>
      <c r="B1023" s="19" t="s">
        <v>2787</v>
      </c>
      <c r="C1023" s="19" t="s">
        <v>43</v>
      </c>
      <c r="D1023" s="19" t="s">
        <v>29</v>
      </c>
      <c r="E1023" s="19" t="n">
        <v>26805</v>
      </c>
      <c r="F1023" s="19" t="n">
        <f aca="false">D1023-C1023</f>
        <v>4</v>
      </c>
      <c r="G1023" s="19" t="n">
        <v>3670</v>
      </c>
      <c r="H1023" s="19" t="n">
        <f aca="false">G1023*F1023</f>
        <v>14680</v>
      </c>
      <c r="I1023" s="20" t="s">
        <v>2788</v>
      </c>
      <c r="J1023" s="21" t="n">
        <v>14680</v>
      </c>
      <c r="K1023" s="19" t="n">
        <f aca="false">H1023-J1023</f>
        <v>0</v>
      </c>
    </row>
    <row r="1024" customFormat="false" ht="30.8" hidden="false" customHeight="false" outlineLevel="0" collapsed="false">
      <c r="A1024" s="1" t="s">
        <v>2789</v>
      </c>
      <c r="B1024" s="1" t="s">
        <v>2790</v>
      </c>
      <c r="C1024" s="1" t="s">
        <v>51</v>
      </c>
      <c r="D1024" s="1" t="s">
        <v>58</v>
      </c>
      <c r="E1024" s="1" t="n">
        <v>48632.5</v>
      </c>
      <c r="F1024" s="1" t="n">
        <f aca="false">D1024-C1024</f>
        <v>7</v>
      </c>
      <c r="G1024" s="26" t="n">
        <v>4693.5</v>
      </c>
      <c r="H1024" s="1" t="n">
        <f aca="false">G1024*F1024</f>
        <v>32854.5</v>
      </c>
      <c r="I1024" s="13" t="s">
        <v>2791</v>
      </c>
      <c r="J1024" s="14" t="n">
        <v>32854.5</v>
      </c>
      <c r="K1024" s="1" t="n">
        <f aca="false">H1024-J1024</f>
        <v>0</v>
      </c>
      <c r="L1024" s="0"/>
    </row>
    <row r="1025" customFormat="false" ht="30.8" hidden="false" customHeight="false" outlineLevel="0" collapsed="false">
      <c r="A1025" s="1" t="s">
        <v>2792</v>
      </c>
      <c r="B1025" s="1" t="s">
        <v>2793</v>
      </c>
      <c r="C1025" s="1" t="s">
        <v>86</v>
      </c>
      <c r="D1025" s="1" t="s">
        <v>112</v>
      </c>
      <c r="E1025" s="1" t="n">
        <v>23090</v>
      </c>
      <c r="F1025" s="1" t="n">
        <f aca="false">D1025-C1025</f>
        <v>4</v>
      </c>
      <c r="G1025" s="26" t="n">
        <v>4693.5</v>
      </c>
      <c r="H1025" s="1" t="n">
        <f aca="false">G1025*F1025</f>
        <v>18774</v>
      </c>
      <c r="I1025" s="13" t="s">
        <v>2794</v>
      </c>
      <c r="J1025" s="14" t="n">
        <v>18774</v>
      </c>
      <c r="K1025" s="1" t="n">
        <f aca="false">H1025-J1025</f>
        <v>0</v>
      </c>
      <c r="L1025" s="85"/>
    </row>
    <row r="1026" s="90" customFormat="true" ht="30.8" hidden="false" customHeight="false" outlineLevel="0" collapsed="false">
      <c r="A1026" s="86" t="s">
        <v>2795</v>
      </c>
      <c r="B1026" s="86" t="s">
        <v>2796</v>
      </c>
      <c r="C1026" s="86" t="s">
        <v>43</v>
      </c>
      <c r="D1026" s="86" t="s">
        <v>47</v>
      </c>
      <c r="E1026" s="86" t="n">
        <v>40600</v>
      </c>
      <c r="F1026" s="86" t="n">
        <f aca="false">D1026-C1026</f>
        <v>2</v>
      </c>
      <c r="G1026" s="86" t="n">
        <v>22000</v>
      </c>
      <c r="H1026" s="86" t="n">
        <f aca="false">(G1026*F1026)+600*2</f>
        <v>45200</v>
      </c>
      <c r="I1026" s="87" t="s">
        <v>2797</v>
      </c>
      <c r="J1026" s="88" t="n">
        <v>49400</v>
      </c>
      <c r="K1026" s="86" t="n">
        <f aca="false">H1026-J1026</f>
        <v>-4200</v>
      </c>
      <c r="L1026" s="89"/>
      <c r="M1026" s="90" t="s">
        <v>2798</v>
      </c>
    </row>
    <row r="1027" s="22" customFormat="true" ht="29.85" hidden="false" customHeight="false" outlineLevel="0" collapsed="false">
      <c r="A1027" s="19" t="s">
        <v>2799</v>
      </c>
      <c r="B1027" s="19" t="s">
        <v>2800</v>
      </c>
      <c r="C1027" s="19" t="s">
        <v>43</v>
      </c>
      <c r="D1027" s="19" t="s">
        <v>142</v>
      </c>
      <c r="E1027" s="19" t="n">
        <v>17775</v>
      </c>
      <c r="F1027" s="19" t="n">
        <f aca="false">D1027-C1027</f>
        <v>3</v>
      </c>
      <c r="G1027" s="19" t="n">
        <v>3670</v>
      </c>
      <c r="H1027" s="19" t="n">
        <f aca="false">G1027*F1027</f>
        <v>11010</v>
      </c>
      <c r="I1027" s="20" t="s">
        <v>2801</v>
      </c>
      <c r="J1027" s="21" t="n">
        <v>11010</v>
      </c>
      <c r="K1027" s="19" t="n">
        <f aca="false">H1027-J1027</f>
        <v>0</v>
      </c>
    </row>
    <row r="1028" s="22" customFormat="true" ht="29.85" hidden="false" customHeight="false" outlineLevel="0" collapsed="false">
      <c r="A1028" s="19" t="s">
        <v>2802</v>
      </c>
      <c r="B1028" s="19" t="s">
        <v>2803</v>
      </c>
      <c r="C1028" s="19" t="s">
        <v>43</v>
      </c>
      <c r="D1028" s="19" t="s">
        <v>142</v>
      </c>
      <c r="E1028" s="19" t="n">
        <v>21187.5</v>
      </c>
      <c r="F1028" s="19" t="n">
        <f aca="false">D1028-C1028</f>
        <v>3</v>
      </c>
      <c r="G1028" s="19" t="n">
        <v>3670</v>
      </c>
      <c r="H1028" s="19" t="n">
        <f aca="false">G1028*F1028</f>
        <v>11010</v>
      </c>
      <c r="I1028" s="20" t="s">
        <v>2804</v>
      </c>
      <c r="J1028" s="21" t="n">
        <v>11010</v>
      </c>
      <c r="K1028" s="19" t="n">
        <f aca="false">H1028-J1028</f>
        <v>0</v>
      </c>
    </row>
    <row r="1029" customFormat="false" ht="30.8" hidden="false" customHeight="false" outlineLevel="0" collapsed="false">
      <c r="A1029" s="1" t="s">
        <v>2805</v>
      </c>
      <c r="B1029" s="1" t="s">
        <v>2806</v>
      </c>
      <c r="C1029" s="1" t="s">
        <v>180</v>
      </c>
      <c r="D1029" s="1" t="s">
        <v>59</v>
      </c>
      <c r="E1029" s="1" t="n">
        <v>24662.5</v>
      </c>
      <c r="F1029" s="1" t="n">
        <f aca="false">D1029-C1029</f>
        <v>5</v>
      </c>
      <c r="G1029" s="26" t="n">
        <v>3853.5</v>
      </c>
      <c r="H1029" s="1" t="n">
        <f aca="false">G1029*F1029</f>
        <v>19267.5</v>
      </c>
      <c r="I1029" s="13" t="s">
        <v>2807</v>
      </c>
      <c r="J1029" s="14" t="n">
        <v>19267.5</v>
      </c>
      <c r="K1029" s="1" t="n">
        <f aca="false">H1029-J1029</f>
        <v>0</v>
      </c>
      <c r="L1029" s="0"/>
    </row>
    <row r="1030" customFormat="false" ht="30.8" hidden="false" customHeight="false" outlineLevel="0" collapsed="false">
      <c r="A1030" s="1" t="s">
        <v>2808</v>
      </c>
      <c r="B1030" s="1" t="s">
        <v>2809</v>
      </c>
      <c r="C1030" s="1" t="s">
        <v>24</v>
      </c>
      <c r="D1030" s="1" t="s">
        <v>19</v>
      </c>
      <c r="E1030" s="1" t="n">
        <v>17272.5</v>
      </c>
      <c r="F1030" s="1" t="n">
        <f aca="false">D1030-C1030</f>
        <v>3</v>
      </c>
      <c r="G1030" s="26" t="n">
        <v>3853.5</v>
      </c>
      <c r="H1030" s="1" t="n">
        <f aca="false">G1030*F1030</f>
        <v>11560.5</v>
      </c>
      <c r="I1030" s="13" t="s">
        <v>2810</v>
      </c>
      <c r="J1030" s="14" t="n">
        <v>11560.5</v>
      </c>
      <c r="K1030" s="1" t="n">
        <f aca="false">H1030-J1030</f>
        <v>0</v>
      </c>
      <c r="L1030" s="0"/>
    </row>
    <row r="1031" customFormat="false" ht="30.8" hidden="false" customHeight="false" outlineLevel="0" collapsed="false">
      <c r="A1031" s="1" t="s">
        <v>2811</v>
      </c>
      <c r="B1031" s="1" t="s">
        <v>2812</v>
      </c>
      <c r="C1031" s="1" t="s">
        <v>180</v>
      </c>
      <c r="D1031" s="1" t="s">
        <v>150</v>
      </c>
      <c r="E1031" s="1" t="n">
        <v>14565</v>
      </c>
      <c r="F1031" s="1" t="n">
        <f aca="false">D1031-C1031</f>
        <v>2</v>
      </c>
      <c r="G1031" s="26" t="n">
        <v>3853.5</v>
      </c>
      <c r="H1031" s="1" t="n">
        <f aca="false">G1031*F1031</f>
        <v>7707</v>
      </c>
      <c r="I1031" s="13" t="s">
        <v>2813</v>
      </c>
      <c r="J1031" s="14" t="n">
        <v>7707</v>
      </c>
      <c r="K1031" s="1" t="n">
        <f aca="false">H1031-J1031</f>
        <v>0</v>
      </c>
      <c r="L1031" s="0"/>
    </row>
    <row r="1032" customFormat="false" ht="30.8" hidden="false" customHeight="false" outlineLevel="0" collapsed="false">
      <c r="A1032" s="1" t="s">
        <v>2814</v>
      </c>
      <c r="B1032" s="1" t="s">
        <v>2815</v>
      </c>
      <c r="C1032" s="1" t="s">
        <v>180</v>
      </c>
      <c r="D1032" s="1" t="s">
        <v>150</v>
      </c>
      <c r="E1032" s="1" t="n">
        <v>16980</v>
      </c>
      <c r="F1032" s="1" t="n">
        <f aca="false">D1032-C1032</f>
        <v>2</v>
      </c>
      <c r="G1032" s="26" t="n">
        <v>3853.5</v>
      </c>
      <c r="H1032" s="1" t="n">
        <f aca="false">G1032*F1032</f>
        <v>7707</v>
      </c>
      <c r="I1032" s="13" t="s">
        <v>2816</v>
      </c>
      <c r="J1032" s="14" t="n">
        <v>7707</v>
      </c>
      <c r="K1032" s="1" t="n">
        <f aca="false">H1032-J1032</f>
        <v>0</v>
      </c>
      <c r="L1032" s="0"/>
    </row>
    <row r="1033" customFormat="false" ht="15.9" hidden="false" customHeight="false" outlineLevel="0" collapsed="false">
      <c r="A1033" s="1" t="s">
        <v>2817</v>
      </c>
      <c r="B1033" s="1" t="s">
        <v>2818</v>
      </c>
      <c r="C1033" s="1" t="s">
        <v>43</v>
      </c>
      <c r="D1033" s="1" t="s">
        <v>142</v>
      </c>
      <c r="E1033" s="1" t="n">
        <v>29610</v>
      </c>
      <c r="F1033" s="1" t="n">
        <f aca="false">D1033-C1033</f>
        <v>3</v>
      </c>
      <c r="G1033" s="26" t="n">
        <v>3853.5</v>
      </c>
      <c r="H1033" s="1" t="n">
        <f aca="false">G1033*F1033</f>
        <v>11560.5</v>
      </c>
      <c r="I1033" s="13" t="s">
        <v>2819</v>
      </c>
      <c r="J1033" s="14" t="n">
        <v>11560.5</v>
      </c>
      <c r="K1033" s="1" t="n">
        <f aca="false">H1033-J1033</f>
        <v>0</v>
      </c>
      <c r="L1033" s="0"/>
    </row>
    <row r="1034" customFormat="false" ht="30.8" hidden="false" customHeight="false" outlineLevel="0" collapsed="false">
      <c r="A1034" s="1" t="s">
        <v>2820</v>
      </c>
      <c r="B1034" s="1" t="s">
        <v>2821</v>
      </c>
      <c r="C1034" s="1" t="s">
        <v>82</v>
      </c>
      <c r="D1034" s="1" t="s">
        <v>67</v>
      </c>
      <c r="E1034" s="1" t="n">
        <v>18322.5</v>
      </c>
      <c r="F1034" s="1" t="n">
        <f aca="false">D1034-C1034</f>
        <v>3</v>
      </c>
      <c r="G1034" s="26" t="n">
        <v>3853.5</v>
      </c>
      <c r="H1034" s="1" t="n">
        <f aca="false">G1034*F1034</f>
        <v>11560.5</v>
      </c>
      <c r="I1034" s="13" t="s">
        <v>2822</v>
      </c>
      <c r="J1034" s="14" t="n">
        <v>11560.5</v>
      </c>
      <c r="K1034" s="1" t="n">
        <f aca="false">H1034-J1034</f>
        <v>0</v>
      </c>
      <c r="L1034" s="0"/>
    </row>
    <row r="1035" s="44" customFormat="true" ht="30.8" hidden="false" customHeight="false" outlineLevel="0" collapsed="false">
      <c r="A1035" s="1" t="s">
        <v>2823</v>
      </c>
      <c r="B1035" s="1" t="s">
        <v>2824</v>
      </c>
      <c r="C1035" s="1" t="s">
        <v>13</v>
      </c>
      <c r="D1035" s="1" t="s">
        <v>20</v>
      </c>
      <c r="E1035" s="1" t="n">
        <v>34527.5</v>
      </c>
      <c r="F1035" s="1" t="n">
        <f aca="false">D1035-C1035</f>
        <v>7</v>
      </c>
      <c r="G1035" s="26" t="n">
        <v>3853.5</v>
      </c>
      <c r="H1035" s="1" t="n">
        <f aca="false">G1035*F1035</f>
        <v>26974.5</v>
      </c>
      <c r="I1035" s="13" t="s">
        <v>2825</v>
      </c>
      <c r="J1035" s="14" t="n">
        <v>26974.5</v>
      </c>
      <c r="K1035" s="1" t="n">
        <f aca="false">H1035-J1035</f>
        <v>0</v>
      </c>
      <c r="L1035" s="1"/>
      <c r="M1035" s="0"/>
      <c r="N1035" s="0"/>
      <c r="O1035" s="0"/>
      <c r="P1035" s="0"/>
      <c r="Q1035" s="0"/>
      <c r="R1035" s="0"/>
      <c r="S1035" s="0"/>
      <c r="T1035" s="0"/>
      <c r="U1035" s="0"/>
      <c r="V1035" s="0"/>
      <c r="AMI1035" s="0"/>
      <c r="AMJ1035" s="0"/>
    </row>
    <row r="1036" s="12" customFormat="true" ht="29.85" hidden="false" customHeight="false" outlineLevel="0" collapsed="false">
      <c r="A1036" s="23" t="s">
        <v>2826</v>
      </c>
      <c r="B1036" s="11" t="s">
        <v>2827</v>
      </c>
      <c r="C1036" s="11" t="s">
        <v>2828</v>
      </c>
      <c r="D1036" s="11" t="s">
        <v>47</v>
      </c>
      <c r="E1036" s="11" t="n">
        <v>31077</v>
      </c>
      <c r="F1036" s="11" t="n">
        <v>2</v>
      </c>
      <c r="G1036" s="8" t="n">
        <v>3853.5</v>
      </c>
      <c r="H1036" s="11" t="n">
        <f aca="false">G1036*F1036</f>
        <v>7707</v>
      </c>
      <c r="I1036" s="9" t="s">
        <v>2829</v>
      </c>
      <c r="J1036" s="10" t="n">
        <v>24400</v>
      </c>
      <c r="K1036" s="11" t="n">
        <f aca="false">H1036+H1037-J1036-J1037</f>
        <v>0</v>
      </c>
      <c r="L1036" s="11"/>
    </row>
    <row r="1037" s="12" customFormat="true" ht="29.85" hidden="false" customHeight="false" outlineLevel="0" collapsed="false">
      <c r="A1037" s="23"/>
      <c r="B1037" s="11"/>
      <c r="C1037" s="11"/>
      <c r="D1037" s="11"/>
      <c r="E1037" s="11"/>
      <c r="F1037" s="11" t="n">
        <v>4</v>
      </c>
      <c r="G1037" s="8" t="n">
        <v>5000</v>
      </c>
      <c r="H1037" s="11" t="n">
        <f aca="false">(G1037*F1037)+1100*4</f>
        <v>24400</v>
      </c>
      <c r="I1037" s="9" t="s">
        <v>2830</v>
      </c>
      <c r="J1037" s="10" t="n">
        <v>7707</v>
      </c>
      <c r="K1037" s="11" t="n">
        <v>0</v>
      </c>
      <c r="L1037" s="11"/>
    </row>
    <row r="1038" customFormat="false" ht="30.8" hidden="false" customHeight="false" outlineLevel="0" collapsed="false">
      <c r="A1038" s="1" t="s">
        <v>2831</v>
      </c>
      <c r="B1038" s="1" t="s">
        <v>2832</v>
      </c>
      <c r="C1038" s="1" t="s">
        <v>119</v>
      </c>
      <c r="D1038" s="1" t="s">
        <v>13</v>
      </c>
      <c r="E1038" s="1" t="n">
        <v>24430</v>
      </c>
      <c r="F1038" s="1" t="n">
        <f aca="false">D1038-C1038</f>
        <v>4</v>
      </c>
      <c r="G1038" s="26" t="n">
        <v>3853.5</v>
      </c>
      <c r="H1038" s="1" t="n">
        <f aca="false">G1038*F1038</f>
        <v>15414</v>
      </c>
      <c r="I1038" s="13" t="s">
        <v>2833</v>
      </c>
      <c r="J1038" s="14" t="n">
        <v>15414</v>
      </c>
      <c r="K1038" s="1" t="n">
        <f aca="false">H1038-J1038</f>
        <v>0</v>
      </c>
      <c r="L1038" s="0"/>
    </row>
    <row r="1039" customFormat="false" ht="30.8" hidden="false" customHeight="false" outlineLevel="0" collapsed="false">
      <c r="A1039" s="1" t="s">
        <v>2834</v>
      </c>
      <c r="B1039" s="1" t="s">
        <v>2835</v>
      </c>
      <c r="C1039" s="1" t="s">
        <v>63</v>
      </c>
      <c r="D1039" s="1" t="s">
        <v>19</v>
      </c>
      <c r="E1039" s="1" t="n">
        <v>27412.5</v>
      </c>
      <c r="F1039" s="1" t="n">
        <f aca="false">D1039-C1039</f>
        <v>5</v>
      </c>
      <c r="G1039" s="26" t="n">
        <v>3853.5</v>
      </c>
      <c r="H1039" s="1" t="n">
        <f aca="false">G1039*F1039</f>
        <v>19267.5</v>
      </c>
      <c r="I1039" s="13" t="s">
        <v>2836</v>
      </c>
      <c r="J1039" s="14" t="n">
        <v>19267.5</v>
      </c>
      <c r="K1039" s="1" t="n">
        <f aca="false">H1039-J1039</f>
        <v>0</v>
      </c>
      <c r="L1039" s="0"/>
    </row>
    <row r="1040" customFormat="false" ht="30.8" hidden="false" customHeight="false" outlineLevel="0" collapsed="false">
      <c r="A1040" s="1" t="s">
        <v>2837</v>
      </c>
      <c r="B1040" s="1" t="s">
        <v>2838</v>
      </c>
      <c r="C1040" s="1" t="s">
        <v>75</v>
      </c>
      <c r="D1040" s="1" t="s">
        <v>13</v>
      </c>
      <c r="E1040" s="1" t="n">
        <v>44392.5</v>
      </c>
      <c r="F1040" s="1" t="n">
        <f aca="false">D1040-C1040</f>
        <v>9</v>
      </c>
      <c r="G1040" s="26" t="n">
        <v>3853.5</v>
      </c>
      <c r="H1040" s="1" t="n">
        <f aca="false">G1040*F1040</f>
        <v>34681.5</v>
      </c>
      <c r="I1040" s="13" t="s">
        <v>2839</v>
      </c>
      <c r="J1040" s="14" t="n">
        <v>34681.5</v>
      </c>
      <c r="K1040" s="1" t="n">
        <f aca="false">H1040-J1040</f>
        <v>0</v>
      </c>
      <c r="L1040" s="0"/>
    </row>
    <row r="1041" s="95" customFormat="true" ht="29.85" hidden="false" customHeight="false" outlineLevel="0" collapsed="false">
      <c r="A1041" s="91" t="s">
        <v>2840</v>
      </c>
      <c r="B1041" s="92" t="s">
        <v>2841</v>
      </c>
      <c r="C1041" s="92" t="s">
        <v>43</v>
      </c>
      <c r="D1041" s="92" t="s">
        <v>24</v>
      </c>
      <c r="E1041" s="92" t="n">
        <v>128406.25</v>
      </c>
      <c r="F1041" s="92" t="n">
        <f aca="false">D1041-C1041</f>
        <v>7</v>
      </c>
      <c r="G1041" s="92" t="n">
        <v>3670</v>
      </c>
      <c r="H1041" s="92" t="n">
        <f aca="false">(G1041*F1041)*3</f>
        <v>77070</v>
      </c>
      <c r="I1041" s="93" t="s">
        <v>2842</v>
      </c>
      <c r="J1041" s="94" t="n">
        <v>25690</v>
      </c>
      <c r="K1041" s="92" t="n">
        <f aca="false">H1041-J1041-J1042-J1043</f>
        <v>0</v>
      </c>
      <c r="L1041" s="92"/>
    </row>
    <row r="1042" s="95" customFormat="true" ht="29.85" hidden="false" customHeight="false" outlineLevel="0" collapsed="false">
      <c r="A1042" s="91"/>
      <c r="B1042" s="92"/>
      <c r="C1042" s="92"/>
      <c r="D1042" s="92"/>
      <c r="E1042" s="92"/>
      <c r="F1042" s="92"/>
      <c r="G1042" s="92"/>
      <c r="H1042" s="92"/>
      <c r="I1042" s="93" t="s">
        <v>2843</v>
      </c>
      <c r="J1042" s="94" t="n">
        <v>25690</v>
      </c>
      <c r="K1042" s="92" t="n">
        <v>0</v>
      </c>
      <c r="L1042" s="92"/>
    </row>
    <row r="1043" s="95" customFormat="true" ht="29.85" hidden="false" customHeight="false" outlineLevel="0" collapsed="false">
      <c r="A1043" s="91"/>
      <c r="B1043" s="92"/>
      <c r="C1043" s="92"/>
      <c r="D1043" s="92"/>
      <c r="E1043" s="92"/>
      <c r="F1043" s="92"/>
      <c r="G1043" s="92"/>
      <c r="H1043" s="92"/>
      <c r="I1043" s="93" t="s">
        <v>2844</v>
      </c>
      <c r="J1043" s="94" t="n">
        <v>25690</v>
      </c>
      <c r="K1043" s="92" t="n">
        <v>0</v>
      </c>
      <c r="L1043" s="92"/>
    </row>
    <row r="1044" customFormat="false" ht="30.8" hidden="false" customHeight="false" outlineLevel="0" collapsed="false">
      <c r="A1044" s="1" t="s">
        <v>2845</v>
      </c>
      <c r="B1044" s="1" t="s">
        <v>2846</v>
      </c>
      <c r="C1044" s="1" t="s">
        <v>75</v>
      </c>
      <c r="D1044" s="1" t="s">
        <v>19</v>
      </c>
      <c r="E1044" s="1" t="n">
        <v>13645</v>
      </c>
      <c r="F1044" s="1" t="n">
        <f aca="false">D1044-C1044</f>
        <v>2</v>
      </c>
      <c r="G1044" s="26" t="n">
        <v>5743.5</v>
      </c>
      <c r="H1044" s="1" t="n">
        <f aca="false">G1044*F1044</f>
        <v>11487</v>
      </c>
      <c r="I1044" s="13" t="s">
        <v>2847</v>
      </c>
      <c r="J1044" s="14" t="n">
        <v>11486.8</v>
      </c>
      <c r="K1044" s="1" t="n">
        <f aca="false">H1044-J1044</f>
        <v>0.200000000000728</v>
      </c>
      <c r="L1044" s="0"/>
    </row>
    <row r="1045" customFormat="false" ht="30.8" hidden="false" customHeight="false" outlineLevel="0" collapsed="false">
      <c r="A1045" s="1" t="s">
        <v>2848</v>
      </c>
      <c r="B1045" s="1" t="s">
        <v>2849</v>
      </c>
      <c r="C1045" s="1" t="s">
        <v>58</v>
      </c>
      <c r="D1045" s="1" t="s">
        <v>59</v>
      </c>
      <c r="E1045" s="1" t="n">
        <v>9865</v>
      </c>
      <c r="F1045" s="1" t="n">
        <f aca="false">D1045-C1045</f>
        <v>2</v>
      </c>
      <c r="G1045" s="26" t="n">
        <v>3853.5</v>
      </c>
      <c r="H1045" s="1" t="n">
        <f aca="false">G1045*F1045</f>
        <v>7707</v>
      </c>
      <c r="I1045" s="13" t="s">
        <v>2850</v>
      </c>
      <c r="J1045" s="14" t="n">
        <v>7707</v>
      </c>
      <c r="K1045" s="1" t="n">
        <f aca="false">H1045-J1045</f>
        <v>0</v>
      </c>
      <c r="L1045" s="0"/>
    </row>
    <row r="1046" customFormat="false" ht="30.8" hidden="false" customHeight="false" outlineLevel="0" collapsed="false">
      <c r="A1046" s="1" t="s">
        <v>2851</v>
      </c>
      <c r="B1046" s="1" t="s">
        <v>2852</v>
      </c>
      <c r="C1046" s="1" t="s">
        <v>19</v>
      </c>
      <c r="D1046" s="1" t="s">
        <v>93</v>
      </c>
      <c r="E1046" s="1" t="n">
        <v>13085</v>
      </c>
      <c r="F1046" s="1" t="n">
        <f aca="false">D1046-C1046</f>
        <v>2</v>
      </c>
      <c r="G1046" s="26" t="n">
        <v>4693.5</v>
      </c>
      <c r="H1046" s="1" t="n">
        <f aca="false">G1046*F1046</f>
        <v>9387</v>
      </c>
      <c r="I1046" s="13" t="s">
        <v>2853</v>
      </c>
      <c r="J1046" s="14" t="n">
        <v>9387</v>
      </c>
      <c r="K1046" s="1" t="n">
        <f aca="false">H1046-J1046</f>
        <v>0</v>
      </c>
      <c r="L1046" s="0"/>
    </row>
    <row r="1047" customFormat="false" ht="30.8" hidden="false" customHeight="false" outlineLevel="0" collapsed="false">
      <c r="A1047" s="1" t="s">
        <v>2854</v>
      </c>
      <c r="B1047" s="1" t="s">
        <v>2852</v>
      </c>
      <c r="C1047" s="1" t="s">
        <v>93</v>
      </c>
      <c r="D1047" s="1" t="s">
        <v>67</v>
      </c>
      <c r="E1047" s="1" t="n">
        <v>11405</v>
      </c>
      <c r="F1047" s="1" t="n">
        <f aca="false">D1047-C1047</f>
        <v>2</v>
      </c>
      <c r="G1047" s="26" t="n">
        <v>3853.5</v>
      </c>
      <c r="H1047" s="1" t="n">
        <f aca="false">G1047*F1047</f>
        <v>7707</v>
      </c>
      <c r="I1047" s="13" t="s">
        <v>2855</v>
      </c>
      <c r="J1047" s="14" t="n">
        <v>7707</v>
      </c>
      <c r="K1047" s="1" t="n">
        <f aca="false">H1047-J1047</f>
        <v>0</v>
      </c>
      <c r="L1047" s="0"/>
    </row>
    <row r="1048" customFormat="false" ht="30.8" hidden="false" customHeight="false" outlineLevel="0" collapsed="false">
      <c r="A1048" s="26" t="s">
        <v>2856</v>
      </c>
      <c r="B1048" s="26" t="s">
        <v>2857</v>
      </c>
      <c r="C1048" s="26" t="s">
        <v>150</v>
      </c>
      <c r="D1048" s="26" t="s">
        <v>232</v>
      </c>
      <c r="E1048" s="26" t="n">
        <v>11735</v>
      </c>
      <c r="F1048" s="26" t="n">
        <f aca="false">D1048-C1048</f>
        <v>2</v>
      </c>
      <c r="G1048" s="26" t="n">
        <v>3853.5</v>
      </c>
      <c r="H1048" s="26" t="n">
        <f aca="false">G1048*F1048</f>
        <v>7707</v>
      </c>
      <c r="I1048" s="13" t="s">
        <v>2858</v>
      </c>
      <c r="J1048" s="14" t="n">
        <v>7707</v>
      </c>
      <c r="K1048" s="1" t="n">
        <f aca="false">H1048-J1048</f>
        <v>0</v>
      </c>
      <c r="L1048" s="0"/>
    </row>
    <row r="1049" customFormat="false" ht="30.8" hidden="false" customHeight="false" outlineLevel="0" collapsed="false">
      <c r="A1049" s="1" t="s">
        <v>2859</v>
      </c>
      <c r="B1049" s="1" t="s">
        <v>2860</v>
      </c>
      <c r="C1049" s="1" t="s">
        <v>20</v>
      </c>
      <c r="D1049" s="1" t="s">
        <v>58</v>
      </c>
      <c r="E1049" s="1" t="n">
        <v>24430</v>
      </c>
      <c r="F1049" s="1" t="n">
        <f aca="false">D1049-C1049</f>
        <v>4</v>
      </c>
      <c r="G1049" s="26" t="n">
        <v>3853.5</v>
      </c>
      <c r="H1049" s="1" t="n">
        <f aca="false">G1049*F1049</f>
        <v>15414</v>
      </c>
      <c r="I1049" s="13" t="s">
        <v>2861</v>
      </c>
      <c r="J1049" s="14" t="n">
        <v>15414</v>
      </c>
      <c r="K1049" s="1" t="n">
        <f aca="false">H1049-J1049</f>
        <v>0</v>
      </c>
      <c r="L1049" s="0"/>
    </row>
    <row r="1050" customFormat="false" ht="30.8" hidden="false" customHeight="false" outlineLevel="0" collapsed="false">
      <c r="A1050" s="1" t="s">
        <v>2862</v>
      </c>
      <c r="B1050" s="1" t="s">
        <v>2863</v>
      </c>
      <c r="C1050" s="1" t="s">
        <v>150</v>
      </c>
      <c r="D1050" s="1" t="s">
        <v>58</v>
      </c>
      <c r="E1050" s="1" t="n">
        <v>5772.5</v>
      </c>
      <c r="F1050" s="1" t="n">
        <f aca="false">D1050-C1050</f>
        <v>1</v>
      </c>
      <c r="G1050" s="26" t="n">
        <v>4693.5</v>
      </c>
      <c r="H1050" s="1" t="n">
        <f aca="false">G1050*F1050</f>
        <v>4693.5</v>
      </c>
      <c r="I1050" s="13" t="s">
        <v>2864</v>
      </c>
      <c r="J1050" s="14" t="n">
        <v>4693.5</v>
      </c>
      <c r="K1050" s="1" t="n">
        <f aca="false">H1050-J1050</f>
        <v>0</v>
      </c>
      <c r="L1050" s="0"/>
    </row>
    <row r="1051" customFormat="false" ht="30.8" hidden="false" customHeight="false" outlineLevel="0" collapsed="false">
      <c r="A1051" s="1" t="s">
        <v>2865</v>
      </c>
      <c r="B1051" s="1" t="s">
        <v>2866</v>
      </c>
      <c r="C1051" s="1" t="s">
        <v>112</v>
      </c>
      <c r="D1051" s="1" t="s">
        <v>58</v>
      </c>
      <c r="E1051" s="1" t="n">
        <v>29595</v>
      </c>
      <c r="F1051" s="1" t="n">
        <f aca="false">D1051-C1051</f>
        <v>6</v>
      </c>
      <c r="G1051" s="26" t="n">
        <v>3853.5</v>
      </c>
      <c r="H1051" s="1" t="n">
        <f aca="false">G1051*F1051</f>
        <v>23121</v>
      </c>
      <c r="I1051" s="13" t="s">
        <v>2867</v>
      </c>
      <c r="J1051" s="14" t="n">
        <v>23121</v>
      </c>
      <c r="K1051" s="1" t="n">
        <f aca="false">H1051-J1051</f>
        <v>0</v>
      </c>
      <c r="L1051" s="0"/>
    </row>
    <row r="1052" customFormat="false" ht="30.8" hidden="false" customHeight="false" outlineLevel="0" collapsed="false">
      <c r="A1052" s="1" t="s">
        <v>2868</v>
      </c>
      <c r="B1052" s="1" t="s">
        <v>2869</v>
      </c>
      <c r="C1052" s="1" t="s">
        <v>86</v>
      </c>
      <c r="D1052" s="1" t="s">
        <v>207</v>
      </c>
      <c r="E1052" s="1" t="n">
        <v>9865</v>
      </c>
      <c r="F1052" s="1" t="n">
        <f aca="false">D1052-C1052</f>
        <v>2</v>
      </c>
      <c r="G1052" s="26" t="n">
        <v>3853.5</v>
      </c>
      <c r="H1052" s="1" t="n">
        <f aca="false">G1052*F1052</f>
        <v>7707</v>
      </c>
      <c r="I1052" s="13" t="s">
        <v>2870</v>
      </c>
      <c r="J1052" s="14" t="n">
        <v>7707</v>
      </c>
      <c r="K1052" s="1" t="n">
        <f aca="false">H1052-J1052</f>
        <v>0</v>
      </c>
      <c r="L1052" s="0"/>
    </row>
    <row r="1053" customFormat="false" ht="30.8" hidden="false" customHeight="false" outlineLevel="0" collapsed="false">
      <c r="A1053" s="1" t="s">
        <v>2871</v>
      </c>
      <c r="B1053" s="1" t="s">
        <v>2872</v>
      </c>
      <c r="C1053" s="1" t="s">
        <v>58</v>
      </c>
      <c r="D1053" s="1" t="s">
        <v>232</v>
      </c>
      <c r="E1053" s="1" t="n">
        <v>4932.5</v>
      </c>
      <c r="F1053" s="1" t="n">
        <f aca="false">D1053-C1053</f>
        <v>1</v>
      </c>
      <c r="G1053" s="26" t="n">
        <v>3853.5</v>
      </c>
      <c r="H1053" s="1" t="n">
        <f aca="false">G1053*F1053</f>
        <v>3853.5</v>
      </c>
      <c r="I1053" s="13" t="s">
        <v>2873</v>
      </c>
      <c r="J1053" s="14" t="n">
        <v>3853.5</v>
      </c>
      <c r="K1053" s="1" t="n">
        <f aca="false">H1053-J1053</f>
        <v>0</v>
      </c>
      <c r="L1053" s="0"/>
    </row>
    <row r="1054" s="6" customFormat="true" ht="29.85" hidden="false" customHeight="false" outlineLevel="0" collapsed="false">
      <c r="A1054" s="4" t="s">
        <v>2874</v>
      </c>
      <c r="B1054" s="4" t="s">
        <v>2872</v>
      </c>
      <c r="C1054" s="4" t="s">
        <v>43</v>
      </c>
      <c r="D1054" s="4" t="s">
        <v>47</v>
      </c>
      <c r="E1054" s="4" t="n">
        <v>11077.5</v>
      </c>
      <c r="F1054" s="4" t="n">
        <f aca="false">D1054-C1054</f>
        <v>2</v>
      </c>
      <c r="G1054" s="4" t="n">
        <v>3853.5</v>
      </c>
      <c r="H1054" s="4" t="n">
        <f aca="false">G1054*F1054</f>
        <v>7707</v>
      </c>
      <c r="I1054" s="28" t="s">
        <v>2875</v>
      </c>
      <c r="J1054" s="29" t="n">
        <v>7707</v>
      </c>
      <c r="K1054" s="4" t="n">
        <f aca="false">H1054-J1054</f>
        <v>0</v>
      </c>
    </row>
    <row r="1055" customFormat="false" ht="30.8" hidden="false" customHeight="false" outlineLevel="0" collapsed="false">
      <c r="A1055" s="1" t="s">
        <v>2876</v>
      </c>
      <c r="B1055" s="1" t="s">
        <v>2877</v>
      </c>
      <c r="C1055" s="1" t="s">
        <v>51</v>
      </c>
      <c r="D1055" s="1" t="s">
        <v>20</v>
      </c>
      <c r="E1055" s="1" t="n">
        <v>20842.5</v>
      </c>
      <c r="F1055" s="1" t="n">
        <f aca="false">D1055-C1055</f>
        <v>3</v>
      </c>
      <c r="G1055" s="26" t="n">
        <v>4693.5</v>
      </c>
      <c r="H1055" s="1" t="n">
        <f aca="false">G1055*F1055</f>
        <v>14080.5</v>
      </c>
      <c r="I1055" s="13" t="s">
        <v>2878</v>
      </c>
      <c r="J1055" s="14" t="n">
        <v>14080.5</v>
      </c>
      <c r="K1055" s="1" t="n">
        <f aca="false">H1055-J1055</f>
        <v>0</v>
      </c>
      <c r="L1055" s="0"/>
    </row>
    <row r="1056" customFormat="false" ht="30.8" hidden="false" customHeight="false" outlineLevel="0" collapsed="false">
      <c r="A1056" s="1" t="s">
        <v>2879</v>
      </c>
      <c r="B1056" s="1" t="s">
        <v>2880</v>
      </c>
      <c r="C1056" s="1" t="s">
        <v>19</v>
      </c>
      <c r="D1056" s="1" t="s">
        <v>67</v>
      </c>
      <c r="E1056" s="1" t="n">
        <v>19730</v>
      </c>
      <c r="F1056" s="1" t="n">
        <f aca="false">D1056-C1056</f>
        <v>4</v>
      </c>
      <c r="G1056" s="26" t="n">
        <v>3853.5</v>
      </c>
      <c r="H1056" s="1" t="n">
        <f aca="false">G1056*F1056</f>
        <v>15414</v>
      </c>
      <c r="I1056" s="13" t="s">
        <v>2881</v>
      </c>
      <c r="J1056" s="14" t="n">
        <v>15414</v>
      </c>
      <c r="K1056" s="1" t="n">
        <f aca="false">H1056-J1056</f>
        <v>0</v>
      </c>
      <c r="L1056" s="0"/>
    </row>
    <row r="1057" customFormat="false" ht="30.8" hidden="false" customHeight="false" outlineLevel="0" collapsed="false">
      <c r="A1057" s="1" t="s">
        <v>2882</v>
      </c>
      <c r="B1057" s="1" t="s">
        <v>2883</v>
      </c>
      <c r="C1057" s="1" t="s">
        <v>24</v>
      </c>
      <c r="D1057" s="1" t="s">
        <v>19</v>
      </c>
      <c r="E1057" s="1" t="n">
        <v>16447.5</v>
      </c>
      <c r="F1057" s="1" t="n">
        <f aca="false">D1057-C1057</f>
        <v>3</v>
      </c>
      <c r="G1057" s="26" t="n">
        <v>3853.5</v>
      </c>
      <c r="H1057" s="1" t="n">
        <f aca="false">G1057*F1057</f>
        <v>11560.5</v>
      </c>
      <c r="I1057" s="13" t="s">
        <v>2884</v>
      </c>
      <c r="J1057" s="14" t="n">
        <v>11560.5</v>
      </c>
      <c r="K1057" s="1" t="n">
        <f aca="false">H1057-J1057</f>
        <v>0</v>
      </c>
      <c r="L1057" s="0"/>
    </row>
    <row r="1058" customFormat="false" ht="30.8" hidden="false" customHeight="false" outlineLevel="0" collapsed="false">
      <c r="A1058" s="1" t="s">
        <v>2885</v>
      </c>
      <c r="B1058" s="1" t="s">
        <v>2886</v>
      </c>
      <c r="C1058" s="1" t="s">
        <v>112</v>
      </c>
      <c r="D1058" s="1" t="s">
        <v>58</v>
      </c>
      <c r="E1058" s="1" t="n">
        <v>31905</v>
      </c>
      <c r="F1058" s="1" t="n">
        <f aca="false">D1058-C1058</f>
        <v>6</v>
      </c>
      <c r="G1058" s="26" t="n">
        <v>3853.5</v>
      </c>
      <c r="H1058" s="1" t="n">
        <f aca="false">G1058*F1058</f>
        <v>23121</v>
      </c>
      <c r="I1058" s="13" t="s">
        <v>2887</v>
      </c>
      <c r="J1058" s="14" t="n">
        <v>23121</v>
      </c>
      <c r="K1058" s="1" t="n">
        <f aca="false">H1058-J1058</f>
        <v>0</v>
      </c>
      <c r="L1058" s="0"/>
    </row>
    <row r="1059" customFormat="false" ht="30.8" hidden="false" customHeight="false" outlineLevel="0" collapsed="false">
      <c r="A1059" s="1" t="s">
        <v>2888</v>
      </c>
      <c r="B1059" s="1" t="s">
        <v>2889</v>
      </c>
      <c r="C1059" s="1" t="s">
        <v>58</v>
      </c>
      <c r="D1059" s="1" t="s">
        <v>59</v>
      </c>
      <c r="E1059" s="1" t="n">
        <v>10635</v>
      </c>
      <c r="F1059" s="1" t="n">
        <f aca="false">D1059-C1059</f>
        <v>2</v>
      </c>
      <c r="G1059" s="26" t="n">
        <v>3853.5</v>
      </c>
      <c r="H1059" s="1" t="n">
        <f aca="false">G1059*F1059</f>
        <v>7707</v>
      </c>
      <c r="I1059" s="13" t="s">
        <v>2890</v>
      </c>
      <c r="J1059" s="14" t="n">
        <v>7707</v>
      </c>
      <c r="K1059" s="1" t="n">
        <f aca="false">H1059-J1059</f>
        <v>0</v>
      </c>
      <c r="L1059" s="0"/>
    </row>
    <row r="1060" customFormat="false" ht="30.8" hidden="false" customHeight="false" outlineLevel="0" collapsed="false">
      <c r="A1060" s="1" t="s">
        <v>2891</v>
      </c>
      <c r="B1060" s="1" t="s">
        <v>2892</v>
      </c>
      <c r="C1060" s="1" t="s">
        <v>119</v>
      </c>
      <c r="D1060" s="1" t="s">
        <v>39</v>
      </c>
      <c r="E1060" s="1" t="n">
        <v>14797.5</v>
      </c>
      <c r="F1060" s="1" t="n">
        <f aca="false">D1060-C1060</f>
        <v>3</v>
      </c>
      <c r="G1060" s="26" t="n">
        <v>3853.5</v>
      </c>
      <c r="H1060" s="1" t="n">
        <f aca="false">G1060*F1060</f>
        <v>11560.5</v>
      </c>
      <c r="I1060" s="13" t="s">
        <v>2893</v>
      </c>
      <c r="J1060" s="14" t="n">
        <v>11560.5</v>
      </c>
      <c r="K1060" s="1" t="n">
        <f aca="false">H1060-J1060</f>
        <v>0</v>
      </c>
      <c r="L1060" s="0"/>
    </row>
    <row r="1061" customFormat="false" ht="30.8" hidden="false" customHeight="false" outlineLevel="0" collapsed="false">
      <c r="A1061" s="1" t="s">
        <v>2894</v>
      </c>
      <c r="B1061" s="1" t="s">
        <v>2895</v>
      </c>
      <c r="C1061" s="1" t="s">
        <v>14</v>
      </c>
      <c r="D1061" s="1" t="s">
        <v>180</v>
      </c>
      <c r="E1061" s="1" t="n">
        <v>9865</v>
      </c>
      <c r="F1061" s="1" t="n">
        <f aca="false">D1061-C1061</f>
        <v>2</v>
      </c>
      <c r="G1061" s="26" t="n">
        <v>3853.5</v>
      </c>
      <c r="H1061" s="1" t="n">
        <f aca="false">G1061*F1061</f>
        <v>7707</v>
      </c>
      <c r="I1061" s="13" t="s">
        <v>2896</v>
      </c>
      <c r="J1061" s="14" t="n">
        <v>7707</v>
      </c>
      <c r="K1061" s="1" t="n">
        <f aca="false">H1061-J1061</f>
        <v>0</v>
      </c>
      <c r="L1061" s="0"/>
    </row>
    <row r="1062" customFormat="false" ht="30.8" hidden="false" customHeight="false" outlineLevel="0" collapsed="false">
      <c r="A1062" s="1" t="s">
        <v>2897</v>
      </c>
      <c r="B1062" s="1" t="s">
        <v>2898</v>
      </c>
      <c r="C1062" s="1" t="s">
        <v>67</v>
      </c>
      <c r="D1062" s="1" t="s">
        <v>39</v>
      </c>
      <c r="E1062" s="1" t="n">
        <v>14565</v>
      </c>
      <c r="F1062" s="1" t="n">
        <f aca="false">D1062-C1062</f>
        <v>2</v>
      </c>
      <c r="G1062" s="26" t="n">
        <v>3853.5</v>
      </c>
      <c r="H1062" s="1" t="n">
        <f aca="false">G1062*F1062</f>
        <v>7707</v>
      </c>
      <c r="I1062" s="13" t="s">
        <v>2899</v>
      </c>
      <c r="J1062" s="14" t="n">
        <v>7707</v>
      </c>
      <c r="K1062" s="1" t="n">
        <f aca="false">H1062-J1062</f>
        <v>0</v>
      </c>
      <c r="L1062" s="0"/>
    </row>
    <row r="1063" customFormat="false" ht="30.8" hidden="false" customHeight="false" outlineLevel="0" collapsed="false">
      <c r="A1063" s="1" t="s">
        <v>2900</v>
      </c>
      <c r="B1063" s="1" t="s">
        <v>2901</v>
      </c>
      <c r="C1063" s="1" t="s">
        <v>67</v>
      </c>
      <c r="D1063" s="1" t="s">
        <v>86</v>
      </c>
      <c r="E1063" s="1" t="n">
        <v>32490</v>
      </c>
      <c r="F1063" s="1" t="n">
        <f aca="false">D1063-C1063</f>
        <v>4</v>
      </c>
      <c r="G1063" s="26" t="n">
        <v>4693.5</v>
      </c>
      <c r="H1063" s="1" t="n">
        <f aca="false">G1063*F1063</f>
        <v>18774</v>
      </c>
      <c r="I1063" s="13" t="s">
        <v>2902</v>
      </c>
      <c r="J1063" s="14" t="n">
        <v>18774</v>
      </c>
      <c r="K1063" s="1" t="n">
        <f aca="false">H1063-J1063</f>
        <v>0</v>
      </c>
      <c r="L1063" s="0"/>
    </row>
    <row r="1064" s="12" customFormat="true" ht="29.85" hidden="false" customHeight="false" outlineLevel="0" collapsed="false">
      <c r="A1064" s="23" t="s">
        <v>2903</v>
      </c>
      <c r="B1064" s="11" t="s">
        <v>2904</v>
      </c>
      <c r="C1064" s="11" t="s">
        <v>150</v>
      </c>
      <c r="D1064" s="11" t="s">
        <v>59</v>
      </c>
      <c r="E1064" s="11" t="n">
        <v>59190</v>
      </c>
      <c r="F1064" s="11" t="n">
        <f aca="false">D1064-C1064</f>
        <v>3</v>
      </c>
      <c r="G1064" s="8" t="n">
        <v>3853.5</v>
      </c>
      <c r="H1064" s="11" t="n">
        <f aca="false">(G1064*F1064)*4</f>
        <v>46242</v>
      </c>
      <c r="I1064" s="9" t="s">
        <v>2905</v>
      </c>
      <c r="J1064" s="10" t="n">
        <v>11560.5</v>
      </c>
      <c r="K1064" s="11" t="n">
        <f aca="false">H1064-J1064-J1065-J1066-J1067</f>
        <v>0</v>
      </c>
      <c r="L1064" s="11"/>
    </row>
    <row r="1065" s="12" customFormat="true" ht="29.85" hidden="false" customHeight="false" outlineLevel="0" collapsed="false">
      <c r="A1065" s="23"/>
      <c r="B1065" s="11"/>
      <c r="C1065" s="11"/>
      <c r="D1065" s="11"/>
      <c r="E1065" s="11"/>
      <c r="F1065" s="11"/>
      <c r="G1065" s="8"/>
      <c r="H1065" s="11"/>
      <c r="I1065" s="9" t="s">
        <v>2906</v>
      </c>
      <c r="J1065" s="10" t="n">
        <v>11560.5</v>
      </c>
      <c r="K1065" s="11" t="n">
        <v>0</v>
      </c>
      <c r="L1065" s="11"/>
    </row>
    <row r="1066" s="12" customFormat="true" ht="30.8" hidden="false" customHeight="false" outlineLevel="0" collapsed="false">
      <c r="A1066" s="23"/>
      <c r="B1066" s="11"/>
      <c r="C1066" s="11"/>
      <c r="D1066" s="11"/>
      <c r="E1066" s="11"/>
      <c r="F1066" s="11"/>
      <c r="G1066" s="8"/>
      <c r="H1066" s="11"/>
      <c r="I1066" s="9" t="s">
        <v>2907</v>
      </c>
      <c r="J1066" s="10" t="n">
        <v>11560.5</v>
      </c>
      <c r="K1066" s="11" t="n">
        <v>0</v>
      </c>
      <c r="L1066" s="11"/>
    </row>
    <row r="1067" s="12" customFormat="true" ht="30.8" hidden="false" customHeight="false" outlineLevel="0" collapsed="false">
      <c r="A1067" s="23"/>
      <c r="B1067" s="11"/>
      <c r="C1067" s="11"/>
      <c r="D1067" s="11"/>
      <c r="E1067" s="11"/>
      <c r="F1067" s="11"/>
      <c r="G1067" s="8"/>
      <c r="H1067" s="11"/>
      <c r="I1067" s="9" t="s">
        <v>2908</v>
      </c>
      <c r="J1067" s="10" t="n">
        <v>11560.5</v>
      </c>
      <c r="K1067" s="11" t="n">
        <v>0</v>
      </c>
      <c r="L1067" s="11"/>
    </row>
    <row r="1068" customFormat="false" ht="30.8" hidden="false" customHeight="false" outlineLevel="0" collapsed="false">
      <c r="A1068" s="1" t="s">
        <v>2909</v>
      </c>
      <c r="B1068" s="1" t="s">
        <v>2910</v>
      </c>
      <c r="C1068" s="1" t="s">
        <v>34</v>
      </c>
      <c r="D1068" s="1" t="s">
        <v>35</v>
      </c>
      <c r="E1068" s="1" t="n">
        <v>33555</v>
      </c>
      <c r="F1068" s="1" t="n">
        <f aca="false">D1068-C1068</f>
        <v>6</v>
      </c>
      <c r="G1068" s="26" t="n">
        <v>3853.5</v>
      </c>
      <c r="H1068" s="1" t="n">
        <f aca="false">G1068*F1068</f>
        <v>23121</v>
      </c>
      <c r="I1068" s="13" t="s">
        <v>2911</v>
      </c>
      <c r="J1068" s="14" t="n">
        <v>23121</v>
      </c>
      <c r="K1068" s="1" t="n">
        <f aca="false">H1068-J1068</f>
        <v>0</v>
      </c>
      <c r="L1068" s="0"/>
    </row>
    <row r="1069" s="22" customFormat="true" ht="29.85" hidden="false" customHeight="false" outlineLevel="0" collapsed="false">
      <c r="A1069" s="19" t="s">
        <v>2912</v>
      </c>
      <c r="B1069" s="19" t="s">
        <v>2913</v>
      </c>
      <c r="C1069" s="19" t="s">
        <v>43</v>
      </c>
      <c r="D1069" s="19" t="s">
        <v>142</v>
      </c>
      <c r="E1069" s="19" t="n">
        <v>29002.5</v>
      </c>
      <c r="F1069" s="19" t="n">
        <f aca="false">D1069-C1069</f>
        <v>3</v>
      </c>
      <c r="G1069" s="19" t="n">
        <v>3670</v>
      </c>
      <c r="H1069" s="19" t="n">
        <f aca="false">G1069*F1069</f>
        <v>11010</v>
      </c>
      <c r="I1069" s="20" t="s">
        <v>2914</v>
      </c>
      <c r="J1069" s="21" t="n">
        <v>11010</v>
      </c>
      <c r="K1069" s="19" t="n">
        <f aca="false">H1069-J1069</f>
        <v>0</v>
      </c>
    </row>
    <row r="1070" customFormat="false" ht="15.9" hidden="false" customHeight="false" outlineLevel="0" collapsed="false">
      <c r="A1070" s="1" t="s">
        <v>2915</v>
      </c>
      <c r="B1070" s="1" t="s">
        <v>2916</v>
      </c>
      <c r="C1070" s="1" t="s">
        <v>150</v>
      </c>
      <c r="D1070" s="1" t="s">
        <v>59</v>
      </c>
      <c r="E1070" s="1" t="n">
        <v>25961.25</v>
      </c>
      <c r="F1070" s="1" t="n">
        <f aca="false">D1070-C1070</f>
        <v>3</v>
      </c>
      <c r="G1070" s="26" t="n">
        <v>4693.5</v>
      </c>
      <c r="H1070" s="1" t="n">
        <f aca="false">G1070*F1070</f>
        <v>14080.5</v>
      </c>
      <c r="I1070" s="13" t="s">
        <v>2917</v>
      </c>
      <c r="J1070" s="14" t="n">
        <v>14080.5</v>
      </c>
      <c r="K1070" s="1" t="n">
        <f aca="false">H1070-J1070</f>
        <v>0</v>
      </c>
      <c r="L1070" s="0"/>
    </row>
    <row r="1071" customFormat="false" ht="30.8" hidden="false" customHeight="false" outlineLevel="0" collapsed="false">
      <c r="A1071" s="26" t="s">
        <v>2918</v>
      </c>
      <c r="B1071" s="26" t="s">
        <v>2919</v>
      </c>
      <c r="C1071" s="26" t="s">
        <v>75</v>
      </c>
      <c r="D1071" s="26" t="s">
        <v>19</v>
      </c>
      <c r="E1071" s="26" t="n">
        <v>9865</v>
      </c>
      <c r="F1071" s="26" t="n">
        <f aca="false">D1071-C1071</f>
        <v>2</v>
      </c>
      <c r="G1071" s="26" t="n">
        <v>3853.5</v>
      </c>
      <c r="H1071" s="26" t="n">
        <f aca="false">G1071*F1071</f>
        <v>7707</v>
      </c>
      <c r="I1071" s="13" t="s">
        <v>2920</v>
      </c>
      <c r="J1071" s="14" t="n">
        <v>7707</v>
      </c>
      <c r="K1071" s="1" t="n">
        <f aca="false">H1071-J1071</f>
        <v>0</v>
      </c>
      <c r="L1071" s="0"/>
    </row>
    <row r="1072" customFormat="false" ht="30.8" hidden="false" customHeight="false" outlineLevel="0" collapsed="false">
      <c r="A1072" s="1" t="s">
        <v>2921</v>
      </c>
      <c r="B1072" s="1" t="s">
        <v>2922</v>
      </c>
      <c r="C1072" s="1" t="s">
        <v>19</v>
      </c>
      <c r="D1072" s="1" t="s">
        <v>39</v>
      </c>
      <c r="E1072" s="1" t="n">
        <v>36645</v>
      </c>
      <c r="F1072" s="1" t="n">
        <f aca="false">D1072-C1072</f>
        <v>6</v>
      </c>
      <c r="G1072" s="26" t="n">
        <v>3853.5</v>
      </c>
      <c r="H1072" s="1" t="n">
        <f aca="false">G1072*F1072</f>
        <v>23121</v>
      </c>
      <c r="I1072" s="13" t="s">
        <v>2923</v>
      </c>
      <c r="J1072" s="14" t="n">
        <v>23121</v>
      </c>
      <c r="K1072" s="1" t="n">
        <f aca="false">H1072-J1072</f>
        <v>0</v>
      </c>
      <c r="L1072" s="0"/>
    </row>
    <row r="1073" customFormat="false" ht="30.8" hidden="false" customHeight="false" outlineLevel="0" collapsed="false">
      <c r="A1073" s="1" t="s">
        <v>2924</v>
      </c>
      <c r="B1073" s="1" t="s">
        <v>2925</v>
      </c>
      <c r="C1073" s="1" t="s">
        <v>29</v>
      </c>
      <c r="D1073" s="1" t="s">
        <v>75</v>
      </c>
      <c r="E1073" s="1" t="n">
        <v>24430</v>
      </c>
      <c r="F1073" s="1" t="n">
        <f aca="false">D1073-C1073</f>
        <v>4</v>
      </c>
      <c r="G1073" s="26" t="n">
        <v>3853.5</v>
      </c>
      <c r="H1073" s="1" t="n">
        <f aca="false">G1073*F1073</f>
        <v>15414</v>
      </c>
      <c r="I1073" s="13" t="s">
        <v>2926</v>
      </c>
      <c r="J1073" s="14" t="n">
        <v>15414</v>
      </c>
      <c r="K1073" s="1" t="n">
        <f aca="false">H1073-J1073</f>
        <v>0</v>
      </c>
      <c r="L1073" s="0"/>
    </row>
    <row r="1074" s="22" customFormat="true" ht="29.85" hidden="false" customHeight="false" outlineLevel="0" collapsed="false">
      <c r="A1074" s="19" t="s">
        <v>2927</v>
      </c>
      <c r="B1074" s="19" t="s">
        <v>2928</v>
      </c>
      <c r="C1074" s="19" t="s">
        <v>63</v>
      </c>
      <c r="D1074" s="19" t="s">
        <v>93</v>
      </c>
      <c r="E1074" s="19" t="n">
        <v>41475</v>
      </c>
      <c r="F1074" s="19" t="n">
        <f aca="false">D1074-C1074</f>
        <v>7</v>
      </c>
      <c r="G1074" s="19" t="n">
        <v>3670</v>
      </c>
      <c r="H1074" s="19" t="n">
        <f aca="false">G1074*F1074</f>
        <v>25690</v>
      </c>
      <c r="I1074" s="20" t="s">
        <v>2929</v>
      </c>
      <c r="J1074" s="21" t="n">
        <v>25690</v>
      </c>
      <c r="K1074" s="19" t="n">
        <f aca="false">H1074-J1074</f>
        <v>0</v>
      </c>
    </row>
    <row r="1075" s="12" customFormat="true" ht="29.85" hidden="false" customHeight="false" outlineLevel="0" collapsed="false">
      <c r="A1075" s="23" t="s">
        <v>2930</v>
      </c>
      <c r="B1075" s="11" t="s">
        <v>2931</v>
      </c>
      <c r="C1075" s="11" t="s">
        <v>74</v>
      </c>
      <c r="D1075" s="11" t="s">
        <v>75</v>
      </c>
      <c r="E1075" s="11" t="n">
        <v>23747.5</v>
      </c>
      <c r="F1075" s="11" t="n">
        <f aca="false">D1075-C1075</f>
        <v>2</v>
      </c>
      <c r="G1075" s="8" t="n">
        <v>3853.5</v>
      </c>
      <c r="H1075" s="11" t="n">
        <f aca="false">(G1075*F1075)*2</f>
        <v>15414</v>
      </c>
      <c r="I1075" s="9" t="s">
        <v>2932</v>
      </c>
      <c r="J1075" s="10" t="n">
        <v>7707</v>
      </c>
      <c r="K1075" s="11" t="n">
        <f aca="false">H1075-J1075-J1076</f>
        <v>0</v>
      </c>
      <c r="L1075" s="11"/>
    </row>
    <row r="1076" s="12" customFormat="true" ht="29.85" hidden="false" customHeight="false" outlineLevel="0" collapsed="false">
      <c r="A1076" s="23"/>
      <c r="B1076" s="11"/>
      <c r="C1076" s="11"/>
      <c r="D1076" s="11"/>
      <c r="E1076" s="11"/>
      <c r="F1076" s="11"/>
      <c r="G1076" s="8"/>
      <c r="H1076" s="11"/>
      <c r="I1076" s="9" t="s">
        <v>2933</v>
      </c>
      <c r="J1076" s="10" t="n">
        <v>7707</v>
      </c>
      <c r="K1076" s="11" t="n">
        <v>0</v>
      </c>
      <c r="L1076" s="11"/>
    </row>
    <row r="1077" customFormat="false" ht="30.8" hidden="false" customHeight="false" outlineLevel="0" collapsed="false">
      <c r="A1077" s="1" t="s">
        <v>2934</v>
      </c>
      <c r="B1077" s="1" t="s">
        <v>2935</v>
      </c>
      <c r="C1077" s="1" t="s">
        <v>75</v>
      </c>
      <c r="D1077" s="1" t="s">
        <v>19</v>
      </c>
      <c r="E1077" s="1" t="n">
        <v>10415</v>
      </c>
      <c r="F1077" s="1" t="n">
        <f aca="false">D1077-C1077</f>
        <v>2</v>
      </c>
      <c r="G1077" s="26" t="n">
        <v>3853.5</v>
      </c>
      <c r="H1077" s="1" t="n">
        <f aca="false">G1077*F1077</f>
        <v>7707</v>
      </c>
      <c r="I1077" s="13" t="s">
        <v>2936</v>
      </c>
      <c r="J1077" s="14" t="n">
        <v>7707</v>
      </c>
      <c r="K1077" s="1" t="n">
        <f aca="false">H1077-J1077</f>
        <v>0</v>
      </c>
      <c r="L1077" s="0"/>
    </row>
    <row r="1078" customFormat="false" ht="30.8" hidden="false" customHeight="false" outlineLevel="0" collapsed="false">
      <c r="A1078" s="1" t="s">
        <v>2937</v>
      </c>
      <c r="B1078" s="1" t="s">
        <v>2938</v>
      </c>
      <c r="C1078" s="1" t="s">
        <v>133</v>
      </c>
      <c r="D1078" s="1" t="s">
        <v>112</v>
      </c>
      <c r="E1078" s="1" t="n">
        <v>20467.5</v>
      </c>
      <c r="F1078" s="1" t="n">
        <f aca="false">D1078-C1078</f>
        <v>3</v>
      </c>
      <c r="G1078" s="26" t="n">
        <v>5743.5</v>
      </c>
      <c r="H1078" s="1" t="n">
        <f aca="false">G1078*F1078</f>
        <v>17230.5</v>
      </c>
      <c r="I1078" s="13" t="s">
        <v>2939</v>
      </c>
      <c r="J1078" s="14" t="n">
        <v>17230.2</v>
      </c>
      <c r="K1078" s="1" t="n">
        <f aca="false">H1078-J1078</f>
        <v>0.299999999999272</v>
      </c>
      <c r="L1078" s="0"/>
    </row>
    <row r="1079" s="44" customFormat="true" ht="30.8" hidden="false" customHeight="false" outlineLevel="0" collapsed="false">
      <c r="A1079" s="1" t="s">
        <v>2940</v>
      </c>
      <c r="B1079" s="1" t="s">
        <v>2941</v>
      </c>
      <c r="C1079" s="1" t="s">
        <v>232</v>
      </c>
      <c r="D1079" s="1" t="s">
        <v>59</v>
      </c>
      <c r="E1079" s="1" t="n">
        <v>6107.5</v>
      </c>
      <c r="F1079" s="1" t="n">
        <f aca="false">D1079-C1079</f>
        <v>1</v>
      </c>
      <c r="G1079" s="26" t="n">
        <v>3853.5</v>
      </c>
      <c r="H1079" s="1" t="n">
        <f aca="false">G1079*F1079</f>
        <v>3853.5</v>
      </c>
      <c r="I1079" s="13" t="s">
        <v>2942</v>
      </c>
      <c r="J1079" s="14" t="n">
        <v>3853.5</v>
      </c>
      <c r="K1079" s="1" t="n">
        <f aca="false">H1079-J1079</f>
        <v>0</v>
      </c>
      <c r="L1079" s="1"/>
      <c r="M1079" s="0"/>
      <c r="N1079" s="0"/>
      <c r="O1079" s="0"/>
      <c r="P1079" s="0"/>
      <c r="Q1079" s="0"/>
      <c r="R1079" s="0"/>
      <c r="S1079" s="0"/>
      <c r="T1079" s="0"/>
      <c r="U1079" s="0"/>
      <c r="V1079" s="0"/>
      <c r="AMI1079" s="0"/>
      <c r="AMJ1079" s="0"/>
    </row>
    <row r="1080" s="12" customFormat="true" ht="29.85" hidden="false" customHeight="false" outlineLevel="0" collapsed="false">
      <c r="A1080" s="23" t="s">
        <v>2943</v>
      </c>
      <c r="B1080" s="11" t="s">
        <v>2944</v>
      </c>
      <c r="C1080" s="11" t="s">
        <v>166</v>
      </c>
      <c r="D1080" s="11" t="s">
        <v>63</v>
      </c>
      <c r="E1080" s="11" t="n">
        <v>38450</v>
      </c>
      <c r="F1080" s="11" t="n">
        <v>5</v>
      </c>
      <c r="G1080" s="8" t="n">
        <v>5470</v>
      </c>
      <c r="H1080" s="11" t="n">
        <f aca="false">G1080*F1080</f>
        <v>27350</v>
      </c>
      <c r="I1080" s="9" t="s">
        <v>2945</v>
      </c>
      <c r="J1080" s="10" t="n">
        <v>27350</v>
      </c>
      <c r="K1080" s="11" t="n">
        <f aca="false">H1080+H1081-J1080-J1081</f>
        <v>0</v>
      </c>
      <c r="L1080" s="11"/>
    </row>
    <row r="1081" s="12" customFormat="true" ht="29.85" hidden="false" customHeight="false" outlineLevel="0" collapsed="false">
      <c r="A1081" s="23"/>
      <c r="B1081" s="11"/>
      <c r="C1081" s="11"/>
      <c r="D1081" s="11"/>
      <c r="E1081" s="11"/>
      <c r="F1081" s="11" t="n">
        <v>1</v>
      </c>
      <c r="G1081" s="8" t="n">
        <v>7000</v>
      </c>
      <c r="H1081" s="11" t="n">
        <f aca="false">G1081*F1081</f>
        <v>7000</v>
      </c>
      <c r="I1081" s="9" t="s">
        <v>2946</v>
      </c>
      <c r="J1081" s="10" t="n">
        <v>7000</v>
      </c>
      <c r="K1081" s="11" t="n">
        <v>0</v>
      </c>
      <c r="L1081" s="11"/>
    </row>
    <row r="1082" customFormat="false" ht="30.8" hidden="false" customHeight="false" outlineLevel="0" collapsed="false">
      <c r="A1082" s="1" t="s">
        <v>2947</v>
      </c>
      <c r="B1082" s="1" t="s">
        <v>2944</v>
      </c>
      <c r="C1082" s="1" t="s">
        <v>63</v>
      </c>
      <c r="D1082" s="1" t="s">
        <v>74</v>
      </c>
      <c r="E1082" s="1" t="n">
        <v>4932.5</v>
      </c>
      <c r="F1082" s="1" t="n">
        <f aca="false">D1082-C1082</f>
        <v>1</v>
      </c>
      <c r="G1082" s="26" t="n">
        <v>3853.5</v>
      </c>
      <c r="H1082" s="1" t="n">
        <f aca="false">G1082*F1082</f>
        <v>3853.5</v>
      </c>
      <c r="I1082" s="13" t="s">
        <v>2948</v>
      </c>
      <c r="J1082" s="14" t="n">
        <v>3853.5</v>
      </c>
      <c r="K1082" s="1" t="n">
        <f aca="false">H1082-J1082</f>
        <v>0</v>
      </c>
      <c r="L1082" s="0"/>
    </row>
    <row r="1083" s="22" customFormat="true" ht="29.85" hidden="false" customHeight="false" outlineLevel="0" collapsed="false">
      <c r="A1083" s="19" t="s">
        <v>2949</v>
      </c>
      <c r="B1083" s="19" t="s">
        <v>2950</v>
      </c>
      <c r="C1083" s="19" t="s">
        <v>43</v>
      </c>
      <c r="D1083" s="19" t="s">
        <v>29</v>
      </c>
      <c r="E1083" s="19" t="n">
        <v>23700</v>
      </c>
      <c r="F1083" s="19" t="n">
        <f aca="false">D1083-C1083</f>
        <v>4</v>
      </c>
      <c r="G1083" s="19" t="n">
        <v>3670</v>
      </c>
      <c r="H1083" s="19" t="n">
        <f aca="false">G1083*F1083</f>
        <v>14680</v>
      </c>
      <c r="I1083" s="20" t="s">
        <v>2951</v>
      </c>
      <c r="J1083" s="21" t="n">
        <v>14680</v>
      </c>
      <c r="K1083" s="19" t="n">
        <f aca="false">H1083-J1083</f>
        <v>0</v>
      </c>
    </row>
    <row r="1084" s="22" customFormat="true" ht="29.85" hidden="false" customHeight="false" outlineLevel="0" collapsed="false">
      <c r="A1084" s="19" t="s">
        <v>2952</v>
      </c>
      <c r="B1084" s="19" t="s">
        <v>2953</v>
      </c>
      <c r="C1084" s="19" t="s">
        <v>43</v>
      </c>
      <c r="D1084" s="19" t="s">
        <v>29</v>
      </c>
      <c r="E1084" s="19" t="n">
        <v>23700</v>
      </c>
      <c r="F1084" s="19" t="n">
        <f aca="false">D1084-C1084</f>
        <v>4</v>
      </c>
      <c r="G1084" s="19" t="n">
        <v>3670</v>
      </c>
      <c r="H1084" s="19" t="n">
        <f aca="false">G1084*F1084</f>
        <v>14680</v>
      </c>
      <c r="I1084" s="20" t="s">
        <v>2954</v>
      </c>
      <c r="J1084" s="21" t="n">
        <v>14680</v>
      </c>
      <c r="K1084" s="19" t="n">
        <f aca="false">H1084-J1084</f>
        <v>0</v>
      </c>
    </row>
    <row r="1085" customFormat="false" ht="30.8" hidden="false" customHeight="false" outlineLevel="0" collapsed="false">
      <c r="A1085" s="1" t="s">
        <v>2955</v>
      </c>
      <c r="B1085" s="1" t="s">
        <v>2956</v>
      </c>
      <c r="C1085" s="1" t="s">
        <v>67</v>
      </c>
      <c r="D1085" s="1" t="s">
        <v>39</v>
      </c>
      <c r="E1085" s="1" t="n">
        <v>13645</v>
      </c>
      <c r="F1085" s="1" t="n">
        <f aca="false">D1085-C1085</f>
        <v>2</v>
      </c>
      <c r="G1085" s="26" t="n">
        <v>5743.5</v>
      </c>
      <c r="H1085" s="1" t="n">
        <f aca="false">G1085*F1085</f>
        <v>11487</v>
      </c>
      <c r="I1085" s="13" t="s">
        <v>2957</v>
      </c>
      <c r="J1085" s="14" t="n">
        <v>11486.8</v>
      </c>
      <c r="K1085" s="1" t="n">
        <f aca="false">H1085-J1085</f>
        <v>0.200000000000728</v>
      </c>
      <c r="L1085" s="0"/>
    </row>
    <row r="1086" customFormat="false" ht="30.8" hidden="false" customHeight="false" outlineLevel="0" collapsed="false">
      <c r="A1086" s="1" t="s">
        <v>2958</v>
      </c>
      <c r="B1086" s="1" t="s">
        <v>2959</v>
      </c>
      <c r="C1086" s="1" t="s">
        <v>13</v>
      </c>
      <c r="D1086" s="1" t="s">
        <v>133</v>
      </c>
      <c r="E1086" s="1" t="n">
        <v>9865</v>
      </c>
      <c r="F1086" s="1" t="n">
        <f aca="false">D1086-C1086</f>
        <v>2</v>
      </c>
      <c r="G1086" s="26" t="n">
        <v>3853.5</v>
      </c>
      <c r="H1086" s="1" t="n">
        <f aca="false">G1086*F1086</f>
        <v>7707</v>
      </c>
      <c r="I1086" s="13" t="s">
        <v>2960</v>
      </c>
      <c r="J1086" s="14" t="n">
        <v>7707</v>
      </c>
      <c r="K1086" s="1" t="n">
        <f aca="false">H1086-J1086</f>
        <v>0</v>
      </c>
      <c r="L1086" s="0"/>
    </row>
    <row r="1087" customFormat="false" ht="30.8" hidden="false" customHeight="false" outlineLevel="0" collapsed="false">
      <c r="A1087" s="26" t="s">
        <v>2961</v>
      </c>
      <c r="B1087" s="26" t="s">
        <v>2962</v>
      </c>
      <c r="C1087" s="26" t="s">
        <v>13</v>
      </c>
      <c r="D1087" s="26" t="s">
        <v>133</v>
      </c>
      <c r="E1087" s="26" t="n">
        <v>9865</v>
      </c>
      <c r="F1087" s="26" t="n">
        <f aca="false">D1087-C1087</f>
        <v>2</v>
      </c>
      <c r="G1087" s="26" t="n">
        <v>3853.5</v>
      </c>
      <c r="H1087" s="26" t="n">
        <f aca="false">G1087*F1087</f>
        <v>7707</v>
      </c>
      <c r="I1087" s="13" t="s">
        <v>2963</v>
      </c>
      <c r="J1087" s="14" t="n">
        <v>7707</v>
      </c>
      <c r="K1087" s="1" t="n">
        <f aca="false">H1087-J1087</f>
        <v>0</v>
      </c>
      <c r="L1087" s="0"/>
    </row>
    <row r="1088" customFormat="false" ht="30.8" hidden="false" customHeight="false" outlineLevel="0" collapsed="false">
      <c r="A1088" s="1" t="s">
        <v>2964</v>
      </c>
      <c r="B1088" s="1" t="s">
        <v>2965</v>
      </c>
      <c r="C1088" s="1" t="s">
        <v>67</v>
      </c>
      <c r="D1088" s="1" t="s">
        <v>13</v>
      </c>
      <c r="E1088" s="1" t="n">
        <v>20711.25</v>
      </c>
      <c r="F1088" s="1" t="n">
        <f aca="false">D1088-C1088</f>
        <v>3</v>
      </c>
      <c r="G1088" s="26" t="n">
        <v>3853.5</v>
      </c>
      <c r="H1088" s="1" t="n">
        <f aca="false">G1088*F1088</f>
        <v>11560.5</v>
      </c>
      <c r="I1088" s="13" t="s">
        <v>2966</v>
      </c>
      <c r="J1088" s="14" t="n">
        <v>11560.5</v>
      </c>
      <c r="K1088" s="1" t="n">
        <f aca="false">H1088-J1088</f>
        <v>0</v>
      </c>
      <c r="L1088" s="0"/>
    </row>
    <row r="1089" s="22" customFormat="true" ht="29.85" hidden="false" customHeight="false" outlineLevel="0" collapsed="false">
      <c r="A1089" s="19" t="s">
        <v>2967</v>
      </c>
      <c r="B1089" s="19" t="s">
        <v>2968</v>
      </c>
      <c r="C1089" s="19" t="s">
        <v>43</v>
      </c>
      <c r="D1089" s="19" t="s">
        <v>29</v>
      </c>
      <c r="E1089" s="19" t="n">
        <v>26805</v>
      </c>
      <c r="F1089" s="19" t="n">
        <f aca="false">D1089-C1089</f>
        <v>4</v>
      </c>
      <c r="G1089" s="19" t="n">
        <v>3670</v>
      </c>
      <c r="H1089" s="19" t="n">
        <f aca="false">G1089*F1089</f>
        <v>14680</v>
      </c>
      <c r="I1089" s="20" t="s">
        <v>2969</v>
      </c>
      <c r="J1089" s="21" t="n">
        <v>14680</v>
      </c>
      <c r="K1089" s="19" t="n">
        <f aca="false">H1089-J1089</f>
        <v>0</v>
      </c>
    </row>
    <row r="1090" customFormat="false" ht="30.8" hidden="false" customHeight="false" outlineLevel="0" collapsed="false">
      <c r="A1090" s="1" t="s">
        <v>2970</v>
      </c>
      <c r="B1090" s="1" t="s">
        <v>2971</v>
      </c>
      <c r="C1090" s="1" t="s">
        <v>20</v>
      </c>
      <c r="D1090" s="1" t="s">
        <v>146</v>
      </c>
      <c r="E1090" s="1" t="n">
        <v>11185</v>
      </c>
      <c r="F1090" s="1" t="n">
        <f aca="false">D1090-C1090</f>
        <v>2</v>
      </c>
      <c r="G1090" s="26" t="n">
        <v>3853.5</v>
      </c>
      <c r="H1090" s="1" t="n">
        <f aca="false">G1090*F1090</f>
        <v>7707</v>
      </c>
      <c r="I1090" s="13" t="s">
        <v>2972</v>
      </c>
      <c r="J1090" s="14" t="n">
        <v>7707</v>
      </c>
      <c r="K1090" s="1" t="n">
        <f aca="false">H1090-J1090</f>
        <v>0</v>
      </c>
      <c r="L1090" s="0"/>
    </row>
    <row r="1091" customFormat="false" ht="30.8" hidden="false" customHeight="false" outlineLevel="0" collapsed="false">
      <c r="A1091" s="1" t="s">
        <v>2973</v>
      </c>
      <c r="B1091" s="1" t="s">
        <v>2974</v>
      </c>
      <c r="C1091" s="1" t="s">
        <v>51</v>
      </c>
      <c r="D1091" s="1" t="s">
        <v>14</v>
      </c>
      <c r="E1091" s="1" t="n">
        <v>12215</v>
      </c>
      <c r="F1091" s="1" t="n">
        <f aca="false">D1091-C1091</f>
        <v>2</v>
      </c>
      <c r="G1091" s="26" t="n">
        <v>3853.5</v>
      </c>
      <c r="H1091" s="1" t="n">
        <f aca="false">G1091*F1091</f>
        <v>7707</v>
      </c>
      <c r="I1091" s="13" t="s">
        <v>2975</v>
      </c>
      <c r="J1091" s="14" t="n">
        <v>7707</v>
      </c>
      <c r="K1091" s="1" t="n">
        <f aca="false">H1091-J1091</f>
        <v>0</v>
      </c>
      <c r="L1091" s="0"/>
    </row>
    <row r="1092" customFormat="false" ht="15.9" hidden="false" customHeight="false" outlineLevel="0" collapsed="false">
      <c r="A1092" s="1" t="s">
        <v>2976</v>
      </c>
      <c r="B1092" s="1" t="s">
        <v>2977</v>
      </c>
      <c r="C1092" s="1" t="s">
        <v>19</v>
      </c>
      <c r="D1092" s="1" t="s">
        <v>35</v>
      </c>
      <c r="E1092" s="1" t="n">
        <v>27962.5</v>
      </c>
      <c r="F1092" s="1" t="n">
        <f aca="false">D1092-C1092</f>
        <v>5</v>
      </c>
      <c r="G1092" s="26" t="n">
        <v>3853.5</v>
      </c>
      <c r="H1092" s="1" t="n">
        <f aca="false">G1092*F1092</f>
        <v>19267.5</v>
      </c>
      <c r="I1092" s="13" t="s">
        <v>2978</v>
      </c>
      <c r="J1092" s="14" t="n">
        <v>19267.5</v>
      </c>
      <c r="K1092" s="1" t="n">
        <f aca="false">H1092-J1092</f>
        <v>0</v>
      </c>
      <c r="L1092" s="0"/>
    </row>
    <row r="1093" customFormat="false" ht="15.9" hidden="false" customHeight="false" outlineLevel="0" collapsed="false">
      <c r="A1093" s="1" t="s">
        <v>2979</v>
      </c>
      <c r="B1093" s="1" t="s">
        <v>2980</v>
      </c>
      <c r="C1093" s="1" t="s">
        <v>180</v>
      </c>
      <c r="D1093" s="1" t="s">
        <v>150</v>
      </c>
      <c r="E1093" s="1" t="n">
        <v>11545</v>
      </c>
      <c r="F1093" s="1" t="n">
        <f aca="false">D1093-C1093</f>
        <v>2</v>
      </c>
      <c r="G1093" s="26" t="n">
        <v>4693.5</v>
      </c>
      <c r="H1093" s="1" t="n">
        <f aca="false">G1093*F1093</f>
        <v>9387</v>
      </c>
      <c r="I1093" s="13" t="s">
        <v>2981</v>
      </c>
      <c r="J1093" s="14" t="n">
        <v>9387</v>
      </c>
      <c r="K1093" s="1" t="n">
        <f aca="false">H1093-J1093</f>
        <v>0</v>
      </c>
      <c r="L1093" s="0"/>
    </row>
    <row r="1094" customFormat="false" ht="15.9" hidden="false" customHeight="false" outlineLevel="0" collapsed="false">
      <c r="A1094" s="1" t="s">
        <v>2982</v>
      </c>
      <c r="B1094" s="1" t="s">
        <v>2983</v>
      </c>
      <c r="C1094" s="1" t="s">
        <v>150</v>
      </c>
      <c r="D1094" s="1" t="s">
        <v>58</v>
      </c>
      <c r="E1094" s="1" t="n">
        <v>4932.5</v>
      </c>
      <c r="F1094" s="1" t="n">
        <f aca="false">D1094-C1094</f>
        <v>1</v>
      </c>
      <c r="G1094" s="26" t="n">
        <v>3853.5</v>
      </c>
      <c r="H1094" s="1" t="n">
        <f aca="false">G1094*F1094</f>
        <v>3853.5</v>
      </c>
      <c r="I1094" s="13" t="s">
        <v>2984</v>
      </c>
      <c r="J1094" s="14" t="n">
        <v>3853.5</v>
      </c>
      <c r="K1094" s="1" t="n">
        <f aca="false">H1094-J1094</f>
        <v>0</v>
      </c>
      <c r="L1094" s="0"/>
    </row>
    <row r="1095" s="12" customFormat="true" ht="29.85" hidden="false" customHeight="false" outlineLevel="0" collapsed="false">
      <c r="A1095" s="23" t="s">
        <v>2985</v>
      </c>
      <c r="B1095" s="11" t="s">
        <v>2986</v>
      </c>
      <c r="C1095" s="11" t="s">
        <v>39</v>
      </c>
      <c r="D1095" s="11" t="s">
        <v>112</v>
      </c>
      <c r="E1095" s="11" t="n">
        <v>59190</v>
      </c>
      <c r="F1095" s="11" t="n">
        <f aca="false">D1095-C1095</f>
        <v>6</v>
      </c>
      <c r="G1095" s="8" t="n">
        <v>3853.5</v>
      </c>
      <c r="H1095" s="11" t="n">
        <f aca="false">(G1095*F1095)*2</f>
        <v>46242</v>
      </c>
      <c r="I1095" s="9" t="s">
        <v>2987</v>
      </c>
      <c r="J1095" s="10" t="n">
        <v>23121</v>
      </c>
      <c r="K1095" s="11" t="n">
        <f aca="false">H1095-J1095-J1096</f>
        <v>0</v>
      </c>
      <c r="L1095" s="11"/>
    </row>
    <row r="1096" s="12" customFormat="true" ht="15.85" hidden="false" customHeight="false" outlineLevel="0" collapsed="false">
      <c r="A1096" s="23"/>
      <c r="B1096" s="11"/>
      <c r="C1096" s="11"/>
      <c r="D1096" s="11"/>
      <c r="E1096" s="11"/>
      <c r="F1096" s="11"/>
      <c r="G1096" s="8"/>
      <c r="H1096" s="11"/>
      <c r="I1096" s="9" t="s">
        <v>2988</v>
      </c>
      <c r="J1096" s="10" t="n">
        <v>23121</v>
      </c>
      <c r="K1096" s="11" t="n">
        <v>0</v>
      </c>
      <c r="L1096" s="11"/>
    </row>
    <row r="1097" customFormat="false" ht="15.9" hidden="false" customHeight="false" outlineLevel="0" collapsed="false">
      <c r="A1097" s="1" t="s">
        <v>2989</v>
      </c>
      <c r="B1097" s="1" t="s">
        <v>2990</v>
      </c>
      <c r="C1097" s="1" t="s">
        <v>58</v>
      </c>
      <c r="D1097" s="1" t="s">
        <v>59</v>
      </c>
      <c r="E1097" s="1" t="n">
        <v>11185</v>
      </c>
      <c r="F1097" s="1" t="n">
        <f aca="false">D1097-C1097</f>
        <v>2</v>
      </c>
      <c r="G1097" s="26" t="n">
        <v>3853.5</v>
      </c>
      <c r="H1097" s="1" t="n">
        <f aca="false">G1097*F1097</f>
        <v>7707</v>
      </c>
      <c r="I1097" s="13" t="s">
        <v>2991</v>
      </c>
      <c r="J1097" s="14" t="n">
        <v>7707</v>
      </c>
      <c r="K1097" s="1" t="n">
        <f aca="false">H1097-J1097</f>
        <v>0</v>
      </c>
      <c r="L1097" s="0"/>
    </row>
    <row r="1098" customFormat="false" ht="30.8" hidden="false" customHeight="false" outlineLevel="0" collapsed="false">
      <c r="A1098" s="1" t="s">
        <v>2992</v>
      </c>
      <c r="B1098" s="1" t="s">
        <v>2993</v>
      </c>
      <c r="C1098" s="1" t="s">
        <v>34</v>
      </c>
      <c r="D1098" s="1" t="s">
        <v>19</v>
      </c>
      <c r="E1098" s="1" t="n">
        <v>4932.5</v>
      </c>
      <c r="F1098" s="1" t="n">
        <f aca="false">D1098-C1098</f>
        <v>1</v>
      </c>
      <c r="G1098" s="26" t="n">
        <v>3853.5</v>
      </c>
      <c r="H1098" s="1" t="n">
        <f aca="false">G1098*F1098</f>
        <v>3853.5</v>
      </c>
      <c r="I1098" s="13" t="s">
        <v>2994</v>
      </c>
      <c r="J1098" s="14" t="n">
        <v>3853.5</v>
      </c>
      <c r="K1098" s="1" t="n">
        <f aca="false">H1098-J1098</f>
        <v>0</v>
      </c>
      <c r="L1098" s="0"/>
    </row>
    <row r="1099" customFormat="false" ht="15.9" hidden="false" customHeight="false" outlineLevel="0" collapsed="false">
      <c r="A1099" s="1" t="s">
        <v>2995</v>
      </c>
      <c r="B1099" s="1" t="s">
        <v>2996</v>
      </c>
      <c r="C1099" s="1" t="s">
        <v>28</v>
      </c>
      <c r="D1099" s="1" t="s">
        <v>29</v>
      </c>
      <c r="E1099" s="1" t="n">
        <v>16777.5</v>
      </c>
      <c r="F1099" s="1" t="n">
        <f aca="false">D1099-C1099</f>
        <v>3</v>
      </c>
      <c r="G1099" s="26" t="n">
        <v>3853.5</v>
      </c>
      <c r="H1099" s="1" t="n">
        <f aca="false">G1099*F1099</f>
        <v>11560.5</v>
      </c>
      <c r="I1099" s="13" t="s">
        <v>2997</v>
      </c>
      <c r="J1099" s="14" t="n">
        <v>11560.5</v>
      </c>
      <c r="K1099" s="1" t="n">
        <f aca="false">H1099-J1099</f>
        <v>0</v>
      </c>
      <c r="L1099" s="0"/>
    </row>
    <row r="1100" customFormat="false" ht="30.75" hidden="false" customHeight="true" outlineLevel="0" collapsed="false">
      <c r="A1100" s="26" t="s">
        <v>2998</v>
      </c>
      <c r="B1100" s="26" t="s">
        <v>2999</v>
      </c>
      <c r="C1100" s="26" t="s">
        <v>86</v>
      </c>
      <c r="D1100" s="26" t="s">
        <v>112</v>
      </c>
      <c r="E1100" s="26" t="n">
        <v>21930</v>
      </c>
      <c r="F1100" s="26" t="n">
        <f aca="false">D1100-C1100</f>
        <v>4</v>
      </c>
      <c r="G1100" s="26" t="n">
        <v>3853.5</v>
      </c>
      <c r="H1100" s="26" t="n">
        <f aca="false">G1100*F1100</f>
        <v>15414</v>
      </c>
      <c r="I1100" s="13" t="s">
        <v>3000</v>
      </c>
      <c r="J1100" s="14" t="n">
        <v>15414</v>
      </c>
      <c r="K1100" s="1" t="n">
        <f aca="false">H1100-J1100</f>
        <v>0</v>
      </c>
      <c r="L1100" s="0"/>
    </row>
    <row r="1101" customFormat="false" ht="30.8" hidden="false" customHeight="false" outlineLevel="0" collapsed="false">
      <c r="A1101" s="1" t="s">
        <v>3001</v>
      </c>
      <c r="B1101" s="1" t="s">
        <v>3002</v>
      </c>
      <c r="C1101" s="1" t="s">
        <v>63</v>
      </c>
      <c r="D1101" s="1" t="s">
        <v>24</v>
      </c>
      <c r="E1101" s="1" t="n">
        <v>13352.5</v>
      </c>
      <c r="F1101" s="1" t="n">
        <f aca="false">D1101-C1101</f>
        <v>2</v>
      </c>
      <c r="G1101" s="26" t="n">
        <v>3853.5</v>
      </c>
      <c r="H1101" s="1" t="n">
        <f aca="false">G1101*F1101</f>
        <v>7707</v>
      </c>
      <c r="I1101" s="13" t="s">
        <v>3003</v>
      </c>
      <c r="J1101" s="14" t="n">
        <v>7707</v>
      </c>
      <c r="K1101" s="1" t="n">
        <f aca="false">H1101-J1101</f>
        <v>0</v>
      </c>
      <c r="L1101" s="0"/>
    </row>
    <row r="1102" s="12" customFormat="true" ht="29.85" hidden="false" customHeight="false" outlineLevel="0" collapsed="false">
      <c r="A1102" s="23" t="s">
        <v>3004</v>
      </c>
      <c r="B1102" s="11" t="s">
        <v>3005</v>
      </c>
      <c r="C1102" s="11" t="s">
        <v>207</v>
      </c>
      <c r="D1102" s="11" t="s">
        <v>20</v>
      </c>
      <c r="E1102" s="11" t="n">
        <v>48326.25</v>
      </c>
      <c r="F1102" s="11" t="n">
        <v>3</v>
      </c>
      <c r="G1102" s="8" t="n">
        <v>3853.5</v>
      </c>
      <c r="H1102" s="11" t="n">
        <f aca="false">G1102*F1102</f>
        <v>11560.5</v>
      </c>
      <c r="I1102" s="9" t="s">
        <v>3006</v>
      </c>
      <c r="J1102" s="10" t="n">
        <v>15414</v>
      </c>
      <c r="K1102" s="11" t="n">
        <f aca="false">H1102+H1103-J1102-J1103</f>
        <v>0</v>
      </c>
      <c r="L1102" s="11"/>
    </row>
    <row r="1103" s="12" customFormat="true" ht="29.85" hidden="false" customHeight="false" outlineLevel="0" collapsed="false">
      <c r="A1103" s="23"/>
      <c r="B1103" s="11"/>
      <c r="C1103" s="11"/>
      <c r="D1103" s="11"/>
      <c r="E1103" s="11"/>
      <c r="F1103" s="11" t="n">
        <v>4</v>
      </c>
      <c r="G1103" s="8" t="n">
        <v>3853.5</v>
      </c>
      <c r="H1103" s="11" t="n">
        <f aca="false">G1103*F1103</f>
        <v>15414</v>
      </c>
      <c r="I1103" s="9" t="s">
        <v>3007</v>
      </c>
      <c r="J1103" s="10" t="n">
        <v>11560.5</v>
      </c>
      <c r="K1103" s="11" t="n">
        <v>0</v>
      </c>
      <c r="L1103" s="11"/>
    </row>
    <row r="1104" customFormat="false" ht="15.9" hidden="false" customHeight="false" outlineLevel="0" collapsed="false">
      <c r="A1104" s="1" t="s">
        <v>3008</v>
      </c>
      <c r="B1104" s="1" t="s">
        <v>3009</v>
      </c>
      <c r="C1104" s="1" t="s">
        <v>39</v>
      </c>
      <c r="D1104" s="1" t="s">
        <v>13</v>
      </c>
      <c r="E1104" s="1" t="n">
        <v>6107.5</v>
      </c>
      <c r="F1104" s="1" t="n">
        <f aca="false">D1104-C1104</f>
        <v>1</v>
      </c>
      <c r="G1104" s="26" t="n">
        <v>3853.5</v>
      </c>
      <c r="H1104" s="1" t="n">
        <f aca="false">G1104*F1104</f>
        <v>3853.5</v>
      </c>
      <c r="I1104" s="13" t="s">
        <v>3010</v>
      </c>
      <c r="J1104" s="14" t="n">
        <v>3853.5</v>
      </c>
      <c r="K1104" s="1" t="n">
        <f aca="false">H1104-J1104</f>
        <v>0</v>
      </c>
      <c r="L1104" s="0"/>
    </row>
    <row r="1105" customFormat="false" ht="30.8" hidden="false" customHeight="false" outlineLevel="0" collapsed="false">
      <c r="A1105" s="26" t="s">
        <v>3011</v>
      </c>
      <c r="B1105" s="26" t="s">
        <v>3012</v>
      </c>
      <c r="C1105" s="26" t="s">
        <v>39</v>
      </c>
      <c r="D1105" s="26" t="s">
        <v>13</v>
      </c>
      <c r="E1105" s="26" t="n">
        <v>6107.5</v>
      </c>
      <c r="F1105" s="26" t="n">
        <f aca="false">D1105-C1105</f>
        <v>1</v>
      </c>
      <c r="G1105" s="26" t="n">
        <v>3853.5</v>
      </c>
      <c r="H1105" s="26" t="n">
        <f aca="false">G1105*F1105</f>
        <v>3853.5</v>
      </c>
      <c r="I1105" s="13" t="s">
        <v>3013</v>
      </c>
      <c r="J1105" s="14" t="n">
        <v>3853.5</v>
      </c>
      <c r="K1105" s="1" t="n">
        <f aca="false">H1105-J1105</f>
        <v>0</v>
      </c>
      <c r="L1105" s="0"/>
    </row>
    <row r="1106" s="22" customFormat="true" ht="29.85" hidden="false" customHeight="false" outlineLevel="0" collapsed="false">
      <c r="A1106" s="75" t="s">
        <v>3014</v>
      </c>
      <c r="B1106" s="19" t="s">
        <v>3015</v>
      </c>
      <c r="C1106" s="19" t="s">
        <v>19</v>
      </c>
      <c r="D1106" s="19" t="s">
        <v>59</v>
      </c>
      <c r="E1106" s="19" t="n">
        <v>256725</v>
      </c>
      <c r="F1106" s="19" t="n">
        <v>13</v>
      </c>
      <c r="G1106" s="19" t="n">
        <v>3670</v>
      </c>
      <c r="H1106" s="19" t="n">
        <f aca="false">G1106*F1106</f>
        <v>47710</v>
      </c>
      <c r="I1106" s="20" t="s">
        <v>3016</v>
      </c>
      <c r="J1106" s="21" t="n">
        <v>47710</v>
      </c>
      <c r="K1106" s="19" t="n">
        <f aca="false">H1106+H1107-J1106-J1107</f>
        <v>0</v>
      </c>
      <c r="L1106" s="19"/>
    </row>
    <row r="1107" s="22" customFormat="true" ht="29.85" hidden="false" customHeight="false" outlineLevel="0" collapsed="false">
      <c r="A1107" s="75"/>
      <c r="B1107" s="19"/>
      <c r="C1107" s="19"/>
      <c r="D1107" s="19"/>
      <c r="E1107" s="19"/>
      <c r="F1107" s="19" t="n">
        <v>20</v>
      </c>
      <c r="G1107" s="19" t="n">
        <v>3670</v>
      </c>
      <c r="H1107" s="19" t="n">
        <f aca="false">G1107*F1107</f>
        <v>73400</v>
      </c>
      <c r="I1107" s="20" t="s">
        <v>3017</v>
      </c>
      <c r="J1107" s="21" t="n">
        <v>73400</v>
      </c>
      <c r="K1107" s="19" t="n">
        <v>0</v>
      </c>
      <c r="L1107" s="19"/>
    </row>
    <row r="1108" customFormat="false" ht="30.8" hidden="false" customHeight="false" outlineLevel="0" collapsed="false">
      <c r="A1108" s="1" t="s">
        <v>3018</v>
      </c>
      <c r="B1108" s="1" t="s">
        <v>3019</v>
      </c>
      <c r="C1108" s="1" t="s">
        <v>51</v>
      </c>
      <c r="D1108" s="1" t="s">
        <v>14</v>
      </c>
      <c r="E1108" s="1" t="n">
        <v>10415</v>
      </c>
      <c r="F1108" s="1" t="n">
        <f aca="false">D1108-C1108</f>
        <v>2</v>
      </c>
      <c r="G1108" s="26" t="n">
        <v>3853.5</v>
      </c>
      <c r="H1108" s="1" t="n">
        <f aca="false">G1108*F1108</f>
        <v>7707</v>
      </c>
      <c r="I1108" s="13" t="s">
        <v>3020</v>
      </c>
      <c r="J1108" s="14" t="n">
        <v>7707</v>
      </c>
      <c r="K1108" s="1" t="n">
        <f aca="false">H1108-J1108</f>
        <v>0</v>
      </c>
      <c r="L1108" s="0"/>
    </row>
    <row r="1109" customFormat="false" ht="30.8" hidden="false" customHeight="false" outlineLevel="0" collapsed="false">
      <c r="A1109" s="1" t="s">
        <v>3021</v>
      </c>
      <c r="B1109" s="1" t="s">
        <v>3022</v>
      </c>
      <c r="C1109" s="1" t="s">
        <v>43</v>
      </c>
      <c r="D1109" s="1" t="s">
        <v>28</v>
      </c>
      <c r="E1109" s="1" t="n">
        <v>4932.5</v>
      </c>
      <c r="F1109" s="1" t="n">
        <f aca="false">D1109-C1109</f>
        <v>1</v>
      </c>
      <c r="G1109" s="26" t="n">
        <v>3853.5</v>
      </c>
      <c r="H1109" s="1" t="n">
        <f aca="false">G1109*F1109</f>
        <v>3853.5</v>
      </c>
      <c r="I1109" s="13" t="s">
        <v>3023</v>
      </c>
      <c r="J1109" s="14" t="n">
        <v>3853.5</v>
      </c>
      <c r="K1109" s="1" t="n">
        <f aca="false">H1109-J1109</f>
        <v>0</v>
      </c>
      <c r="L1109" s="0"/>
    </row>
    <row r="1110" customFormat="false" ht="15.9" hidden="false" customHeight="false" outlineLevel="0" collapsed="false">
      <c r="A1110" s="1" t="s">
        <v>3024</v>
      </c>
      <c r="B1110" s="1" t="s">
        <v>3025</v>
      </c>
      <c r="C1110" s="1" t="s">
        <v>13</v>
      </c>
      <c r="D1110" s="1" t="s">
        <v>207</v>
      </c>
      <c r="E1110" s="1" t="n">
        <v>14797.5</v>
      </c>
      <c r="F1110" s="1" t="n">
        <f aca="false">D1110-C1110</f>
        <v>3</v>
      </c>
      <c r="G1110" s="26" t="n">
        <v>3853.5</v>
      </c>
      <c r="H1110" s="1" t="n">
        <f aca="false">G1110*F1110</f>
        <v>11560.5</v>
      </c>
      <c r="I1110" s="13" t="s">
        <v>3026</v>
      </c>
      <c r="J1110" s="14" t="n">
        <v>11560.5</v>
      </c>
      <c r="K1110" s="1" t="n">
        <f aca="false">H1110-J1110</f>
        <v>0</v>
      </c>
      <c r="L1110" s="0"/>
    </row>
    <row r="1111" customFormat="false" ht="30.8" hidden="false" customHeight="false" outlineLevel="0" collapsed="false">
      <c r="A1111" s="1" t="s">
        <v>3027</v>
      </c>
      <c r="B1111" s="1" t="s">
        <v>3028</v>
      </c>
      <c r="C1111" s="1" t="s">
        <v>180</v>
      </c>
      <c r="D1111" s="1" t="s">
        <v>150</v>
      </c>
      <c r="E1111" s="1" t="n">
        <v>12215</v>
      </c>
      <c r="F1111" s="1" t="n">
        <f aca="false">D1111-C1111</f>
        <v>2</v>
      </c>
      <c r="G1111" s="26" t="n">
        <v>3853.5</v>
      </c>
      <c r="H1111" s="1" t="n">
        <f aca="false">G1111*F1111</f>
        <v>7707</v>
      </c>
      <c r="I1111" s="13" t="s">
        <v>3029</v>
      </c>
      <c r="J1111" s="14" t="n">
        <v>7707</v>
      </c>
      <c r="K1111" s="1" t="n">
        <f aca="false">H1111-J1111</f>
        <v>0</v>
      </c>
      <c r="L1111" s="0"/>
    </row>
    <row r="1112" customFormat="false" ht="30.8" hidden="false" customHeight="false" outlineLevel="0" collapsed="false">
      <c r="A1112" s="1" t="s">
        <v>3030</v>
      </c>
      <c r="B1112" s="1" t="s">
        <v>3031</v>
      </c>
      <c r="C1112" s="1" t="s">
        <v>74</v>
      </c>
      <c r="D1112" s="1" t="s">
        <v>93</v>
      </c>
      <c r="E1112" s="1" t="n">
        <v>34215</v>
      </c>
      <c r="F1112" s="1" t="n">
        <f aca="false">D1112-C1112</f>
        <v>6</v>
      </c>
      <c r="G1112" s="26" t="n">
        <v>3853.5</v>
      </c>
      <c r="H1112" s="1" t="n">
        <f aca="false">G1112*F1112</f>
        <v>23121</v>
      </c>
      <c r="I1112" s="13" t="s">
        <v>3032</v>
      </c>
      <c r="J1112" s="14" t="n">
        <v>23121</v>
      </c>
      <c r="K1112" s="1" t="n">
        <f aca="false">H1112-J1112</f>
        <v>0</v>
      </c>
      <c r="L1112" s="0"/>
    </row>
    <row r="1113" customFormat="false" ht="15.9" hidden="false" customHeight="false" outlineLevel="0" collapsed="false">
      <c r="A1113" s="1" t="s">
        <v>3033</v>
      </c>
      <c r="B1113" s="1" t="s">
        <v>3034</v>
      </c>
      <c r="C1113" s="1" t="s">
        <v>146</v>
      </c>
      <c r="D1113" s="1" t="s">
        <v>58</v>
      </c>
      <c r="E1113" s="1" t="n">
        <v>9865</v>
      </c>
      <c r="F1113" s="1" t="n">
        <f aca="false">D1113-C1113</f>
        <v>2</v>
      </c>
      <c r="G1113" s="26" t="n">
        <v>3853.5</v>
      </c>
      <c r="H1113" s="1" t="n">
        <f aca="false">G1113*F1113</f>
        <v>7707</v>
      </c>
      <c r="I1113" s="13" t="s">
        <v>3035</v>
      </c>
      <c r="J1113" s="14" t="n">
        <v>7707</v>
      </c>
      <c r="K1113" s="1" t="n">
        <f aca="false">H1113-J1113</f>
        <v>0</v>
      </c>
      <c r="L1113" s="0"/>
    </row>
    <row r="1114" customFormat="false" ht="30.8" hidden="false" customHeight="false" outlineLevel="0" collapsed="false">
      <c r="A1114" s="1" t="s">
        <v>3036</v>
      </c>
      <c r="B1114" s="1" t="s">
        <v>3037</v>
      </c>
      <c r="C1114" s="1" t="s">
        <v>51</v>
      </c>
      <c r="D1114" s="1" t="s">
        <v>180</v>
      </c>
      <c r="E1114" s="1" t="n">
        <v>19730</v>
      </c>
      <c r="F1114" s="1" t="n">
        <f aca="false">D1114-C1114</f>
        <v>4</v>
      </c>
      <c r="G1114" s="26" t="n">
        <v>3853.5</v>
      </c>
      <c r="H1114" s="1" t="n">
        <f aca="false">G1114*F1114</f>
        <v>15414</v>
      </c>
      <c r="I1114" s="13" t="s">
        <v>3038</v>
      </c>
      <c r="J1114" s="14" t="n">
        <v>15414</v>
      </c>
      <c r="K1114" s="1" t="n">
        <f aca="false">H1114-J1114</f>
        <v>0</v>
      </c>
      <c r="L1114" s="0"/>
    </row>
    <row r="1115" customFormat="false" ht="30.8" hidden="false" customHeight="false" outlineLevel="0" collapsed="false">
      <c r="A1115" s="1" t="s">
        <v>3039</v>
      </c>
      <c r="B1115" s="1" t="s">
        <v>3037</v>
      </c>
      <c r="C1115" s="1" t="s">
        <v>180</v>
      </c>
      <c r="D1115" s="1" t="s">
        <v>58</v>
      </c>
      <c r="E1115" s="1" t="n">
        <v>14797.5</v>
      </c>
      <c r="F1115" s="1" t="n">
        <f aca="false">D1115-C1115</f>
        <v>3</v>
      </c>
      <c r="G1115" s="26" t="n">
        <v>3853.5</v>
      </c>
      <c r="H1115" s="1" t="n">
        <f aca="false">G1115*F1115</f>
        <v>11560.5</v>
      </c>
      <c r="I1115" s="13" t="s">
        <v>3040</v>
      </c>
      <c r="J1115" s="14" t="n">
        <v>11560.5</v>
      </c>
      <c r="K1115" s="1" t="n">
        <f aca="false">H1115-J1115</f>
        <v>0</v>
      </c>
      <c r="L1115" s="0"/>
    </row>
    <row r="1116" customFormat="false" ht="30.8" hidden="false" customHeight="false" outlineLevel="0" collapsed="false">
      <c r="A1116" s="1" t="s">
        <v>3041</v>
      </c>
      <c r="B1116" s="1" t="s">
        <v>3042</v>
      </c>
      <c r="C1116" s="1" t="s">
        <v>82</v>
      </c>
      <c r="D1116" s="1" t="s">
        <v>207</v>
      </c>
      <c r="E1116" s="1" t="n">
        <v>44392.5</v>
      </c>
      <c r="F1116" s="1" t="n">
        <f aca="false">D1116-C1116</f>
        <v>9</v>
      </c>
      <c r="G1116" s="26" t="n">
        <v>3853.5</v>
      </c>
      <c r="H1116" s="1" t="n">
        <f aca="false">G1116*F1116</f>
        <v>34681.5</v>
      </c>
      <c r="I1116" s="13" t="s">
        <v>3043</v>
      </c>
      <c r="J1116" s="14" t="n">
        <v>34681.5</v>
      </c>
      <c r="K1116" s="1" t="n">
        <f aca="false">H1116-J1116</f>
        <v>0</v>
      </c>
      <c r="L1116" s="0"/>
    </row>
    <row r="1117" customFormat="false" ht="30.8" hidden="false" customHeight="false" outlineLevel="0" collapsed="false">
      <c r="A1117" s="1" t="s">
        <v>3044</v>
      </c>
      <c r="B1117" s="1" t="s">
        <v>3045</v>
      </c>
      <c r="C1117" s="1" t="s">
        <v>146</v>
      </c>
      <c r="D1117" s="1" t="s">
        <v>58</v>
      </c>
      <c r="E1117" s="1" t="n">
        <v>16290</v>
      </c>
      <c r="F1117" s="1" t="n">
        <f aca="false">D1117-C1117</f>
        <v>2</v>
      </c>
      <c r="G1117" s="26" t="n">
        <v>3853.5</v>
      </c>
      <c r="H1117" s="1" t="n">
        <f aca="false">G1117*F1117</f>
        <v>7707</v>
      </c>
      <c r="I1117" s="13" t="s">
        <v>3046</v>
      </c>
      <c r="J1117" s="14" t="n">
        <v>7707</v>
      </c>
      <c r="K1117" s="1" t="n">
        <f aca="false">H1117-J1117</f>
        <v>0</v>
      </c>
      <c r="L1117" s="0"/>
    </row>
    <row r="1118" customFormat="false" ht="30.8" hidden="false" customHeight="false" outlineLevel="0" collapsed="false">
      <c r="A1118" s="1" t="s">
        <v>3047</v>
      </c>
      <c r="B1118" s="1" t="s">
        <v>3048</v>
      </c>
      <c r="C1118" s="1" t="s">
        <v>67</v>
      </c>
      <c r="D1118" s="1" t="s">
        <v>39</v>
      </c>
      <c r="E1118" s="1" t="n">
        <v>9865</v>
      </c>
      <c r="F1118" s="1" t="n">
        <f aca="false">D1118-C1118</f>
        <v>2</v>
      </c>
      <c r="G1118" s="26" t="n">
        <v>3853.5</v>
      </c>
      <c r="H1118" s="1" t="n">
        <f aca="false">G1118*F1118</f>
        <v>7707</v>
      </c>
      <c r="I1118" s="13" t="s">
        <v>3049</v>
      </c>
      <c r="J1118" s="14" t="n">
        <v>7707</v>
      </c>
      <c r="K1118" s="1" t="n">
        <f aca="false">H1118-J1118</f>
        <v>0</v>
      </c>
      <c r="L1118" s="0"/>
    </row>
    <row r="1119" customFormat="false" ht="30.8" hidden="false" customHeight="false" outlineLevel="0" collapsed="false">
      <c r="A1119" s="1" t="s">
        <v>3050</v>
      </c>
      <c r="B1119" s="1" t="s">
        <v>3051</v>
      </c>
      <c r="C1119" s="1" t="s">
        <v>34</v>
      </c>
      <c r="D1119" s="1" t="s">
        <v>39</v>
      </c>
      <c r="E1119" s="1" t="n">
        <v>42752.5</v>
      </c>
      <c r="F1119" s="1" t="n">
        <f aca="false">D1119-C1119</f>
        <v>7</v>
      </c>
      <c r="G1119" s="26" t="n">
        <v>3853.5</v>
      </c>
      <c r="H1119" s="1" t="n">
        <f aca="false">G1119*F1119</f>
        <v>26974.5</v>
      </c>
      <c r="I1119" s="13" t="s">
        <v>3052</v>
      </c>
      <c r="J1119" s="14" t="n">
        <v>26974.5</v>
      </c>
      <c r="K1119" s="1" t="n">
        <f aca="false">H1119-J1119</f>
        <v>0</v>
      </c>
      <c r="L1119" s="0"/>
    </row>
    <row r="1120" customFormat="false" ht="30.8" hidden="false" customHeight="false" outlineLevel="0" collapsed="false">
      <c r="A1120" s="1" t="s">
        <v>3053</v>
      </c>
      <c r="B1120" s="1" t="s">
        <v>3054</v>
      </c>
      <c r="C1120" s="1" t="s">
        <v>34</v>
      </c>
      <c r="D1120" s="1" t="s">
        <v>39</v>
      </c>
      <c r="E1120" s="1" t="n">
        <v>48326.25</v>
      </c>
      <c r="F1120" s="1" t="n">
        <f aca="false">D1120-C1120</f>
        <v>7</v>
      </c>
      <c r="G1120" s="26" t="n">
        <v>3853.5</v>
      </c>
      <c r="H1120" s="1" t="n">
        <f aca="false">G1120*F1120</f>
        <v>26974.5</v>
      </c>
      <c r="I1120" s="13" t="s">
        <v>3055</v>
      </c>
      <c r="J1120" s="14" t="n">
        <v>26974.5</v>
      </c>
      <c r="K1120" s="1" t="n">
        <f aca="false">H1120-J1120</f>
        <v>0</v>
      </c>
      <c r="L1120" s="0"/>
    </row>
    <row r="1121" customFormat="false" ht="30.8" hidden="false" customHeight="false" outlineLevel="0" collapsed="false">
      <c r="A1121" s="1" t="s">
        <v>3056</v>
      </c>
      <c r="B1121" s="1" t="s">
        <v>3057</v>
      </c>
      <c r="C1121" s="1" t="s">
        <v>47</v>
      </c>
      <c r="D1121" s="1" t="s">
        <v>63</v>
      </c>
      <c r="E1121" s="1" t="n">
        <v>13147.5</v>
      </c>
      <c r="F1121" s="1" t="n">
        <f aca="false">D1121-C1121</f>
        <v>3</v>
      </c>
      <c r="G1121" s="26" t="n">
        <v>3853.5</v>
      </c>
      <c r="H1121" s="1" t="n">
        <f aca="false">G1121*F1121</f>
        <v>11560.5</v>
      </c>
      <c r="I1121" s="13" t="s">
        <v>3058</v>
      </c>
      <c r="J1121" s="14" t="n">
        <v>11560.5</v>
      </c>
      <c r="K1121" s="1" t="n">
        <f aca="false">H1121-J1121</f>
        <v>0</v>
      </c>
      <c r="L1121" s="0"/>
    </row>
    <row r="1122" customFormat="false" ht="30.8" hidden="false" customHeight="false" outlineLevel="0" collapsed="false">
      <c r="A1122" s="1" t="s">
        <v>3059</v>
      </c>
      <c r="B1122" s="1" t="s">
        <v>3060</v>
      </c>
      <c r="C1122" s="1" t="s">
        <v>207</v>
      </c>
      <c r="D1122" s="1" t="s">
        <v>51</v>
      </c>
      <c r="E1122" s="1" t="n">
        <v>6947.5</v>
      </c>
      <c r="F1122" s="1" t="n">
        <f aca="false">D1122-C1122</f>
        <v>1</v>
      </c>
      <c r="G1122" s="26" t="n">
        <v>4693.5</v>
      </c>
      <c r="H1122" s="1" t="n">
        <f aca="false">G1122*F1122</f>
        <v>4693.5</v>
      </c>
      <c r="I1122" s="13" t="s">
        <v>3061</v>
      </c>
      <c r="J1122" s="14" t="n">
        <v>4693.5</v>
      </c>
      <c r="K1122" s="1" t="n">
        <f aca="false">H1122-J1122</f>
        <v>0</v>
      </c>
      <c r="L1122" s="0"/>
    </row>
    <row r="1123" customFormat="false" ht="30.8" hidden="false" customHeight="false" outlineLevel="0" collapsed="false">
      <c r="A1123" s="1" t="s">
        <v>3062</v>
      </c>
      <c r="B1123" s="1" t="s">
        <v>3057</v>
      </c>
      <c r="C1123" s="1" t="s">
        <v>51</v>
      </c>
      <c r="D1123" s="1" t="s">
        <v>112</v>
      </c>
      <c r="E1123" s="1" t="n">
        <v>6107.5</v>
      </c>
      <c r="F1123" s="1" t="n">
        <f aca="false">D1123-C1123</f>
        <v>1</v>
      </c>
      <c r="G1123" s="26" t="n">
        <v>3853.5</v>
      </c>
      <c r="H1123" s="1" t="n">
        <f aca="false">G1123*F1123</f>
        <v>3853.5</v>
      </c>
      <c r="I1123" s="13" t="s">
        <v>3063</v>
      </c>
      <c r="J1123" s="14" t="n">
        <v>3853.5</v>
      </c>
      <c r="K1123" s="1" t="n">
        <f aca="false">H1123-J1123</f>
        <v>0</v>
      </c>
      <c r="L1123" s="0"/>
    </row>
    <row r="1124" customFormat="false" ht="30.8" hidden="false" customHeight="false" outlineLevel="0" collapsed="false">
      <c r="A1124" s="1" t="s">
        <v>3064</v>
      </c>
      <c r="B1124" s="1" t="s">
        <v>3065</v>
      </c>
      <c r="C1124" s="1" t="s">
        <v>20</v>
      </c>
      <c r="D1124" s="1" t="s">
        <v>58</v>
      </c>
      <c r="E1124" s="1" t="n">
        <v>22155</v>
      </c>
      <c r="F1124" s="1" t="n">
        <f aca="false">D1124-C1124</f>
        <v>4</v>
      </c>
      <c r="G1124" s="26" t="n">
        <v>3853.5</v>
      </c>
      <c r="H1124" s="1" t="n">
        <f aca="false">G1124*F1124</f>
        <v>15414</v>
      </c>
      <c r="I1124" s="13" t="s">
        <v>3066</v>
      </c>
      <c r="J1124" s="14" t="n">
        <v>15414</v>
      </c>
      <c r="K1124" s="1" t="n">
        <f aca="false">H1124-J1124</f>
        <v>0</v>
      </c>
      <c r="L1124" s="0"/>
    </row>
    <row r="1125" customFormat="false" ht="30.8" hidden="false" customHeight="false" outlineLevel="0" collapsed="false">
      <c r="A1125" s="1" t="s">
        <v>3067</v>
      </c>
      <c r="B1125" s="1" t="s">
        <v>3068</v>
      </c>
      <c r="C1125" s="1" t="s">
        <v>13</v>
      </c>
      <c r="D1125" s="1" t="s">
        <v>51</v>
      </c>
      <c r="E1125" s="1" t="n">
        <v>19730</v>
      </c>
      <c r="F1125" s="1" t="n">
        <f aca="false">D1125-C1125</f>
        <v>4</v>
      </c>
      <c r="G1125" s="26" t="n">
        <v>3853.5</v>
      </c>
      <c r="H1125" s="1" t="n">
        <f aca="false">G1125*F1125</f>
        <v>15414</v>
      </c>
      <c r="I1125" s="13" t="s">
        <v>3069</v>
      </c>
      <c r="J1125" s="14" t="n">
        <v>15414</v>
      </c>
      <c r="K1125" s="1" t="n">
        <f aca="false">H1125-J1125</f>
        <v>0</v>
      </c>
      <c r="L1125" s="0"/>
    </row>
    <row r="1126" customFormat="false" ht="30.8" hidden="false" customHeight="false" outlineLevel="0" collapsed="false">
      <c r="A1126" s="1" t="s">
        <v>3070</v>
      </c>
      <c r="B1126" s="1" t="s">
        <v>3071</v>
      </c>
      <c r="C1126" s="1" t="s">
        <v>20</v>
      </c>
      <c r="D1126" s="1" t="s">
        <v>180</v>
      </c>
      <c r="E1126" s="1" t="n">
        <v>9697.5</v>
      </c>
      <c r="F1126" s="1" t="n">
        <f aca="false">D1126-C1126</f>
        <v>1</v>
      </c>
      <c r="G1126" s="26" t="n">
        <v>3853.5</v>
      </c>
      <c r="H1126" s="1" t="n">
        <f aca="false">G1126*F1126</f>
        <v>3853.5</v>
      </c>
      <c r="I1126" s="13" t="s">
        <v>3072</v>
      </c>
      <c r="J1126" s="14" t="n">
        <v>3853.5</v>
      </c>
      <c r="K1126" s="1" t="n">
        <f aca="false">H1126-J1126</f>
        <v>0</v>
      </c>
      <c r="L1126" s="0"/>
    </row>
    <row r="1127" s="22" customFormat="true" ht="29.85" hidden="false" customHeight="false" outlineLevel="0" collapsed="false">
      <c r="A1127" s="19" t="s">
        <v>3073</v>
      </c>
      <c r="B1127" s="19" t="s">
        <v>3074</v>
      </c>
      <c r="C1127" s="19" t="s">
        <v>43</v>
      </c>
      <c r="D1127" s="19" t="s">
        <v>29</v>
      </c>
      <c r="E1127" s="19" t="n">
        <v>26932.5</v>
      </c>
      <c r="F1127" s="19" t="n">
        <f aca="false">D1127-C1127</f>
        <v>4</v>
      </c>
      <c r="G1127" s="19" t="n">
        <v>3853.5</v>
      </c>
      <c r="H1127" s="19" t="n">
        <f aca="false">G1127*F1127</f>
        <v>15414</v>
      </c>
      <c r="I1127" s="20" t="s">
        <v>3075</v>
      </c>
      <c r="J1127" s="21" t="n">
        <v>15414</v>
      </c>
      <c r="K1127" s="19" t="n">
        <f aca="false">H1127-J1127</f>
        <v>0</v>
      </c>
    </row>
    <row r="1128" s="6" customFormat="true" ht="29.85" hidden="false" customHeight="false" outlineLevel="0" collapsed="false">
      <c r="A1128" s="4" t="s">
        <v>3076</v>
      </c>
      <c r="B1128" s="4" t="s">
        <v>3077</v>
      </c>
      <c r="C1128" s="4" t="s">
        <v>43</v>
      </c>
      <c r="D1128" s="4" t="s">
        <v>142</v>
      </c>
      <c r="E1128" s="4" t="n">
        <v>15622.5</v>
      </c>
      <c r="F1128" s="4" t="n">
        <f aca="false">D1128-C1128</f>
        <v>3</v>
      </c>
      <c r="G1128" s="4" t="n">
        <v>3853.5</v>
      </c>
      <c r="H1128" s="4" t="n">
        <f aca="false">G1128*F1128</f>
        <v>11560.5</v>
      </c>
      <c r="I1128" s="28" t="s">
        <v>3078</v>
      </c>
      <c r="J1128" s="29" t="n">
        <v>11560.5</v>
      </c>
      <c r="K1128" s="4" t="n">
        <f aca="false">H1128-J1128</f>
        <v>0</v>
      </c>
    </row>
    <row r="1129" customFormat="false" ht="30.8" hidden="false" customHeight="false" outlineLevel="0" collapsed="false">
      <c r="A1129" s="1" t="s">
        <v>3079</v>
      </c>
      <c r="B1129" s="1" t="s">
        <v>3080</v>
      </c>
      <c r="C1129" s="1" t="s">
        <v>119</v>
      </c>
      <c r="D1129" s="1" t="s">
        <v>39</v>
      </c>
      <c r="E1129" s="1" t="n">
        <v>14797.5</v>
      </c>
      <c r="F1129" s="1" t="n">
        <f aca="false">D1129-C1129</f>
        <v>3</v>
      </c>
      <c r="G1129" s="26" t="n">
        <v>3853.5</v>
      </c>
      <c r="H1129" s="1" t="n">
        <f aca="false">G1129*F1129</f>
        <v>11560.5</v>
      </c>
      <c r="I1129" s="13" t="s">
        <v>3081</v>
      </c>
      <c r="J1129" s="14" t="n">
        <v>11560.5</v>
      </c>
      <c r="K1129" s="1" t="n">
        <f aca="false">H1129-J1129</f>
        <v>0</v>
      </c>
      <c r="L1129" s="0"/>
    </row>
    <row r="1130" customFormat="false" ht="30.8" hidden="false" customHeight="false" outlineLevel="0" collapsed="false">
      <c r="A1130" s="1" t="s">
        <v>3082</v>
      </c>
      <c r="B1130" s="1" t="s">
        <v>3083</v>
      </c>
      <c r="C1130" s="1" t="s">
        <v>119</v>
      </c>
      <c r="D1130" s="1" t="s">
        <v>39</v>
      </c>
      <c r="E1130" s="1" t="n">
        <v>14797.5</v>
      </c>
      <c r="F1130" s="1" t="n">
        <f aca="false">D1130-C1130</f>
        <v>3</v>
      </c>
      <c r="G1130" s="26" t="n">
        <v>3853.5</v>
      </c>
      <c r="H1130" s="1" t="n">
        <f aca="false">G1130*F1130</f>
        <v>11560.5</v>
      </c>
      <c r="I1130" s="13" t="s">
        <v>3084</v>
      </c>
      <c r="J1130" s="14" t="n">
        <v>11560.5</v>
      </c>
      <c r="K1130" s="1" t="n">
        <f aca="false">H1130-J1130</f>
        <v>0</v>
      </c>
      <c r="L1130" s="0"/>
    </row>
    <row r="1131" customFormat="false" ht="15.9" hidden="false" customHeight="false" outlineLevel="0" collapsed="false">
      <c r="A1131" s="1" t="s">
        <v>3085</v>
      </c>
      <c r="B1131" s="1" t="s">
        <v>3086</v>
      </c>
      <c r="C1131" s="1" t="s">
        <v>67</v>
      </c>
      <c r="D1131" s="1" t="s">
        <v>13</v>
      </c>
      <c r="E1131" s="1" t="n">
        <v>15952.5</v>
      </c>
      <c r="F1131" s="1" t="n">
        <f aca="false">D1131-C1131</f>
        <v>3</v>
      </c>
      <c r="G1131" s="26" t="n">
        <v>3853.5</v>
      </c>
      <c r="H1131" s="1" t="n">
        <f aca="false">G1131*F1131</f>
        <v>11560.5</v>
      </c>
      <c r="I1131" s="13" t="s">
        <v>3087</v>
      </c>
      <c r="J1131" s="14" t="n">
        <v>11560.5</v>
      </c>
      <c r="K1131" s="1" t="n">
        <f aca="false">H1131-J1131</f>
        <v>0</v>
      </c>
      <c r="L1131" s="0"/>
    </row>
    <row r="1132" s="12" customFormat="true" ht="29.85" hidden="false" customHeight="false" outlineLevel="0" collapsed="false">
      <c r="A1132" s="23" t="s">
        <v>3088</v>
      </c>
      <c r="B1132" s="11" t="s">
        <v>3089</v>
      </c>
      <c r="C1132" s="11" t="s">
        <v>166</v>
      </c>
      <c r="D1132" s="11" t="s">
        <v>142</v>
      </c>
      <c r="E1132" s="11" t="n">
        <v>18860.5</v>
      </c>
      <c r="F1132" s="11" t="n">
        <v>3</v>
      </c>
      <c r="G1132" s="8" t="n">
        <v>3853.5</v>
      </c>
      <c r="H1132" s="11" t="n">
        <f aca="false">G1132*F1132</f>
        <v>11560.5</v>
      </c>
      <c r="I1132" s="9" t="s">
        <v>3090</v>
      </c>
      <c r="J1132" s="10" t="n">
        <v>11560.5</v>
      </c>
      <c r="K1132" s="11" t="n">
        <f aca="false">H1132+H1133-J1132-J1133</f>
        <v>0</v>
      </c>
      <c r="L1132" s="11"/>
    </row>
    <row r="1133" s="12" customFormat="true" ht="29.85" hidden="false" customHeight="false" outlineLevel="0" collapsed="false">
      <c r="A1133" s="23"/>
      <c r="B1133" s="11"/>
      <c r="C1133" s="11"/>
      <c r="D1133" s="11"/>
      <c r="E1133" s="11"/>
      <c r="F1133" s="11" t="n">
        <v>1</v>
      </c>
      <c r="G1133" s="8" t="n">
        <v>5000</v>
      </c>
      <c r="H1133" s="11" t="n">
        <f aca="false">G1133*F1133</f>
        <v>5000</v>
      </c>
      <c r="I1133" s="9" t="s">
        <v>3091</v>
      </c>
      <c r="J1133" s="10" t="n">
        <v>5000</v>
      </c>
      <c r="K1133" s="11" t="n">
        <v>0</v>
      </c>
      <c r="L1133" s="11"/>
    </row>
    <row r="1134" customFormat="false" ht="30.8" hidden="false" customHeight="false" outlineLevel="0" collapsed="false">
      <c r="A1134" s="1" t="s">
        <v>3092</v>
      </c>
      <c r="B1134" s="1" t="s">
        <v>3093</v>
      </c>
      <c r="C1134" s="1" t="s">
        <v>35</v>
      </c>
      <c r="D1134" s="1" t="s">
        <v>86</v>
      </c>
      <c r="E1134" s="1" t="n">
        <v>21847.5</v>
      </c>
      <c r="F1134" s="1" t="n">
        <f aca="false">D1134-C1134</f>
        <v>3</v>
      </c>
      <c r="G1134" s="26" t="n">
        <v>3853.5</v>
      </c>
      <c r="H1134" s="1" t="n">
        <f aca="false">G1134*F1134</f>
        <v>11560.5</v>
      </c>
      <c r="I1134" s="13" t="s">
        <v>3094</v>
      </c>
      <c r="J1134" s="14" t="n">
        <v>11560.5</v>
      </c>
      <c r="K1134" s="1" t="n">
        <f aca="false">H1134-J1134</f>
        <v>0</v>
      </c>
      <c r="L1134" s="0"/>
    </row>
    <row r="1135" customFormat="false" ht="15.9" hidden="false" customHeight="false" outlineLevel="0" collapsed="false">
      <c r="A1135" s="1" t="s">
        <v>3095</v>
      </c>
      <c r="B1135" s="1" t="s">
        <v>3096</v>
      </c>
      <c r="C1135" s="1" t="s">
        <v>180</v>
      </c>
      <c r="D1135" s="1" t="s">
        <v>232</v>
      </c>
      <c r="E1135" s="1" t="n">
        <v>27290</v>
      </c>
      <c r="F1135" s="1" t="n">
        <f aca="false">D1135-C1135</f>
        <v>4</v>
      </c>
      <c r="G1135" s="26" t="n">
        <v>5743.5</v>
      </c>
      <c r="H1135" s="1" t="n">
        <f aca="false">G1135*F1135</f>
        <v>22974</v>
      </c>
      <c r="I1135" s="13" t="s">
        <v>3097</v>
      </c>
      <c r="J1135" s="14" t="n">
        <v>22973.6</v>
      </c>
      <c r="K1135" s="1" t="n">
        <f aca="false">H1135-J1135</f>
        <v>0.400000000001455</v>
      </c>
      <c r="L1135" s="0"/>
    </row>
    <row r="1136" customFormat="false" ht="30.8" hidden="false" customHeight="false" outlineLevel="0" collapsed="false">
      <c r="A1136" s="1" t="s">
        <v>3098</v>
      </c>
      <c r="B1136" s="1" t="s">
        <v>3099</v>
      </c>
      <c r="C1136" s="1" t="s">
        <v>142</v>
      </c>
      <c r="D1136" s="1" t="s">
        <v>29</v>
      </c>
      <c r="E1136" s="1" t="n">
        <v>6903.75</v>
      </c>
      <c r="F1136" s="1" t="n">
        <f aca="false">D1136-C1136</f>
        <v>1</v>
      </c>
      <c r="G1136" s="26" t="n">
        <v>3853.5</v>
      </c>
      <c r="H1136" s="1" t="n">
        <f aca="false">G1136*F1136</f>
        <v>3853.5</v>
      </c>
      <c r="I1136" s="13" t="s">
        <v>3100</v>
      </c>
      <c r="J1136" s="14" t="n">
        <v>3853.5</v>
      </c>
      <c r="K1136" s="1" t="n">
        <f aca="false">H1136-J1136</f>
        <v>0</v>
      </c>
      <c r="L1136" s="0"/>
    </row>
    <row r="1137" customFormat="false" ht="30.8" hidden="false" customHeight="false" outlineLevel="0" collapsed="false">
      <c r="A1137" s="1" t="s">
        <v>3101</v>
      </c>
      <c r="B1137" s="1" t="s">
        <v>3099</v>
      </c>
      <c r="C1137" s="1" t="s">
        <v>29</v>
      </c>
      <c r="D1137" s="1" t="s">
        <v>74</v>
      </c>
      <c r="E1137" s="1" t="n">
        <v>13807.5</v>
      </c>
      <c r="F1137" s="1" t="n">
        <f aca="false">D1137-C1137</f>
        <v>2</v>
      </c>
      <c r="G1137" s="26" t="n">
        <v>3853.5</v>
      </c>
      <c r="H1137" s="1" t="n">
        <f aca="false">G1137*F1137</f>
        <v>7707</v>
      </c>
      <c r="I1137" s="13" t="s">
        <v>3102</v>
      </c>
      <c r="J1137" s="14" t="n">
        <v>7707</v>
      </c>
      <c r="K1137" s="1" t="n">
        <f aca="false">H1137-J1137</f>
        <v>0</v>
      </c>
      <c r="L1137" s="0"/>
    </row>
    <row r="1138" customFormat="false" ht="30.8" hidden="false" customHeight="false" outlineLevel="0" collapsed="false">
      <c r="A1138" s="1" t="s">
        <v>3103</v>
      </c>
      <c r="B1138" s="1" t="s">
        <v>3104</v>
      </c>
      <c r="C1138" s="1" t="s">
        <v>142</v>
      </c>
      <c r="D1138" s="1" t="s">
        <v>63</v>
      </c>
      <c r="E1138" s="1" t="n">
        <v>9865</v>
      </c>
      <c r="F1138" s="1" t="n">
        <f aca="false">D1138-C1138</f>
        <v>2</v>
      </c>
      <c r="G1138" s="26" t="n">
        <v>3853.5</v>
      </c>
      <c r="H1138" s="1" t="n">
        <f aca="false">G1138*F1138</f>
        <v>7707</v>
      </c>
      <c r="I1138" s="13" t="s">
        <v>3105</v>
      </c>
      <c r="J1138" s="14" t="n">
        <v>7707</v>
      </c>
      <c r="K1138" s="1" t="n">
        <f aca="false">H1138-J1138</f>
        <v>0</v>
      </c>
      <c r="L1138" s="0"/>
    </row>
    <row r="1139" customFormat="false" ht="30.8" hidden="false" customHeight="false" outlineLevel="0" collapsed="false">
      <c r="A1139" s="1" t="s">
        <v>3106</v>
      </c>
      <c r="B1139" s="1" t="s">
        <v>3107</v>
      </c>
      <c r="C1139" s="1" t="s">
        <v>207</v>
      </c>
      <c r="D1139" s="1" t="s">
        <v>51</v>
      </c>
      <c r="E1139" s="1" t="n">
        <v>4932.5</v>
      </c>
      <c r="F1139" s="1" t="n">
        <f aca="false">D1139-C1139</f>
        <v>1</v>
      </c>
      <c r="G1139" s="26" t="n">
        <v>3853.5</v>
      </c>
      <c r="H1139" s="1" t="n">
        <f aca="false">G1139*F1139</f>
        <v>3853.5</v>
      </c>
      <c r="I1139" s="13" t="s">
        <v>3108</v>
      </c>
      <c r="J1139" s="14" t="n">
        <v>3853.5</v>
      </c>
      <c r="K1139" s="1" t="n">
        <f aca="false">H1139-J1139</f>
        <v>0</v>
      </c>
      <c r="L1139" s="0"/>
    </row>
    <row r="1140" s="12" customFormat="true" ht="29.85" hidden="false" customHeight="false" outlineLevel="0" collapsed="false">
      <c r="A1140" s="23" t="s">
        <v>3109</v>
      </c>
      <c r="B1140" s="8" t="s">
        <v>3110</v>
      </c>
      <c r="C1140" s="8" t="s">
        <v>39</v>
      </c>
      <c r="D1140" s="8" t="s">
        <v>86</v>
      </c>
      <c r="E1140" s="8" t="n">
        <v>19730</v>
      </c>
      <c r="F1140" s="8" t="n">
        <f aca="false">D1140-C1140</f>
        <v>2</v>
      </c>
      <c r="G1140" s="8" t="n">
        <v>3853.5</v>
      </c>
      <c r="H1140" s="8" t="n">
        <f aca="false">(G1140*F1140)*2</f>
        <v>15414</v>
      </c>
      <c r="I1140" s="9" t="s">
        <v>3111</v>
      </c>
      <c r="J1140" s="10" t="n">
        <v>7707</v>
      </c>
      <c r="K1140" s="8" t="n">
        <f aca="false">H1140-J1140-J1141</f>
        <v>0</v>
      </c>
      <c r="L1140" s="11"/>
    </row>
    <row r="1141" s="12" customFormat="true" ht="29.85" hidden="false" customHeight="false" outlineLevel="0" collapsed="false">
      <c r="A1141" s="23"/>
      <c r="B1141" s="8"/>
      <c r="C1141" s="8"/>
      <c r="D1141" s="8"/>
      <c r="E1141" s="8"/>
      <c r="F1141" s="8"/>
      <c r="G1141" s="8"/>
      <c r="H1141" s="8"/>
      <c r="I1141" s="9" t="s">
        <v>3112</v>
      </c>
      <c r="J1141" s="10" t="n">
        <v>7707</v>
      </c>
      <c r="K1141" s="8" t="n">
        <v>0</v>
      </c>
      <c r="L1141" s="11"/>
    </row>
    <row r="1142" customFormat="false" ht="30.8" hidden="false" customHeight="false" outlineLevel="0" collapsed="false">
      <c r="A1142" s="1" t="s">
        <v>3113</v>
      </c>
      <c r="B1142" s="1" t="s">
        <v>3114</v>
      </c>
      <c r="C1142" s="1" t="s">
        <v>13</v>
      </c>
      <c r="D1142" s="1" t="s">
        <v>51</v>
      </c>
      <c r="E1142" s="1" t="n">
        <v>19730</v>
      </c>
      <c r="F1142" s="1" t="n">
        <f aca="false">D1142-C1142</f>
        <v>4</v>
      </c>
      <c r="G1142" s="26" t="n">
        <v>3853.5</v>
      </c>
      <c r="H1142" s="1" t="n">
        <f aca="false">G1142*F1142</f>
        <v>15414</v>
      </c>
      <c r="I1142" s="13" t="s">
        <v>3115</v>
      </c>
      <c r="J1142" s="14" t="n">
        <v>15414</v>
      </c>
      <c r="K1142" s="1" t="n">
        <f aca="false">H1142-J1142</f>
        <v>0</v>
      </c>
      <c r="L1142" s="0"/>
    </row>
    <row r="1143" customFormat="false" ht="15.9" hidden="false" customHeight="false" outlineLevel="0" collapsed="false">
      <c r="A1143" s="26" t="s">
        <v>3116</v>
      </c>
      <c r="B1143" s="26" t="s">
        <v>3117</v>
      </c>
      <c r="C1143" s="26" t="s">
        <v>13</v>
      </c>
      <c r="D1143" s="26" t="s">
        <v>133</v>
      </c>
      <c r="E1143" s="26" t="n">
        <v>9865</v>
      </c>
      <c r="F1143" s="26" t="n">
        <f aca="false">D1143-C1143</f>
        <v>2</v>
      </c>
      <c r="G1143" s="26" t="n">
        <v>3853.5</v>
      </c>
      <c r="H1143" s="26" t="n">
        <f aca="false">G1143*F1143</f>
        <v>7707</v>
      </c>
      <c r="I1143" s="13" t="s">
        <v>3118</v>
      </c>
      <c r="J1143" s="14" t="n">
        <v>7707</v>
      </c>
      <c r="K1143" s="26" t="n">
        <f aca="false">H1143-J1143</f>
        <v>0</v>
      </c>
      <c r="L1143" s="0"/>
    </row>
    <row r="1144" s="12" customFormat="true" ht="15.85" hidden="false" customHeight="false" outlineLevel="0" collapsed="false">
      <c r="A1144" s="23" t="s">
        <v>3119</v>
      </c>
      <c r="B1144" s="11" t="s">
        <v>3120</v>
      </c>
      <c r="C1144" s="11" t="s">
        <v>3121</v>
      </c>
      <c r="D1144" s="11" t="s">
        <v>24</v>
      </c>
      <c r="E1144" s="11" t="n">
        <v>56394.5</v>
      </c>
      <c r="F1144" s="11" t="n">
        <v>7</v>
      </c>
      <c r="G1144" s="8" t="n">
        <v>3853.5</v>
      </c>
      <c r="H1144" s="11" t="n">
        <f aca="false">G1144*F1144</f>
        <v>26974.5</v>
      </c>
      <c r="I1144" s="9" t="s">
        <v>3122</v>
      </c>
      <c r="J1144" s="10" t="n">
        <v>26974.5</v>
      </c>
      <c r="K1144" s="11" t="n">
        <f aca="false">H1144+H1145-J1144-J1145</f>
        <v>0</v>
      </c>
      <c r="L1144" s="11"/>
    </row>
    <row r="1145" s="12" customFormat="true" ht="15.85" hidden="false" customHeight="false" outlineLevel="0" collapsed="false">
      <c r="A1145" s="23"/>
      <c r="B1145" s="11"/>
      <c r="C1145" s="11"/>
      <c r="D1145" s="11"/>
      <c r="E1145" s="11"/>
      <c r="F1145" s="11" t="n">
        <v>3</v>
      </c>
      <c r="G1145" s="8" t="n">
        <v>5000</v>
      </c>
      <c r="H1145" s="11" t="n">
        <f aca="false">(G1145*F1145)+1100*3</f>
        <v>18300</v>
      </c>
      <c r="I1145" s="9" t="s">
        <v>3123</v>
      </c>
      <c r="J1145" s="10" t="n">
        <v>18300</v>
      </c>
      <c r="K1145" s="11" t="n">
        <v>0</v>
      </c>
      <c r="L1145" s="11"/>
    </row>
    <row r="1146" customFormat="false" ht="30.8" hidden="false" customHeight="false" outlineLevel="0" collapsed="false">
      <c r="A1146" s="1" t="s">
        <v>3124</v>
      </c>
      <c r="B1146" s="1" t="s">
        <v>3125</v>
      </c>
      <c r="C1146" s="1" t="s">
        <v>75</v>
      </c>
      <c r="D1146" s="1" t="s">
        <v>19</v>
      </c>
      <c r="E1146" s="1" t="n">
        <v>11405</v>
      </c>
      <c r="F1146" s="1" t="n">
        <f aca="false">D1146-C1146</f>
        <v>2</v>
      </c>
      <c r="G1146" s="26" t="n">
        <v>3853.5</v>
      </c>
      <c r="H1146" s="1" t="n">
        <f aca="false">G1146*F1146</f>
        <v>7707</v>
      </c>
      <c r="I1146" s="13" t="s">
        <v>3126</v>
      </c>
      <c r="J1146" s="14" t="n">
        <v>7707</v>
      </c>
      <c r="K1146" s="1" t="n">
        <f aca="false">H1146-J1146</f>
        <v>0</v>
      </c>
      <c r="L1146" s="0"/>
    </row>
    <row r="1147" customFormat="false" ht="30.8" hidden="false" customHeight="false" outlineLevel="0" collapsed="false">
      <c r="A1147" s="1" t="s">
        <v>3127</v>
      </c>
      <c r="B1147" s="1" t="s">
        <v>3128</v>
      </c>
      <c r="C1147" s="1" t="s">
        <v>20</v>
      </c>
      <c r="D1147" s="1" t="s">
        <v>146</v>
      </c>
      <c r="E1147" s="1" t="n">
        <v>12215</v>
      </c>
      <c r="F1147" s="1" t="n">
        <f aca="false">D1147-C1147</f>
        <v>2</v>
      </c>
      <c r="G1147" s="26" t="n">
        <v>3853.5</v>
      </c>
      <c r="H1147" s="1" t="n">
        <f aca="false">G1147*F1147</f>
        <v>7707</v>
      </c>
      <c r="I1147" s="13" t="s">
        <v>3129</v>
      </c>
      <c r="J1147" s="14" t="n">
        <v>7707</v>
      </c>
      <c r="K1147" s="1" t="n">
        <f aca="false">H1147-J1147</f>
        <v>0</v>
      </c>
      <c r="L1147" s="0"/>
    </row>
    <row r="1148" customFormat="false" ht="30.8" hidden="false" customHeight="false" outlineLevel="0" collapsed="false">
      <c r="A1148" s="1" t="s">
        <v>3130</v>
      </c>
      <c r="B1148" s="1" t="s">
        <v>3131</v>
      </c>
      <c r="C1148" s="1" t="s">
        <v>29</v>
      </c>
      <c r="D1148" s="1" t="s">
        <v>24</v>
      </c>
      <c r="E1148" s="1" t="n">
        <v>14797.5</v>
      </c>
      <c r="F1148" s="1" t="n">
        <f aca="false">D1148-C1148</f>
        <v>3</v>
      </c>
      <c r="G1148" s="26" t="n">
        <v>3853.5</v>
      </c>
      <c r="H1148" s="1" t="n">
        <f aca="false">G1148*F1148</f>
        <v>11560.5</v>
      </c>
      <c r="I1148" s="13" t="s">
        <v>3132</v>
      </c>
      <c r="J1148" s="14" t="n">
        <v>11560.5</v>
      </c>
      <c r="K1148" s="1" t="n">
        <f aca="false">H1148-J1148</f>
        <v>0</v>
      </c>
      <c r="L1148" s="0"/>
    </row>
    <row r="1149" customFormat="false" ht="30.8" hidden="false" customHeight="false" outlineLevel="0" collapsed="false">
      <c r="A1149" s="1" t="s">
        <v>3133</v>
      </c>
      <c r="B1149" s="1" t="s">
        <v>3131</v>
      </c>
      <c r="C1149" s="1" t="s">
        <v>35</v>
      </c>
      <c r="D1149" s="1" t="s">
        <v>86</v>
      </c>
      <c r="E1149" s="1" t="n">
        <v>16447.5</v>
      </c>
      <c r="F1149" s="1" t="n">
        <f aca="false">D1149-C1149</f>
        <v>3</v>
      </c>
      <c r="G1149" s="26" t="n">
        <v>3853.5</v>
      </c>
      <c r="H1149" s="1" t="n">
        <f aca="false">G1149*F1149</f>
        <v>11560.5</v>
      </c>
      <c r="I1149" s="13" t="s">
        <v>3134</v>
      </c>
      <c r="J1149" s="14" t="n">
        <v>11560.5</v>
      </c>
      <c r="K1149" s="1" t="n">
        <f aca="false">H1149-J1149</f>
        <v>0</v>
      </c>
      <c r="L1149" s="0"/>
    </row>
    <row r="1150" customFormat="false" ht="30.8" hidden="false" customHeight="false" outlineLevel="0" collapsed="false">
      <c r="A1150" s="1" t="s">
        <v>3135</v>
      </c>
      <c r="B1150" s="1" t="s">
        <v>3136</v>
      </c>
      <c r="C1150" s="1" t="s">
        <v>86</v>
      </c>
      <c r="D1150" s="1" t="s">
        <v>20</v>
      </c>
      <c r="E1150" s="1" t="n">
        <v>44835</v>
      </c>
      <c r="F1150" s="1" t="n">
        <f aca="false">D1150-C1150</f>
        <v>6</v>
      </c>
      <c r="G1150" s="26" t="n">
        <v>3853.5</v>
      </c>
      <c r="H1150" s="1" t="n">
        <f aca="false">G1150*F1150</f>
        <v>23121</v>
      </c>
      <c r="I1150" s="13" t="s">
        <v>3137</v>
      </c>
      <c r="J1150" s="14" t="n">
        <v>23121</v>
      </c>
      <c r="K1150" s="1" t="n">
        <f aca="false">H1150-J1150</f>
        <v>0</v>
      </c>
      <c r="L1150" s="0"/>
    </row>
    <row r="1151" customFormat="false" ht="30.8" hidden="false" customHeight="false" outlineLevel="0" collapsed="false">
      <c r="A1151" s="1" t="s">
        <v>3138</v>
      </c>
      <c r="B1151" s="1" t="s">
        <v>3139</v>
      </c>
      <c r="C1151" s="1" t="s">
        <v>75</v>
      </c>
      <c r="D1151" s="1" t="s">
        <v>19</v>
      </c>
      <c r="E1151" s="1" t="n">
        <v>14745</v>
      </c>
      <c r="F1151" s="1" t="n">
        <f aca="false">D1151-C1151</f>
        <v>2</v>
      </c>
      <c r="G1151" s="26" t="n">
        <v>5743.5</v>
      </c>
      <c r="H1151" s="1" t="n">
        <f aca="false">G1151*F1151</f>
        <v>11487</v>
      </c>
      <c r="I1151" s="13" t="s">
        <v>3140</v>
      </c>
      <c r="J1151" s="14" t="n">
        <v>11486.8</v>
      </c>
      <c r="K1151" s="1" t="n">
        <f aca="false">H1151-J1151</f>
        <v>0.200000000000728</v>
      </c>
      <c r="L1151" s="0"/>
    </row>
    <row r="1152" customFormat="false" ht="30.8" hidden="false" customHeight="false" outlineLevel="0" collapsed="false">
      <c r="A1152" s="1" t="s">
        <v>3141</v>
      </c>
      <c r="B1152" s="1" t="s">
        <v>3139</v>
      </c>
      <c r="C1152" s="1" t="s">
        <v>150</v>
      </c>
      <c r="D1152" s="1" t="s">
        <v>58</v>
      </c>
      <c r="E1152" s="1" t="n">
        <v>4932.5</v>
      </c>
      <c r="F1152" s="1" t="n">
        <f aca="false">D1152-C1152</f>
        <v>1</v>
      </c>
      <c r="G1152" s="26" t="n">
        <v>3853.5</v>
      </c>
      <c r="H1152" s="1" t="n">
        <f aca="false">G1152*F1152</f>
        <v>3853.5</v>
      </c>
      <c r="I1152" s="13" t="s">
        <v>3142</v>
      </c>
      <c r="J1152" s="14" t="n">
        <v>3853.5</v>
      </c>
      <c r="K1152" s="1" t="n">
        <f aca="false">H1152-J1152</f>
        <v>0</v>
      </c>
      <c r="L1152" s="0"/>
    </row>
    <row r="1153" customFormat="false" ht="30.8" hidden="false" customHeight="false" outlineLevel="0" collapsed="false">
      <c r="A1153" s="1" t="s">
        <v>3143</v>
      </c>
      <c r="B1153" s="1" t="s">
        <v>3144</v>
      </c>
      <c r="C1153" s="1" t="s">
        <v>67</v>
      </c>
      <c r="D1153" s="1" t="s">
        <v>39</v>
      </c>
      <c r="E1153" s="1" t="n">
        <v>13807.5</v>
      </c>
      <c r="F1153" s="1" t="n">
        <f aca="false">D1153-C1153</f>
        <v>2</v>
      </c>
      <c r="G1153" s="26" t="n">
        <v>3853.5</v>
      </c>
      <c r="H1153" s="1" t="n">
        <f aca="false">G1153*F1153</f>
        <v>7707</v>
      </c>
      <c r="I1153" s="13" t="s">
        <v>3145</v>
      </c>
      <c r="J1153" s="14" t="n">
        <v>7707</v>
      </c>
      <c r="K1153" s="1" t="n">
        <f aca="false">H1153-J1153</f>
        <v>0</v>
      </c>
      <c r="L1153" s="0"/>
    </row>
    <row r="1154" customFormat="false" ht="30.8" hidden="false" customHeight="false" outlineLevel="0" collapsed="false">
      <c r="A1154" s="1" t="s">
        <v>3146</v>
      </c>
      <c r="B1154" s="1" t="s">
        <v>3147</v>
      </c>
      <c r="C1154" s="1" t="s">
        <v>142</v>
      </c>
      <c r="D1154" s="1" t="s">
        <v>75</v>
      </c>
      <c r="E1154" s="1" t="n">
        <v>24662.5</v>
      </c>
      <c r="F1154" s="1" t="n">
        <f aca="false">D1154-C1154</f>
        <v>5</v>
      </c>
      <c r="G1154" s="26" t="n">
        <v>3853.5</v>
      </c>
      <c r="H1154" s="1" t="n">
        <f aca="false">G1154*F1154</f>
        <v>19267.5</v>
      </c>
      <c r="I1154" s="13" t="s">
        <v>3148</v>
      </c>
      <c r="J1154" s="14" t="n">
        <v>19267.5</v>
      </c>
      <c r="K1154" s="1" t="n">
        <f aca="false">H1154-J1154</f>
        <v>0</v>
      </c>
      <c r="L1154" s="0"/>
    </row>
    <row r="1155" customFormat="false" ht="30.8" hidden="false" customHeight="false" outlineLevel="0" collapsed="false">
      <c r="A1155" s="1" t="s">
        <v>3149</v>
      </c>
      <c r="B1155" s="1" t="s">
        <v>3150</v>
      </c>
      <c r="C1155" s="1" t="s">
        <v>75</v>
      </c>
      <c r="D1155" s="1" t="s">
        <v>93</v>
      </c>
      <c r="E1155" s="1" t="n">
        <v>20830</v>
      </c>
      <c r="F1155" s="1" t="n">
        <f aca="false">D1155-C1155</f>
        <v>4</v>
      </c>
      <c r="G1155" s="26" t="n">
        <v>3853.5</v>
      </c>
      <c r="H1155" s="1" t="n">
        <f aca="false">G1155*F1155</f>
        <v>15414</v>
      </c>
      <c r="I1155" s="13" t="s">
        <v>3151</v>
      </c>
      <c r="J1155" s="14" t="n">
        <v>15414</v>
      </c>
      <c r="K1155" s="1" t="n">
        <f aca="false">H1155-J1155</f>
        <v>0</v>
      </c>
      <c r="L1155" s="0"/>
    </row>
    <row r="1156" customFormat="false" ht="30.8" hidden="false" customHeight="false" outlineLevel="0" collapsed="false">
      <c r="A1156" s="1" t="s">
        <v>3152</v>
      </c>
      <c r="B1156" s="1" t="s">
        <v>3153</v>
      </c>
      <c r="C1156" s="1" t="s">
        <v>82</v>
      </c>
      <c r="D1156" s="1" t="s">
        <v>13</v>
      </c>
      <c r="E1156" s="1" t="n">
        <v>43470</v>
      </c>
      <c r="F1156" s="1" t="n">
        <f aca="false">D1156-C1156</f>
        <v>6</v>
      </c>
      <c r="G1156" s="26" t="n">
        <v>3853.5</v>
      </c>
      <c r="H1156" s="1" t="n">
        <f aca="false">G1156*F1156</f>
        <v>23121</v>
      </c>
      <c r="I1156" s="13" t="s">
        <v>3154</v>
      </c>
      <c r="J1156" s="14" t="n">
        <v>23121</v>
      </c>
      <c r="K1156" s="1" t="n">
        <f aca="false">H1156-J1156</f>
        <v>0</v>
      </c>
      <c r="L1156" s="0"/>
    </row>
    <row r="1157" customFormat="false" ht="15.9" hidden="false" customHeight="false" outlineLevel="0" collapsed="false">
      <c r="A1157" s="26" t="s">
        <v>3155</v>
      </c>
      <c r="B1157" s="26" t="s">
        <v>3156</v>
      </c>
      <c r="C1157" s="26" t="s">
        <v>43</v>
      </c>
      <c r="D1157" s="26" t="s">
        <v>75</v>
      </c>
      <c r="E1157" s="26" t="n">
        <v>46940</v>
      </c>
      <c r="F1157" s="26" t="n">
        <f aca="false">D1157-C1157</f>
        <v>8</v>
      </c>
      <c r="G1157" s="26" t="n">
        <v>3853.5</v>
      </c>
      <c r="H1157" s="26" t="n">
        <f aca="false">G1157*F1157</f>
        <v>30828</v>
      </c>
      <c r="I1157" s="13" t="s">
        <v>3157</v>
      </c>
      <c r="J1157" s="14" t="n">
        <v>30828</v>
      </c>
      <c r="K1157" s="1" t="n">
        <f aca="false">H1157-J1157</f>
        <v>0</v>
      </c>
      <c r="L1157" s="0"/>
    </row>
    <row r="1158" s="12" customFormat="true" ht="29.85" hidden="false" customHeight="false" outlineLevel="0" collapsed="false">
      <c r="A1158" s="23" t="s">
        <v>3158</v>
      </c>
      <c r="B1158" s="11" t="s">
        <v>3159</v>
      </c>
      <c r="C1158" s="11" t="s">
        <v>98</v>
      </c>
      <c r="D1158" s="11" t="s">
        <v>47</v>
      </c>
      <c r="E1158" s="11" t="n">
        <v>17907</v>
      </c>
      <c r="F1158" s="11" t="n">
        <v>2</v>
      </c>
      <c r="G1158" s="8" t="n">
        <v>3853.5</v>
      </c>
      <c r="H1158" s="11" t="n">
        <f aca="false">G1158*F1158</f>
        <v>7707</v>
      </c>
      <c r="I1158" s="9" t="s">
        <v>3160</v>
      </c>
      <c r="J1158" s="10" t="n">
        <v>7707</v>
      </c>
      <c r="K1158" s="11" t="n">
        <f aca="false">H1158+H1159-J1158-J1159</f>
        <v>0</v>
      </c>
      <c r="L1158" s="11"/>
    </row>
    <row r="1159" s="12" customFormat="true" ht="29.85" hidden="false" customHeight="false" outlineLevel="0" collapsed="false">
      <c r="A1159" s="23"/>
      <c r="B1159" s="11"/>
      <c r="C1159" s="11"/>
      <c r="D1159" s="11"/>
      <c r="E1159" s="11"/>
      <c r="F1159" s="11" t="n">
        <v>2</v>
      </c>
      <c r="G1159" s="8" t="n">
        <v>5000</v>
      </c>
      <c r="H1159" s="11" t="n">
        <f aca="false">G1159*F1159</f>
        <v>10000</v>
      </c>
      <c r="I1159" s="9" t="s">
        <v>3161</v>
      </c>
      <c r="J1159" s="10" t="n">
        <v>10000</v>
      </c>
      <c r="K1159" s="11" t="n">
        <v>0</v>
      </c>
      <c r="L1159" s="11"/>
    </row>
    <row r="1160" customFormat="false" ht="30.8" hidden="false" customHeight="false" outlineLevel="0" collapsed="false">
      <c r="A1160" s="26" t="s">
        <v>3162</v>
      </c>
      <c r="B1160" s="26" t="s">
        <v>3163</v>
      </c>
      <c r="C1160" s="26" t="s">
        <v>29</v>
      </c>
      <c r="D1160" s="26" t="s">
        <v>24</v>
      </c>
      <c r="E1160" s="26" t="n">
        <v>21622.5</v>
      </c>
      <c r="F1160" s="26" t="n">
        <f aca="false">D1160-C1160</f>
        <v>3</v>
      </c>
      <c r="G1160" s="26" t="n">
        <v>5743.5</v>
      </c>
      <c r="H1160" s="26" t="n">
        <f aca="false">G1160*F1160</f>
        <v>17230.5</v>
      </c>
      <c r="I1160" s="13" t="s">
        <v>3164</v>
      </c>
      <c r="J1160" s="14" t="n">
        <v>17230.2</v>
      </c>
      <c r="K1160" s="1" t="n">
        <f aca="false">H1160-J1160</f>
        <v>0.299999999999272</v>
      </c>
      <c r="L1160" s="0"/>
    </row>
    <row r="1161" customFormat="false" ht="30.8" hidden="false" customHeight="false" outlineLevel="0" collapsed="false">
      <c r="A1161" s="1" t="s">
        <v>3165</v>
      </c>
      <c r="B1161" s="1" t="s">
        <v>3163</v>
      </c>
      <c r="C1161" s="1" t="s">
        <v>24</v>
      </c>
      <c r="D1161" s="1" t="s">
        <v>75</v>
      </c>
      <c r="E1161" s="1" t="n">
        <v>6676.25</v>
      </c>
      <c r="F1161" s="1" t="n">
        <f aca="false">D1161-C1161</f>
        <v>1</v>
      </c>
      <c r="G1161" s="26" t="n">
        <v>3853.5</v>
      </c>
      <c r="H1161" s="1" t="n">
        <f aca="false">G1161*F1161</f>
        <v>3853.5</v>
      </c>
      <c r="I1161" s="13" t="s">
        <v>3166</v>
      </c>
      <c r="J1161" s="14" t="n">
        <v>3853.5</v>
      </c>
      <c r="K1161" s="1" t="n">
        <f aca="false">H1161-J1161</f>
        <v>0</v>
      </c>
      <c r="L1161" s="0"/>
    </row>
    <row r="1162" s="12" customFormat="true" ht="29.85" hidden="false" customHeight="false" outlineLevel="0" collapsed="false">
      <c r="A1162" s="23" t="s">
        <v>3167</v>
      </c>
      <c r="B1162" s="11" t="s">
        <v>3168</v>
      </c>
      <c r="C1162" s="11" t="s">
        <v>47</v>
      </c>
      <c r="D1162" s="11" t="s">
        <v>34</v>
      </c>
      <c r="E1162" s="11" t="n">
        <v>94876.25</v>
      </c>
      <c r="F1162" s="11" t="n">
        <f aca="false">D1162-C1162</f>
        <v>7</v>
      </c>
      <c r="G1162" s="8" t="n">
        <v>4693.5</v>
      </c>
      <c r="H1162" s="11" t="n">
        <f aca="false">(G1162*F1162)*2</f>
        <v>65709</v>
      </c>
      <c r="I1162" s="9" t="s">
        <v>3169</v>
      </c>
      <c r="J1162" s="10" t="n">
        <v>32854.5</v>
      </c>
      <c r="K1162" s="11" t="n">
        <f aca="false">H1162-J1162-J1163</f>
        <v>0</v>
      </c>
      <c r="L1162" s="11"/>
    </row>
    <row r="1163" s="12" customFormat="true" ht="29.85" hidden="false" customHeight="false" outlineLevel="0" collapsed="false">
      <c r="A1163" s="23"/>
      <c r="B1163" s="11"/>
      <c r="C1163" s="11"/>
      <c r="D1163" s="11"/>
      <c r="E1163" s="11"/>
      <c r="F1163" s="11"/>
      <c r="G1163" s="8"/>
      <c r="H1163" s="11"/>
      <c r="I1163" s="9" t="s">
        <v>3170</v>
      </c>
      <c r="J1163" s="10" t="n">
        <v>32854.5</v>
      </c>
      <c r="K1163" s="11" t="n">
        <v>0</v>
      </c>
      <c r="L1163" s="11"/>
    </row>
    <row r="1164" customFormat="false" ht="30.8" hidden="false" customHeight="false" outlineLevel="0" collapsed="false">
      <c r="A1164" s="1" t="s">
        <v>3171</v>
      </c>
      <c r="B1164" s="1" t="s">
        <v>3172</v>
      </c>
      <c r="C1164" s="1" t="s">
        <v>112</v>
      </c>
      <c r="D1164" s="1" t="s">
        <v>58</v>
      </c>
      <c r="E1164" s="1" t="n">
        <v>61155</v>
      </c>
      <c r="F1164" s="1" t="n">
        <f aca="false">D1164-C1164</f>
        <v>6</v>
      </c>
      <c r="G1164" s="26" t="n">
        <v>4693.5</v>
      </c>
      <c r="H1164" s="1" t="n">
        <f aca="false">G1164*F1164</f>
        <v>28161</v>
      </c>
      <c r="I1164" s="13" t="s">
        <v>3173</v>
      </c>
      <c r="J1164" s="14" t="n">
        <v>28161</v>
      </c>
      <c r="K1164" s="1" t="n">
        <f aca="false">H1164-J1164</f>
        <v>0</v>
      </c>
      <c r="L1164" s="0"/>
    </row>
    <row r="1165" s="12" customFormat="true" ht="29.85" hidden="false" customHeight="false" outlineLevel="0" collapsed="false">
      <c r="A1165" s="23" t="s">
        <v>3174</v>
      </c>
      <c r="B1165" s="11" t="s">
        <v>3175</v>
      </c>
      <c r="C1165" s="11" t="s">
        <v>20</v>
      </c>
      <c r="D1165" s="11" t="s">
        <v>150</v>
      </c>
      <c r="E1165" s="11" t="n">
        <v>29595</v>
      </c>
      <c r="F1165" s="11" t="n">
        <f aca="false">D1165-C1165</f>
        <v>3</v>
      </c>
      <c r="G1165" s="8" t="n">
        <v>3853.5</v>
      </c>
      <c r="H1165" s="11" t="n">
        <f aca="false">(G1165*F1165)*2</f>
        <v>23121</v>
      </c>
      <c r="I1165" s="9" t="s">
        <v>3176</v>
      </c>
      <c r="J1165" s="10" t="n">
        <v>11560.5</v>
      </c>
      <c r="K1165" s="11" t="n">
        <f aca="false">H1165-J1165-J1166</f>
        <v>0</v>
      </c>
      <c r="L1165" s="11"/>
    </row>
    <row r="1166" s="12" customFormat="true" ht="29.85" hidden="false" customHeight="false" outlineLevel="0" collapsed="false">
      <c r="A1166" s="23"/>
      <c r="B1166" s="11"/>
      <c r="C1166" s="11"/>
      <c r="D1166" s="11"/>
      <c r="E1166" s="11"/>
      <c r="F1166" s="11"/>
      <c r="G1166" s="8"/>
      <c r="H1166" s="11"/>
      <c r="I1166" s="9" t="s">
        <v>3177</v>
      </c>
      <c r="J1166" s="10" t="n">
        <v>11560.5</v>
      </c>
      <c r="K1166" s="11" t="n">
        <v>0</v>
      </c>
      <c r="L1166" s="11"/>
    </row>
    <row r="1167" s="12" customFormat="true" ht="29.85" hidden="false" customHeight="false" outlineLevel="0" collapsed="false">
      <c r="A1167" s="23" t="s">
        <v>3178</v>
      </c>
      <c r="B1167" s="11" t="s">
        <v>3179</v>
      </c>
      <c r="C1167" s="11" t="s">
        <v>67</v>
      </c>
      <c r="D1167" s="11" t="s">
        <v>13</v>
      </c>
      <c r="E1167" s="11" t="n">
        <v>43695</v>
      </c>
      <c r="F1167" s="11" t="n">
        <f aca="false">D1167-C1167</f>
        <v>3</v>
      </c>
      <c r="G1167" s="8" t="n">
        <v>3853.5</v>
      </c>
      <c r="H1167" s="11" t="n">
        <f aca="false">(G1167*F1167)*2</f>
        <v>23121</v>
      </c>
      <c r="I1167" s="9" t="s">
        <v>3180</v>
      </c>
      <c r="J1167" s="10" t="n">
        <v>11560.5</v>
      </c>
      <c r="K1167" s="11" t="n">
        <f aca="false">H1167-J1167-J1168</f>
        <v>0</v>
      </c>
      <c r="L1167" s="11"/>
    </row>
    <row r="1168" s="12" customFormat="true" ht="29.85" hidden="false" customHeight="false" outlineLevel="0" collapsed="false">
      <c r="A1168" s="23"/>
      <c r="B1168" s="11"/>
      <c r="C1168" s="11"/>
      <c r="D1168" s="11"/>
      <c r="E1168" s="11"/>
      <c r="F1168" s="11"/>
      <c r="G1168" s="8"/>
      <c r="H1168" s="11"/>
      <c r="I1168" s="9" t="s">
        <v>3181</v>
      </c>
      <c r="J1168" s="10" t="n">
        <v>11560.5</v>
      </c>
      <c r="K1168" s="11" t="n">
        <v>0</v>
      </c>
      <c r="L1168" s="11"/>
    </row>
    <row r="1169" customFormat="false" ht="30.8" hidden="false" customHeight="false" outlineLevel="0" collapsed="false">
      <c r="A1169" s="1" t="s">
        <v>3182</v>
      </c>
      <c r="B1169" s="1" t="s">
        <v>3183</v>
      </c>
      <c r="C1169" s="1" t="s">
        <v>75</v>
      </c>
      <c r="D1169" s="1" t="s">
        <v>19</v>
      </c>
      <c r="E1169" s="1" t="n">
        <v>13352.5</v>
      </c>
      <c r="F1169" s="1" t="n">
        <f aca="false">D1169-C1169</f>
        <v>2</v>
      </c>
      <c r="G1169" s="26" t="n">
        <v>3853.5</v>
      </c>
      <c r="H1169" s="1" t="n">
        <f aca="false">G1169*F1169</f>
        <v>7707</v>
      </c>
      <c r="I1169" s="13" t="s">
        <v>3184</v>
      </c>
      <c r="J1169" s="14" t="n">
        <v>7707</v>
      </c>
      <c r="K1169" s="1" t="n">
        <f aca="false">H1169-J1169</f>
        <v>0</v>
      </c>
      <c r="L1169" s="0"/>
    </row>
    <row r="1170" customFormat="false" ht="30.8" hidden="false" customHeight="false" outlineLevel="0" collapsed="false">
      <c r="A1170" s="1" t="s">
        <v>3185</v>
      </c>
      <c r="B1170" s="1" t="s">
        <v>3186</v>
      </c>
      <c r="C1170" s="1" t="s">
        <v>34</v>
      </c>
      <c r="D1170" s="1" t="s">
        <v>67</v>
      </c>
      <c r="E1170" s="1" t="n">
        <v>38718.75</v>
      </c>
      <c r="F1170" s="1" t="n">
        <f aca="false">D1170-C1170</f>
        <v>5</v>
      </c>
      <c r="G1170" s="26" t="n">
        <v>4693.5</v>
      </c>
      <c r="H1170" s="1" t="n">
        <f aca="false">G1170*F1170</f>
        <v>23467.5</v>
      </c>
      <c r="I1170" s="13" t="s">
        <v>3187</v>
      </c>
      <c r="J1170" s="14" t="n">
        <v>23467.5</v>
      </c>
      <c r="K1170" s="1" t="n">
        <f aca="false">H1170-J1170</f>
        <v>0</v>
      </c>
      <c r="L1170" s="0"/>
    </row>
    <row r="1171" customFormat="false" ht="30.8" hidden="false" customHeight="false" outlineLevel="0" collapsed="false">
      <c r="A1171" s="1" t="s">
        <v>3188</v>
      </c>
      <c r="B1171" s="1" t="s">
        <v>3189</v>
      </c>
      <c r="C1171" s="1" t="s">
        <v>232</v>
      </c>
      <c r="D1171" s="1" t="s">
        <v>59</v>
      </c>
      <c r="E1171" s="1" t="n">
        <v>6822.5</v>
      </c>
      <c r="F1171" s="1" t="n">
        <f aca="false">D1171-C1171</f>
        <v>1</v>
      </c>
      <c r="G1171" s="26" t="n">
        <v>5743.5</v>
      </c>
      <c r="H1171" s="1" t="n">
        <f aca="false">G1171*F1171</f>
        <v>5743.5</v>
      </c>
      <c r="I1171" s="13" t="s">
        <v>3190</v>
      </c>
      <c r="J1171" s="14" t="n">
        <v>5743.4</v>
      </c>
      <c r="K1171" s="1" t="n">
        <f aca="false">H1171-J1171</f>
        <v>0.100000000000364</v>
      </c>
      <c r="L1171" s="0"/>
    </row>
    <row r="1172" customFormat="false" ht="30.8" hidden="false" customHeight="false" outlineLevel="0" collapsed="false">
      <c r="A1172" s="1" t="s">
        <v>3191</v>
      </c>
      <c r="B1172" s="1" t="s">
        <v>3192</v>
      </c>
      <c r="C1172" s="1" t="s">
        <v>75</v>
      </c>
      <c r="D1172" s="1" t="s">
        <v>19</v>
      </c>
      <c r="E1172" s="1" t="n">
        <v>9865</v>
      </c>
      <c r="F1172" s="1" t="n">
        <f aca="false">D1172-C1172</f>
        <v>2</v>
      </c>
      <c r="G1172" s="26" t="n">
        <v>3853.5</v>
      </c>
      <c r="H1172" s="1" t="n">
        <f aca="false">G1172*F1172</f>
        <v>7707</v>
      </c>
      <c r="I1172" s="13" t="s">
        <v>3193</v>
      </c>
      <c r="J1172" s="14" t="n">
        <v>7707</v>
      </c>
      <c r="K1172" s="1" t="n">
        <f aca="false">H1172-J1172</f>
        <v>0</v>
      </c>
      <c r="L1172" s="0"/>
    </row>
    <row r="1173" customFormat="false" ht="30.8" hidden="false" customHeight="false" outlineLevel="0" collapsed="false">
      <c r="A1173" s="1" t="s">
        <v>3194</v>
      </c>
      <c r="B1173" s="1" t="s">
        <v>3195</v>
      </c>
      <c r="C1173" s="1" t="s">
        <v>75</v>
      </c>
      <c r="D1173" s="1" t="s">
        <v>34</v>
      </c>
      <c r="E1173" s="1" t="n">
        <v>8041.25</v>
      </c>
      <c r="F1173" s="1" t="n">
        <f aca="false">D1173-C1173</f>
        <v>1</v>
      </c>
      <c r="G1173" s="26" t="n">
        <v>3853.5</v>
      </c>
      <c r="H1173" s="1" t="n">
        <f aca="false">G1173*F1173</f>
        <v>3853.5</v>
      </c>
      <c r="I1173" s="13" t="s">
        <v>3196</v>
      </c>
      <c r="J1173" s="14" t="n">
        <v>3853.5</v>
      </c>
      <c r="K1173" s="1" t="n">
        <f aca="false">H1173-J1173</f>
        <v>0</v>
      </c>
      <c r="L1173" s="0"/>
    </row>
    <row r="1174" customFormat="false" ht="30.8" hidden="false" customHeight="false" outlineLevel="0" collapsed="false">
      <c r="A1174" s="1" t="s">
        <v>3197</v>
      </c>
      <c r="B1174" s="1" t="s">
        <v>3198</v>
      </c>
      <c r="C1174" s="1" t="s">
        <v>112</v>
      </c>
      <c r="D1174" s="1" t="s">
        <v>58</v>
      </c>
      <c r="E1174" s="1" t="n">
        <v>29595</v>
      </c>
      <c r="F1174" s="1" t="n">
        <f aca="false">D1174-C1174</f>
        <v>6</v>
      </c>
      <c r="G1174" s="26" t="n">
        <v>3853.5</v>
      </c>
      <c r="H1174" s="1" t="n">
        <f aca="false">G1174*F1174</f>
        <v>23121</v>
      </c>
      <c r="I1174" s="13" t="s">
        <v>3199</v>
      </c>
      <c r="J1174" s="14" t="n">
        <v>23121</v>
      </c>
      <c r="K1174" s="1" t="n">
        <f aca="false">H1174-J1174</f>
        <v>0</v>
      </c>
      <c r="L1174" s="0"/>
    </row>
    <row r="1175" customFormat="false" ht="30.8" hidden="false" customHeight="false" outlineLevel="0" collapsed="false">
      <c r="A1175" s="1" t="s">
        <v>3200</v>
      </c>
      <c r="B1175" s="1" t="s">
        <v>3201</v>
      </c>
      <c r="C1175" s="1" t="s">
        <v>119</v>
      </c>
      <c r="D1175" s="1" t="s">
        <v>39</v>
      </c>
      <c r="E1175" s="1" t="n">
        <v>20028.75</v>
      </c>
      <c r="F1175" s="1" t="n">
        <f aca="false">D1175-C1175</f>
        <v>3</v>
      </c>
      <c r="G1175" s="26" t="n">
        <v>3853.5</v>
      </c>
      <c r="H1175" s="1" t="n">
        <f aca="false">G1175*F1175</f>
        <v>11560.5</v>
      </c>
      <c r="I1175" s="13" t="s">
        <v>3202</v>
      </c>
      <c r="J1175" s="14" t="n">
        <v>11560.5</v>
      </c>
      <c r="K1175" s="1" t="n">
        <f aca="false">H1175-J1175</f>
        <v>0</v>
      </c>
      <c r="L1175" s="0"/>
    </row>
    <row r="1176" customFormat="false" ht="30.8" hidden="false" customHeight="false" outlineLevel="0" collapsed="false">
      <c r="A1176" s="1" t="s">
        <v>3203</v>
      </c>
      <c r="B1176" s="1" t="s">
        <v>3204</v>
      </c>
      <c r="C1176" s="1" t="s">
        <v>19</v>
      </c>
      <c r="D1176" s="1" t="s">
        <v>35</v>
      </c>
      <c r="E1176" s="1" t="n">
        <v>24662.5</v>
      </c>
      <c r="F1176" s="1" t="n">
        <f aca="false">D1176-C1176</f>
        <v>5</v>
      </c>
      <c r="G1176" s="26" t="n">
        <v>3853.5</v>
      </c>
      <c r="H1176" s="1" t="n">
        <f aca="false">G1176*F1176</f>
        <v>19267.5</v>
      </c>
      <c r="I1176" s="13" t="s">
        <v>3205</v>
      </c>
      <c r="J1176" s="14" t="n">
        <v>19267.5</v>
      </c>
      <c r="K1176" s="1" t="n">
        <f aca="false">H1176-J1176</f>
        <v>0</v>
      </c>
      <c r="L1176" s="0"/>
    </row>
    <row r="1177" s="44" customFormat="true" ht="30.8" hidden="false" customHeight="false" outlineLevel="0" collapsed="false">
      <c r="A1177" s="1" t="s">
        <v>3206</v>
      </c>
      <c r="B1177" s="1" t="s">
        <v>3207</v>
      </c>
      <c r="C1177" s="1" t="s">
        <v>142</v>
      </c>
      <c r="D1177" s="1" t="s">
        <v>67</v>
      </c>
      <c r="E1177" s="1" t="n">
        <v>91437.5</v>
      </c>
      <c r="F1177" s="1" t="n">
        <f aca="false">D1177-C1177</f>
        <v>11</v>
      </c>
      <c r="G1177" s="26" t="n">
        <v>4693.5</v>
      </c>
      <c r="H1177" s="1" t="n">
        <f aca="false">G1177*F1177</f>
        <v>51628.5</v>
      </c>
      <c r="I1177" s="13" t="s">
        <v>3208</v>
      </c>
      <c r="J1177" s="14" t="n">
        <v>51628.5</v>
      </c>
      <c r="K1177" s="1" t="n">
        <f aca="false">H1177-J1177</f>
        <v>0</v>
      </c>
      <c r="L1177" s="1"/>
      <c r="M1177" s="0"/>
      <c r="N1177" s="0"/>
      <c r="O1177" s="0"/>
      <c r="P1177" s="0"/>
      <c r="Q1177" s="0"/>
      <c r="R1177" s="0"/>
      <c r="S1177" s="0"/>
      <c r="T1177" s="0"/>
      <c r="U1177" s="0"/>
      <c r="V1177" s="0"/>
      <c r="AMI1177" s="0"/>
      <c r="AMJ1177" s="0"/>
    </row>
    <row r="1178" s="65" customFormat="true" ht="29.85" hidden="false" customHeight="false" outlineLevel="0" collapsed="false">
      <c r="A1178" s="74" t="s">
        <v>3209</v>
      </c>
      <c r="B1178" s="62" t="s">
        <v>3210</v>
      </c>
      <c r="C1178" s="62" t="s">
        <v>2828</v>
      </c>
      <c r="D1178" s="62" t="s">
        <v>34</v>
      </c>
      <c r="E1178" s="62" t="n">
        <v>110163</v>
      </c>
      <c r="F1178" s="62" t="n">
        <v>9</v>
      </c>
      <c r="G1178" s="62" t="n">
        <v>3853.5</v>
      </c>
      <c r="H1178" s="62" t="n">
        <f aca="false">G1178*F1178</f>
        <v>34681.5</v>
      </c>
      <c r="I1178" s="63" t="s">
        <v>3211</v>
      </c>
      <c r="J1178" s="64" t="n">
        <v>34681.5</v>
      </c>
      <c r="K1178" s="62" t="n">
        <f aca="false">H1178+H1179-J1178-J1179-J1180-J1181</f>
        <v>-53081.5</v>
      </c>
      <c r="L1178" s="62"/>
      <c r="AMI1178" s="12"/>
      <c r="AMJ1178" s="12"/>
    </row>
    <row r="1179" s="12" customFormat="true" ht="29.85" hidden="false" customHeight="false" outlineLevel="0" collapsed="false">
      <c r="A1179" s="74"/>
      <c r="B1179" s="11"/>
      <c r="C1179" s="11"/>
      <c r="D1179" s="11"/>
      <c r="E1179" s="11"/>
      <c r="F1179" s="62" t="n">
        <v>4</v>
      </c>
      <c r="G1179" s="62" t="n">
        <v>5000</v>
      </c>
      <c r="H1179" s="62" t="n">
        <f aca="false">(G1179*F1179)+600*4</f>
        <v>22400</v>
      </c>
      <c r="I1179" s="63" t="s">
        <v>3212</v>
      </c>
      <c r="J1179" s="64" t="n">
        <v>16000</v>
      </c>
      <c r="K1179" s="11" t="n">
        <v>0</v>
      </c>
      <c r="L1179" s="62"/>
    </row>
    <row r="1180" customFormat="false" ht="30.8" hidden="false" customHeight="false" outlineLevel="0" collapsed="false">
      <c r="A1180" s="74"/>
      <c r="B1180" s="11"/>
      <c r="C1180" s="11"/>
      <c r="D1180" s="11"/>
      <c r="E1180" s="11"/>
      <c r="F1180" s="11"/>
      <c r="G1180" s="11"/>
      <c r="H1180" s="11"/>
      <c r="I1180" s="63" t="s">
        <v>3213</v>
      </c>
      <c r="J1180" s="64" t="n">
        <v>34681.5</v>
      </c>
      <c r="K1180" s="11" t="n">
        <v>0</v>
      </c>
      <c r="L1180" s="62"/>
    </row>
    <row r="1181" customFormat="false" ht="30.8" hidden="false" customHeight="false" outlineLevel="0" collapsed="false">
      <c r="A1181" s="74"/>
      <c r="B1181" s="11"/>
      <c r="C1181" s="11"/>
      <c r="D1181" s="11"/>
      <c r="E1181" s="11"/>
      <c r="F1181" s="11"/>
      <c r="G1181" s="11"/>
      <c r="H1181" s="11"/>
      <c r="I1181" s="63" t="s">
        <v>3214</v>
      </c>
      <c r="J1181" s="64" t="n">
        <v>24800</v>
      </c>
      <c r="K1181" s="11" t="n">
        <v>0</v>
      </c>
      <c r="L1181" s="62"/>
    </row>
    <row r="1182" customFormat="false" ht="30.8" hidden="false" customHeight="false" outlineLevel="0" collapsed="false">
      <c r="A1182" s="1" t="s">
        <v>3215</v>
      </c>
      <c r="B1182" s="1" t="s">
        <v>3216</v>
      </c>
      <c r="C1182" s="1" t="s">
        <v>75</v>
      </c>
      <c r="D1182" s="1" t="s">
        <v>39</v>
      </c>
      <c r="E1182" s="1" t="n">
        <v>67920</v>
      </c>
      <c r="F1182" s="1" t="n">
        <f aca="false">D1182-C1182</f>
        <v>8</v>
      </c>
      <c r="G1182" s="26" t="n">
        <v>3853.5</v>
      </c>
      <c r="H1182" s="1" t="n">
        <f aca="false">G1182*F1182</f>
        <v>30828</v>
      </c>
      <c r="I1182" s="13" t="s">
        <v>3217</v>
      </c>
      <c r="J1182" s="14" t="n">
        <v>30828</v>
      </c>
      <c r="K1182" s="1" t="n">
        <f aca="false">H1182-J1182</f>
        <v>0</v>
      </c>
      <c r="L1182" s="0"/>
    </row>
    <row r="1183" customFormat="false" ht="30.8" hidden="false" customHeight="false" outlineLevel="0" collapsed="false">
      <c r="A1183" s="1" t="s">
        <v>3218</v>
      </c>
      <c r="B1183" s="1" t="s">
        <v>3219</v>
      </c>
      <c r="C1183" s="1" t="s">
        <v>51</v>
      </c>
      <c r="D1183" s="1" t="s">
        <v>14</v>
      </c>
      <c r="E1183" s="1" t="n">
        <v>9865</v>
      </c>
      <c r="F1183" s="1" t="n">
        <f aca="false">D1183-C1183</f>
        <v>2</v>
      </c>
      <c r="G1183" s="26" t="n">
        <v>3853.5</v>
      </c>
      <c r="H1183" s="1" t="n">
        <f aca="false">G1183*F1183</f>
        <v>7707</v>
      </c>
      <c r="I1183" s="13" t="s">
        <v>3220</v>
      </c>
      <c r="J1183" s="14" t="n">
        <v>7707</v>
      </c>
      <c r="K1183" s="1" t="n">
        <f aca="false">H1183-J1183</f>
        <v>0</v>
      </c>
      <c r="L1183" s="0"/>
    </row>
    <row r="1184" customFormat="false" ht="30.8" hidden="false" customHeight="false" outlineLevel="0" collapsed="false">
      <c r="A1184" s="26" t="s">
        <v>3221</v>
      </c>
      <c r="B1184" s="26" t="s">
        <v>3222</v>
      </c>
      <c r="C1184" s="26" t="s">
        <v>13</v>
      </c>
      <c r="D1184" s="26" t="s">
        <v>133</v>
      </c>
      <c r="E1184" s="26" t="n">
        <v>12215</v>
      </c>
      <c r="F1184" s="26" t="n">
        <f aca="false">D1184-C1184</f>
        <v>2</v>
      </c>
      <c r="G1184" s="26" t="n">
        <v>3853.5</v>
      </c>
      <c r="H1184" s="26" t="n">
        <f aca="false">G1184*F1184</f>
        <v>7707</v>
      </c>
      <c r="I1184" s="13" t="s">
        <v>3223</v>
      </c>
      <c r="J1184" s="14" t="n">
        <v>7707</v>
      </c>
      <c r="K1184" s="1" t="n">
        <f aca="false">H1184-J1184</f>
        <v>0</v>
      </c>
      <c r="L1184" s="0"/>
    </row>
    <row r="1185" s="80" customFormat="true" ht="30.8" hidden="false" customHeight="false" outlineLevel="0" collapsed="false">
      <c r="A1185" s="77" t="n">
        <v>205306880</v>
      </c>
      <c r="B1185" s="77"/>
      <c r="C1185" s="77"/>
      <c r="D1185" s="77"/>
      <c r="E1185" s="77"/>
      <c r="F1185" s="77"/>
      <c r="G1185" s="77"/>
      <c r="H1185" s="77" t="n">
        <v>0</v>
      </c>
      <c r="I1185" s="78" t="s">
        <v>3224</v>
      </c>
      <c r="J1185" s="79" t="n">
        <v>23121</v>
      </c>
      <c r="K1185" s="77" t="n">
        <f aca="false">H1185-J1185</f>
        <v>-23121</v>
      </c>
      <c r="L1185" s="77" t="s">
        <v>690</v>
      </c>
    </row>
    <row r="1186" customFormat="false" ht="30.8" hidden="false" customHeight="false" outlineLevel="0" collapsed="false">
      <c r="A1186" s="1" t="s">
        <v>3225</v>
      </c>
      <c r="B1186" s="1" t="s">
        <v>3226</v>
      </c>
      <c r="C1186" s="1" t="s">
        <v>51</v>
      </c>
      <c r="D1186" s="1" t="s">
        <v>14</v>
      </c>
      <c r="E1186" s="1" t="n">
        <v>13352.5</v>
      </c>
      <c r="F1186" s="1" t="n">
        <f aca="false">D1186-C1186</f>
        <v>2</v>
      </c>
      <c r="G1186" s="26" t="n">
        <v>3853.5</v>
      </c>
      <c r="H1186" s="1" t="n">
        <f aca="false">G1186*F1186</f>
        <v>7707</v>
      </c>
      <c r="I1186" s="13" t="s">
        <v>3227</v>
      </c>
      <c r="J1186" s="14" t="n">
        <v>7707</v>
      </c>
      <c r="K1186" s="1" t="n">
        <f aca="false">H1186-J1186</f>
        <v>0</v>
      </c>
      <c r="L1186" s="0"/>
    </row>
    <row r="1187" customFormat="false" ht="30.8" hidden="false" customHeight="false" outlineLevel="0" collapsed="false">
      <c r="A1187" s="1" t="s">
        <v>3228</v>
      </c>
      <c r="B1187" s="1" t="s">
        <v>3229</v>
      </c>
      <c r="C1187" s="1" t="s">
        <v>119</v>
      </c>
      <c r="D1187" s="1" t="s">
        <v>67</v>
      </c>
      <c r="E1187" s="1" t="n">
        <v>4932.5</v>
      </c>
      <c r="F1187" s="1" t="n">
        <f aca="false">D1187-C1187</f>
        <v>1</v>
      </c>
      <c r="G1187" s="26" t="n">
        <v>3853.5</v>
      </c>
      <c r="H1187" s="1" t="n">
        <f aca="false">G1187*F1187</f>
        <v>3853.5</v>
      </c>
      <c r="I1187" s="13" t="s">
        <v>3230</v>
      </c>
      <c r="J1187" s="14" t="n">
        <v>3853.5</v>
      </c>
      <c r="K1187" s="1" t="n">
        <f aca="false">H1187-J1187</f>
        <v>0</v>
      </c>
      <c r="L1187" s="0"/>
    </row>
    <row r="1188" customFormat="false" ht="15.9" hidden="false" customHeight="false" outlineLevel="0" collapsed="false">
      <c r="A1188" s="1" t="s">
        <v>3231</v>
      </c>
      <c r="B1188" s="1" t="s">
        <v>3232</v>
      </c>
      <c r="C1188" s="1" t="s">
        <v>51</v>
      </c>
      <c r="D1188" s="1" t="s">
        <v>14</v>
      </c>
      <c r="E1188" s="1" t="n">
        <v>9865</v>
      </c>
      <c r="F1188" s="1" t="n">
        <f aca="false">D1188-C1188</f>
        <v>2</v>
      </c>
      <c r="G1188" s="26" t="n">
        <v>3853.5</v>
      </c>
      <c r="H1188" s="1" t="n">
        <f aca="false">G1188*F1188</f>
        <v>7707</v>
      </c>
      <c r="I1188" s="13" t="s">
        <v>3233</v>
      </c>
      <c r="J1188" s="14" t="n">
        <v>7707</v>
      </c>
      <c r="K1188" s="1" t="n">
        <f aca="false">H1188-J1188</f>
        <v>0</v>
      </c>
      <c r="L1188" s="0"/>
    </row>
    <row r="1189" customFormat="false" ht="30.8" hidden="false" customHeight="false" outlineLevel="0" collapsed="false">
      <c r="A1189" s="1" t="s">
        <v>3234</v>
      </c>
      <c r="B1189" s="1" t="s">
        <v>3235</v>
      </c>
      <c r="C1189" s="1" t="s">
        <v>146</v>
      </c>
      <c r="D1189" s="1" t="s">
        <v>58</v>
      </c>
      <c r="E1189" s="1" t="n">
        <v>16980</v>
      </c>
      <c r="F1189" s="1" t="n">
        <f aca="false">D1189-C1189</f>
        <v>2</v>
      </c>
      <c r="G1189" s="26" t="n">
        <v>3853.5</v>
      </c>
      <c r="H1189" s="1" t="n">
        <f aca="false">G1189*F1189</f>
        <v>7707</v>
      </c>
      <c r="I1189" s="13" t="s">
        <v>3236</v>
      </c>
      <c r="J1189" s="14" t="n">
        <v>7707</v>
      </c>
      <c r="K1189" s="1" t="n">
        <f aca="false">H1189-J1189</f>
        <v>0</v>
      </c>
      <c r="L1189" s="0"/>
    </row>
    <row r="1190" s="95" customFormat="true" ht="29.85" hidden="false" customHeight="false" outlineLevel="0" collapsed="false">
      <c r="A1190" s="91" t="s">
        <v>3237</v>
      </c>
      <c r="B1190" s="92" t="s">
        <v>3238</v>
      </c>
      <c r="C1190" s="92" t="s">
        <v>43</v>
      </c>
      <c r="D1190" s="92" t="s">
        <v>47</v>
      </c>
      <c r="E1190" s="92" t="n">
        <v>24950</v>
      </c>
      <c r="F1190" s="92" t="n">
        <f aca="false">D1190-C1190</f>
        <v>2</v>
      </c>
      <c r="G1190" s="92" t="n">
        <f aca="false">3670*2</f>
        <v>7340</v>
      </c>
      <c r="H1190" s="92" t="n">
        <f aca="false">G1190*F1190</f>
        <v>14680</v>
      </c>
      <c r="I1190" s="93" t="s">
        <v>3239</v>
      </c>
      <c r="J1190" s="94" t="n">
        <v>7340</v>
      </c>
      <c r="K1190" s="92" t="n">
        <f aca="false">H1190-J1190-J1191</f>
        <v>0</v>
      </c>
      <c r="L1190" s="92"/>
    </row>
    <row r="1191" s="6" customFormat="true" ht="29.85" hidden="false" customHeight="false" outlineLevel="0" collapsed="false">
      <c r="A1191" s="91"/>
      <c r="B1191" s="92"/>
      <c r="C1191" s="92"/>
      <c r="D1191" s="92"/>
      <c r="E1191" s="92"/>
      <c r="F1191" s="92"/>
      <c r="G1191" s="92"/>
      <c r="H1191" s="92"/>
      <c r="I1191" s="96" t="s">
        <v>3240</v>
      </c>
      <c r="J1191" s="97" t="n">
        <v>7340</v>
      </c>
      <c r="K1191" s="92" t="n">
        <v>0</v>
      </c>
      <c r="L1191" s="92"/>
    </row>
    <row r="1192" customFormat="false" ht="30.8" hidden="false" customHeight="false" outlineLevel="0" collapsed="false">
      <c r="A1192" s="1" t="s">
        <v>3241</v>
      </c>
      <c r="B1192" s="1" t="s">
        <v>3242</v>
      </c>
      <c r="C1192" s="1" t="s">
        <v>86</v>
      </c>
      <c r="D1192" s="1" t="s">
        <v>207</v>
      </c>
      <c r="E1192" s="1" t="n">
        <v>10415</v>
      </c>
      <c r="F1192" s="1" t="n">
        <f aca="false">D1192-C1192</f>
        <v>2</v>
      </c>
      <c r="G1192" s="26" t="n">
        <v>3853.5</v>
      </c>
      <c r="H1192" s="1" t="n">
        <f aca="false">G1192*F1192</f>
        <v>7707</v>
      </c>
      <c r="I1192" s="13" t="s">
        <v>3243</v>
      </c>
      <c r="J1192" s="14" t="n">
        <v>7707</v>
      </c>
      <c r="K1192" s="1" t="n">
        <f aca="false">H1192-J1192</f>
        <v>0</v>
      </c>
      <c r="L1192" s="0"/>
    </row>
    <row r="1193" customFormat="false" ht="30.8" hidden="false" customHeight="false" outlineLevel="0" collapsed="false">
      <c r="A1193" s="1" t="s">
        <v>3244</v>
      </c>
      <c r="B1193" s="1" t="s">
        <v>3245</v>
      </c>
      <c r="C1193" s="1" t="s">
        <v>180</v>
      </c>
      <c r="D1193" s="1" t="s">
        <v>58</v>
      </c>
      <c r="E1193" s="1" t="n">
        <v>20028.75</v>
      </c>
      <c r="F1193" s="1" t="n">
        <f aca="false">D1193-C1193</f>
        <v>3</v>
      </c>
      <c r="G1193" s="26" t="n">
        <v>3853.5</v>
      </c>
      <c r="H1193" s="1" t="n">
        <f aca="false">G1193*F1193</f>
        <v>11560.5</v>
      </c>
      <c r="I1193" s="13" t="s">
        <v>3246</v>
      </c>
      <c r="J1193" s="14" t="n">
        <v>11560.5</v>
      </c>
      <c r="K1193" s="1" t="n">
        <f aca="false">H1193-J1193</f>
        <v>0</v>
      </c>
      <c r="L1193" s="0"/>
    </row>
    <row r="1194" s="22" customFormat="true" ht="29.85" hidden="false" customHeight="false" outlineLevel="0" collapsed="false">
      <c r="A1194" s="19" t="s">
        <v>3247</v>
      </c>
      <c r="B1194" s="19" t="s">
        <v>3248</v>
      </c>
      <c r="C1194" s="19" t="s">
        <v>63</v>
      </c>
      <c r="D1194" s="19" t="s">
        <v>93</v>
      </c>
      <c r="E1194" s="19" t="n">
        <v>47048.75</v>
      </c>
      <c r="F1194" s="19" t="n">
        <f aca="false">D1194-C1194</f>
        <v>7</v>
      </c>
      <c r="G1194" s="19" t="n">
        <v>3670</v>
      </c>
      <c r="H1194" s="19" t="n">
        <f aca="false">G1194*F1194</f>
        <v>25690</v>
      </c>
      <c r="I1194" s="20" t="s">
        <v>3249</v>
      </c>
      <c r="J1194" s="21" t="n">
        <v>25690</v>
      </c>
      <c r="K1194" s="19" t="n">
        <f aca="false">H1194-J1194</f>
        <v>0</v>
      </c>
    </row>
    <row r="1195" customFormat="false" ht="30.8" hidden="false" customHeight="false" outlineLevel="0" collapsed="false">
      <c r="A1195" s="1" t="s">
        <v>3250</v>
      </c>
      <c r="B1195" s="1" t="s">
        <v>3251</v>
      </c>
      <c r="C1195" s="1" t="s">
        <v>146</v>
      </c>
      <c r="D1195" s="1" t="s">
        <v>59</v>
      </c>
      <c r="E1195" s="1" t="n">
        <v>19730</v>
      </c>
      <c r="F1195" s="1" t="n">
        <f aca="false">D1195-C1195</f>
        <v>4</v>
      </c>
      <c r="G1195" s="26" t="n">
        <v>3853.5</v>
      </c>
      <c r="H1195" s="1" t="n">
        <f aca="false">G1195*F1195</f>
        <v>15414</v>
      </c>
      <c r="I1195" s="13" t="s">
        <v>3252</v>
      </c>
      <c r="J1195" s="14" t="n">
        <v>15414</v>
      </c>
      <c r="K1195" s="1" t="n">
        <f aca="false">H1195-J1195</f>
        <v>0</v>
      </c>
      <c r="L1195" s="0"/>
    </row>
    <row r="1196" customFormat="false" ht="30.8" hidden="false" customHeight="false" outlineLevel="0" collapsed="false">
      <c r="A1196" s="1" t="s">
        <v>3253</v>
      </c>
      <c r="B1196" s="1" t="s">
        <v>3254</v>
      </c>
      <c r="C1196" s="1" t="s">
        <v>39</v>
      </c>
      <c r="D1196" s="1" t="s">
        <v>207</v>
      </c>
      <c r="E1196" s="1" t="n">
        <v>24430</v>
      </c>
      <c r="F1196" s="1" t="n">
        <f aca="false">D1196-C1196</f>
        <v>4</v>
      </c>
      <c r="G1196" s="26" t="n">
        <v>3853.5</v>
      </c>
      <c r="H1196" s="1" t="n">
        <f aca="false">G1196*F1196</f>
        <v>15414</v>
      </c>
      <c r="I1196" s="13" t="s">
        <v>3255</v>
      </c>
      <c r="J1196" s="14" t="n">
        <v>15414</v>
      </c>
      <c r="K1196" s="1" t="n">
        <f aca="false">H1196-J1196</f>
        <v>0</v>
      </c>
      <c r="L1196" s="0"/>
    </row>
    <row r="1197" customFormat="false" ht="30.8" hidden="false" customHeight="false" outlineLevel="0" collapsed="false">
      <c r="A1197" s="1" t="s">
        <v>3256</v>
      </c>
      <c r="B1197" s="1" t="s">
        <v>3257</v>
      </c>
      <c r="C1197" s="1" t="s">
        <v>58</v>
      </c>
      <c r="D1197" s="1" t="s">
        <v>59</v>
      </c>
      <c r="E1197" s="1" t="n">
        <v>12215</v>
      </c>
      <c r="F1197" s="1" t="n">
        <f aca="false">D1197-C1197</f>
        <v>2</v>
      </c>
      <c r="G1197" s="26" t="n">
        <v>3853.5</v>
      </c>
      <c r="H1197" s="1" t="n">
        <f aca="false">G1197*F1197</f>
        <v>7707</v>
      </c>
      <c r="I1197" s="13" t="s">
        <v>3258</v>
      </c>
      <c r="J1197" s="14" t="n">
        <v>7707</v>
      </c>
      <c r="K1197" s="1" t="n">
        <f aca="false">H1197-J1197</f>
        <v>0</v>
      </c>
      <c r="L1197" s="0"/>
    </row>
    <row r="1198" customFormat="false" ht="15.9" hidden="false" customHeight="false" outlineLevel="0" collapsed="false">
      <c r="A1198" s="1" t="s">
        <v>3259</v>
      </c>
      <c r="B1198" s="1" t="s">
        <v>3260</v>
      </c>
      <c r="C1198" s="1" t="s">
        <v>39</v>
      </c>
      <c r="D1198" s="1" t="s">
        <v>13</v>
      </c>
      <c r="E1198" s="1" t="n">
        <v>6107.5</v>
      </c>
      <c r="F1198" s="1" t="n">
        <f aca="false">D1198-C1198</f>
        <v>1</v>
      </c>
      <c r="G1198" s="26" t="n">
        <v>3853.5</v>
      </c>
      <c r="H1198" s="1" t="n">
        <f aca="false">G1198*F1198</f>
        <v>3853.5</v>
      </c>
      <c r="I1198" s="13" t="s">
        <v>3261</v>
      </c>
      <c r="J1198" s="14" t="n">
        <v>3853.5</v>
      </c>
      <c r="K1198" s="1" t="n">
        <f aca="false">H1198-J1198</f>
        <v>0</v>
      </c>
      <c r="L1198" s="0"/>
    </row>
    <row r="1199" customFormat="false" ht="15.9" hidden="false" customHeight="false" outlineLevel="0" collapsed="false">
      <c r="A1199" s="1" t="s">
        <v>3262</v>
      </c>
      <c r="B1199" s="1" t="s">
        <v>3260</v>
      </c>
      <c r="C1199" s="1" t="s">
        <v>13</v>
      </c>
      <c r="D1199" s="1" t="s">
        <v>86</v>
      </c>
      <c r="E1199" s="1" t="n">
        <v>4932.5</v>
      </c>
      <c r="F1199" s="1" t="n">
        <f aca="false">D1199-C1199</f>
        <v>1</v>
      </c>
      <c r="G1199" s="26" t="n">
        <v>3853.5</v>
      </c>
      <c r="H1199" s="1" t="n">
        <f aca="false">G1199*F1199</f>
        <v>3853.5</v>
      </c>
      <c r="I1199" s="13" t="s">
        <v>3263</v>
      </c>
      <c r="J1199" s="14" t="n">
        <v>3853.5</v>
      </c>
      <c r="K1199" s="1" t="n">
        <f aca="false">H1199-J1199</f>
        <v>0</v>
      </c>
      <c r="L1199" s="0"/>
    </row>
    <row r="1200" s="6" customFormat="true" ht="29.85" hidden="false" customHeight="false" outlineLevel="0" collapsed="false">
      <c r="A1200" s="4" t="s">
        <v>3264</v>
      </c>
      <c r="B1200" s="4" t="s">
        <v>3265</v>
      </c>
      <c r="C1200" s="4" t="s">
        <v>43</v>
      </c>
      <c r="D1200" s="4" t="s">
        <v>47</v>
      </c>
      <c r="E1200" s="4" t="n">
        <v>13645</v>
      </c>
      <c r="F1200" s="4" t="n">
        <f aca="false">D1200-C1200</f>
        <v>2</v>
      </c>
      <c r="G1200" s="4" t="n">
        <v>5743.5</v>
      </c>
      <c r="H1200" s="4" t="n">
        <f aca="false">G1200*F1200</f>
        <v>11487</v>
      </c>
      <c r="I1200" s="28" t="s">
        <v>3266</v>
      </c>
      <c r="J1200" s="29" t="n">
        <v>11486.8</v>
      </c>
      <c r="K1200" s="4" t="n">
        <f aca="false">H1200-J1200</f>
        <v>0.200000000000728</v>
      </c>
    </row>
    <row r="1201" s="44" customFormat="true" ht="30.8" hidden="false" customHeight="false" outlineLevel="0" collapsed="false">
      <c r="A1201" s="1" t="s">
        <v>3267</v>
      </c>
      <c r="B1201" s="1" t="s">
        <v>3268</v>
      </c>
      <c r="C1201" s="1" t="s">
        <v>34</v>
      </c>
      <c r="D1201" s="1" t="s">
        <v>13</v>
      </c>
      <c r="E1201" s="1" t="n">
        <v>67920</v>
      </c>
      <c r="F1201" s="1" t="n">
        <f aca="false">D1201-C1201</f>
        <v>8</v>
      </c>
      <c r="G1201" s="26" t="n">
        <v>3853.5</v>
      </c>
      <c r="H1201" s="1" t="n">
        <f aca="false">G1201*F1201</f>
        <v>30828</v>
      </c>
      <c r="I1201" s="13" t="s">
        <v>3269</v>
      </c>
      <c r="J1201" s="14" t="n">
        <v>30828</v>
      </c>
      <c r="K1201" s="1" t="n">
        <f aca="false">H1201-J1201</f>
        <v>0</v>
      </c>
      <c r="L1201" s="1"/>
      <c r="M1201" s="0"/>
      <c r="N1201" s="0"/>
      <c r="O1201" s="0"/>
      <c r="P1201" s="0"/>
      <c r="Q1201" s="0"/>
      <c r="R1201" s="0"/>
      <c r="S1201" s="0"/>
      <c r="T1201" s="0"/>
      <c r="U1201" s="0"/>
      <c r="V1201" s="0"/>
      <c r="AMI1201" s="0"/>
      <c r="AMJ1201" s="0"/>
    </row>
    <row r="1202" s="12" customFormat="true" ht="29.85" hidden="false" customHeight="false" outlineLevel="0" collapsed="false">
      <c r="A1202" s="23" t="s">
        <v>3270</v>
      </c>
      <c r="B1202" s="11" t="s">
        <v>3271</v>
      </c>
      <c r="C1202" s="11" t="s">
        <v>20</v>
      </c>
      <c r="D1202" s="11" t="s">
        <v>146</v>
      </c>
      <c r="E1202" s="11" t="n">
        <v>11545</v>
      </c>
      <c r="F1202" s="11" t="n">
        <v>1</v>
      </c>
      <c r="G1202" s="8" t="n">
        <v>4693.5</v>
      </c>
      <c r="H1202" s="11" t="n">
        <f aca="false">G1202*F1202</f>
        <v>4693.5</v>
      </c>
      <c r="I1202" s="9" t="s">
        <v>3272</v>
      </c>
      <c r="J1202" s="10" t="n">
        <v>4693.5</v>
      </c>
      <c r="K1202" s="11" t="n">
        <f aca="false">H1202+H1203-J1202-J1203</f>
        <v>0</v>
      </c>
      <c r="L1202" s="11"/>
    </row>
    <row r="1203" s="12" customFormat="true" ht="29.85" hidden="false" customHeight="false" outlineLevel="0" collapsed="false">
      <c r="A1203" s="23"/>
      <c r="B1203" s="11"/>
      <c r="C1203" s="11"/>
      <c r="D1203" s="11"/>
      <c r="E1203" s="11"/>
      <c r="F1203" s="11" t="n">
        <v>1</v>
      </c>
      <c r="G1203" s="8" t="n">
        <v>4693.5</v>
      </c>
      <c r="H1203" s="11" t="n">
        <f aca="false">G1203*F1203</f>
        <v>4693.5</v>
      </c>
      <c r="I1203" s="9" t="s">
        <v>3273</v>
      </c>
      <c r="J1203" s="10" t="n">
        <v>4693.5</v>
      </c>
      <c r="K1203" s="11" t="n">
        <v>0</v>
      </c>
      <c r="L1203" s="11"/>
    </row>
    <row r="1204" customFormat="false" ht="30.8" hidden="false" customHeight="false" outlineLevel="0" collapsed="false">
      <c r="A1204" s="1" t="s">
        <v>3274</v>
      </c>
      <c r="B1204" s="1" t="s">
        <v>3275</v>
      </c>
      <c r="C1204" s="1" t="s">
        <v>24</v>
      </c>
      <c r="D1204" s="1" t="s">
        <v>19</v>
      </c>
      <c r="E1204" s="1" t="n">
        <v>15952.5</v>
      </c>
      <c r="F1204" s="1" t="n">
        <f aca="false">D1204-C1204</f>
        <v>3</v>
      </c>
      <c r="G1204" s="26" t="n">
        <v>3853.5</v>
      </c>
      <c r="H1204" s="1" t="n">
        <f aca="false">G1204*F1204</f>
        <v>11560.5</v>
      </c>
      <c r="I1204" s="13" t="s">
        <v>3276</v>
      </c>
      <c r="J1204" s="14" t="n">
        <v>11560.5</v>
      </c>
      <c r="K1204" s="1" t="n">
        <f aca="false">H1204-J1204</f>
        <v>0</v>
      </c>
      <c r="L1204" s="0"/>
    </row>
    <row r="1205" customFormat="false" ht="30.8" hidden="false" customHeight="false" outlineLevel="0" collapsed="false">
      <c r="A1205" s="1" t="s">
        <v>3277</v>
      </c>
      <c r="B1205" s="1" t="s">
        <v>3278</v>
      </c>
      <c r="C1205" s="1" t="s">
        <v>93</v>
      </c>
      <c r="D1205" s="1" t="s">
        <v>35</v>
      </c>
      <c r="E1205" s="1" t="n">
        <v>21847.5</v>
      </c>
      <c r="F1205" s="1" t="n">
        <f aca="false">D1205-C1205</f>
        <v>3</v>
      </c>
      <c r="G1205" s="26" t="n">
        <v>3853.5</v>
      </c>
      <c r="H1205" s="1" t="n">
        <f aca="false">G1205*F1205</f>
        <v>11560.5</v>
      </c>
      <c r="I1205" s="13" t="s">
        <v>3279</v>
      </c>
      <c r="J1205" s="14" t="n">
        <v>11560.5</v>
      </c>
      <c r="K1205" s="1" t="n">
        <f aca="false">H1205-J1205</f>
        <v>0</v>
      </c>
      <c r="L1205" s="0"/>
    </row>
    <row r="1206" customFormat="false" ht="30.8" hidden="false" customHeight="false" outlineLevel="0" collapsed="false">
      <c r="A1206" s="1" t="s">
        <v>3280</v>
      </c>
      <c r="B1206" s="1" t="s">
        <v>3281</v>
      </c>
      <c r="C1206" s="1" t="s">
        <v>86</v>
      </c>
      <c r="D1206" s="1" t="s">
        <v>133</v>
      </c>
      <c r="E1206" s="1" t="n">
        <v>5207.5</v>
      </c>
      <c r="F1206" s="1" t="n">
        <f aca="false">D1206-C1206</f>
        <v>1</v>
      </c>
      <c r="G1206" s="26" t="n">
        <v>3853.5</v>
      </c>
      <c r="H1206" s="1" t="n">
        <f aca="false">G1206*F1206</f>
        <v>3853.5</v>
      </c>
      <c r="I1206" s="13" t="s">
        <v>3282</v>
      </c>
      <c r="J1206" s="14" t="n">
        <v>3853.5</v>
      </c>
      <c r="K1206" s="1" t="n">
        <f aca="false">H1206-J1206</f>
        <v>0</v>
      </c>
      <c r="L1206" s="0"/>
    </row>
    <row r="1207" s="12" customFormat="true" ht="29.85" hidden="false" customHeight="false" outlineLevel="0" collapsed="false">
      <c r="A1207" s="23" t="s">
        <v>3283</v>
      </c>
      <c r="B1207" s="11" t="s">
        <v>3284</v>
      </c>
      <c r="C1207" s="11" t="s">
        <v>58</v>
      </c>
      <c r="D1207" s="11" t="s">
        <v>59</v>
      </c>
      <c r="E1207" s="11" t="n">
        <v>20280</v>
      </c>
      <c r="F1207" s="11" t="n">
        <f aca="false">D1207-C1207</f>
        <v>2</v>
      </c>
      <c r="G1207" s="8" t="n">
        <f aca="false">3853.5*2</f>
        <v>7707</v>
      </c>
      <c r="H1207" s="11" t="n">
        <f aca="false">G1207*F1207</f>
        <v>15414</v>
      </c>
      <c r="I1207" s="9" t="s">
        <v>3285</v>
      </c>
      <c r="J1207" s="10" t="n">
        <v>7707</v>
      </c>
      <c r="K1207" s="11" t="n">
        <f aca="false">H1207-J1207-J1208</f>
        <v>0</v>
      </c>
      <c r="L1207" s="11"/>
    </row>
    <row r="1208" customFormat="false" ht="29.85" hidden="false" customHeight="false" outlineLevel="0" collapsed="false">
      <c r="A1208" s="23"/>
      <c r="B1208" s="11"/>
      <c r="C1208" s="11"/>
      <c r="D1208" s="11"/>
      <c r="E1208" s="11"/>
      <c r="F1208" s="11"/>
      <c r="G1208" s="8"/>
      <c r="H1208" s="11"/>
      <c r="I1208" s="24" t="s">
        <v>3286</v>
      </c>
      <c r="J1208" s="25" t="n">
        <v>7707</v>
      </c>
      <c r="K1208" s="11" t="n">
        <v>0</v>
      </c>
      <c r="L1208" s="11"/>
    </row>
    <row r="1209" customFormat="false" ht="29.85" hidden="false" customHeight="false" outlineLevel="0" collapsed="false">
      <c r="A1209" s="1" t="s">
        <v>3287</v>
      </c>
      <c r="B1209" s="1" t="s">
        <v>3288</v>
      </c>
      <c r="C1209" s="1" t="s">
        <v>29</v>
      </c>
      <c r="D1209" s="1" t="s">
        <v>75</v>
      </c>
      <c r="E1209" s="1" t="n">
        <v>21270</v>
      </c>
      <c r="F1209" s="1" t="n">
        <f aca="false">D1209-C1209</f>
        <v>4</v>
      </c>
      <c r="G1209" s="26" t="n">
        <v>3853.5</v>
      </c>
      <c r="H1209" s="1" t="n">
        <f aca="false">G1209*F1209</f>
        <v>15414</v>
      </c>
      <c r="I1209" s="13" t="s">
        <v>3289</v>
      </c>
      <c r="J1209" s="14" t="n">
        <v>15414</v>
      </c>
      <c r="K1209" s="1" t="n">
        <f aca="false">H1209-J1209</f>
        <v>0</v>
      </c>
      <c r="L1209" s="0"/>
    </row>
    <row r="1210" customFormat="false" ht="15.9" hidden="false" customHeight="false" outlineLevel="0" collapsed="false">
      <c r="A1210" s="1" t="s">
        <v>3290</v>
      </c>
      <c r="B1210" s="1" t="s">
        <v>3291</v>
      </c>
      <c r="C1210" s="1" t="s">
        <v>20</v>
      </c>
      <c r="D1210" s="1" t="s">
        <v>58</v>
      </c>
      <c r="E1210" s="1" t="n">
        <v>19730</v>
      </c>
      <c r="F1210" s="1" t="n">
        <f aca="false">D1210-C1210</f>
        <v>4</v>
      </c>
      <c r="G1210" s="26" t="n">
        <v>3853.5</v>
      </c>
      <c r="H1210" s="1" t="n">
        <f aca="false">G1210*F1210</f>
        <v>15414</v>
      </c>
      <c r="I1210" s="13" t="s">
        <v>3292</v>
      </c>
      <c r="J1210" s="14" t="n">
        <v>15414</v>
      </c>
      <c r="K1210" s="1" t="n">
        <f aca="false">H1210-J1210</f>
        <v>0</v>
      </c>
      <c r="L1210" s="0"/>
    </row>
    <row r="1211" customFormat="false" ht="15.9" hidden="false" customHeight="false" outlineLevel="0" collapsed="false">
      <c r="A1211" s="1" t="s">
        <v>3293</v>
      </c>
      <c r="B1211" s="1" t="s">
        <v>3294</v>
      </c>
      <c r="C1211" s="1" t="s">
        <v>24</v>
      </c>
      <c r="D1211" s="1" t="s">
        <v>34</v>
      </c>
      <c r="E1211" s="1" t="n">
        <v>13807.5</v>
      </c>
      <c r="F1211" s="1" t="n">
        <f aca="false">D1211-C1211</f>
        <v>2</v>
      </c>
      <c r="G1211" s="26" t="n">
        <v>3853.5</v>
      </c>
      <c r="H1211" s="1" t="n">
        <f aca="false">G1211*F1211</f>
        <v>7707</v>
      </c>
      <c r="I1211" s="13" t="s">
        <v>3295</v>
      </c>
      <c r="J1211" s="14" t="n">
        <v>7707</v>
      </c>
      <c r="K1211" s="1" t="n">
        <f aca="false">H1211-J1211</f>
        <v>0</v>
      </c>
      <c r="L1211" s="0"/>
    </row>
    <row r="1212" customFormat="false" ht="15.9" hidden="false" customHeight="false" outlineLevel="0" collapsed="false">
      <c r="A1212" s="1" t="s">
        <v>3296</v>
      </c>
      <c r="B1212" s="1" t="s">
        <v>3297</v>
      </c>
      <c r="C1212" s="1" t="s">
        <v>119</v>
      </c>
      <c r="D1212" s="1" t="s">
        <v>112</v>
      </c>
      <c r="E1212" s="1" t="n">
        <v>46867.5</v>
      </c>
      <c r="F1212" s="1" t="n">
        <f aca="false">D1212-C1212</f>
        <v>9</v>
      </c>
      <c r="G1212" s="26" t="n">
        <v>3853.5</v>
      </c>
      <c r="H1212" s="1" t="n">
        <f aca="false">G1212*F1212</f>
        <v>34681.5</v>
      </c>
      <c r="I1212" s="13" t="s">
        <v>3298</v>
      </c>
      <c r="J1212" s="14" t="n">
        <v>34681.5</v>
      </c>
      <c r="K1212" s="1" t="n">
        <f aca="false">H1212-J1212</f>
        <v>0</v>
      </c>
      <c r="L1212" s="0"/>
    </row>
    <row r="1213" customFormat="false" ht="30.8" hidden="false" customHeight="false" outlineLevel="0" collapsed="false">
      <c r="A1213" s="1" t="s">
        <v>3299</v>
      </c>
      <c r="B1213" s="1" t="s">
        <v>3300</v>
      </c>
      <c r="C1213" s="1" t="s">
        <v>133</v>
      </c>
      <c r="D1213" s="1" t="s">
        <v>112</v>
      </c>
      <c r="E1213" s="1" t="n">
        <v>20711.25</v>
      </c>
      <c r="F1213" s="1" t="n">
        <f aca="false">D1213-C1213</f>
        <v>3</v>
      </c>
      <c r="G1213" s="26" t="n">
        <v>3853.5</v>
      </c>
      <c r="H1213" s="1" t="n">
        <f aca="false">G1213*F1213</f>
        <v>11560.5</v>
      </c>
      <c r="I1213" s="13" t="s">
        <v>3301</v>
      </c>
      <c r="J1213" s="14" t="n">
        <v>11560.5</v>
      </c>
      <c r="K1213" s="1" t="n">
        <f aca="false">H1213-J1213</f>
        <v>0</v>
      </c>
      <c r="L1213" s="0"/>
    </row>
    <row r="1214" customFormat="false" ht="30.8" hidden="false" customHeight="false" outlineLevel="0" collapsed="false">
      <c r="A1214" s="1" t="s">
        <v>3302</v>
      </c>
      <c r="B1214" s="1" t="s">
        <v>3303</v>
      </c>
      <c r="C1214" s="1" t="s">
        <v>146</v>
      </c>
      <c r="D1214" s="1" t="s">
        <v>58</v>
      </c>
      <c r="E1214" s="1" t="n">
        <v>9865</v>
      </c>
      <c r="F1214" s="1" t="n">
        <f aca="false">D1214-C1214</f>
        <v>2</v>
      </c>
      <c r="G1214" s="26" t="n">
        <v>3853.5</v>
      </c>
      <c r="H1214" s="1" t="n">
        <f aca="false">G1214*F1214</f>
        <v>7707</v>
      </c>
      <c r="I1214" s="13" t="s">
        <v>3304</v>
      </c>
      <c r="J1214" s="14" t="n">
        <v>7707</v>
      </c>
      <c r="K1214" s="1" t="n">
        <f aca="false">H1214-J1214</f>
        <v>0</v>
      </c>
      <c r="L1214" s="0"/>
    </row>
    <row r="1215" customFormat="false" ht="30.8" hidden="false" customHeight="false" outlineLevel="0" collapsed="false">
      <c r="A1215" s="1" t="s">
        <v>3305</v>
      </c>
      <c r="B1215" s="1" t="s">
        <v>3306</v>
      </c>
      <c r="C1215" s="1" t="s">
        <v>29</v>
      </c>
      <c r="D1215" s="1" t="s">
        <v>24</v>
      </c>
      <c r="E1215" s="1" t="n">
        <v>16777.5</v>
      </c>
      <c r="F1215" s="1" t="n">
        <f aca="false">D1215-C1215</f>
        <v>3</v>
      </c>
      <c r="G1215" s="26" t="n">
        <v>3853.5</v>
      </c>
      <c r="H1215" s="1" t="n">
        <f aca="false">G1215*F1215</f>
        <v>11560.5</v>
      </c>
      <c r="I1215" s="13" t="s">
        <v>3307</v>
      </c>
      <c r="J1215" s="14" t="n">
        <v>11560.5</v>
      </c>
      <c r="K1215" s="1" t="n">
        <f aca="false">H1215-J1215</f>
        <v>0</v>
      </c>
      <c r="L1215" s="0"/>
    </row>
    <row r="1216" s="49" customFormat="true" ht="29.85" hidden="false" customHeight="false" outlineLevel="0" collapsed="false">
      <c r="A1216" s="46" t="s">
        <v>3308</v>
      </c>
      <c r="B1216" s="46" t="s">
        <v>3309</v>
      </c>
      <c r="C1216" s="46" t="s">
        <v>86</v>
      </c>
      <c r="D1216" s="46" t="s">
        <v>207</v>
      </c>
      <c r="E1216" s="46" t="n">
        <v>9865</v>
      </c>
      <c r="F1216" s="46" t="n">
        <f aca="false">D1216-C1216</f>
        <v>2</v>
      </c>
      <c r="G1216" s="46" t="n">
        <v>3853.5</v>
      </c>
      <c r="H1216" s="46" t="n">
        <f aca="false">G1216*F1216</f>
        <v>7707</v>
      </c>
      <c r="I1216" s="47" t="s">
        <v>3310</v>
      </c>
      <c r="J1216" s="48" t="n">
        <v>13450.4</v>
      </c>
      <c r="K1216" s="46" t="n">
        <f aca="false">H1216-J1216</f>
        <v>-5743.4</v>
      </c>
    </row>
    <row r="1217" s="73" customFormat="true" ht="15" hidden="false" customHeight="false" outlineLevel="0" collapsed="false">
      <c r="A1217" s="70" t="s">
        <v>3311</v>
      </c>
      <c r="B1217" s="70" t="s">
        <v>3309</v>
      </c>
      <c r="C1217" s="70" t="s">
        <v>133</v>
      </c>
      <c r="D1217" s="70" t="s">
        <v>207</v>
      </c>
      <c r="E1217" s="70" t="n">
        <v>6822.5</v>
      </c>
      <c r="F1217" s="70" t="n">
        <f aca="false">D1217-C1217</f>
        <v>1</v>
      </c>
      <c r="G1217" s="70" t="n">
        <v>5743.5</v>
      </c>
      <c r="H1217" s="70" t="n">
        <f aca="false">G1217*F1217</f>
        <v>5743.5</v>
      </c>
      <c r="I1217" s="71"/>
      <c r="J1217" s="72" t="n">
        <v>0</v>
      </c>
      <c r="K1217" s="1" t="n">
        <f aca="false">H1217-J1217</f>
        <v>5743.5</v>
      </c>
      <c r="L1217" s="86"/>
      <c r="AMI1217" s="0"/>
      <c r="AMJ1217" s="0"/>
    </row>
    <row r="1218" customFormat="false" ht="30.8" hidden="false" customHeight="false" outlineLevel="0" collapsed="false">
      <c r="A1218" s="1" t="s">
        <v>3312</v>
      </c>
      <c r="B1218" s="1" t="s">
        <v>3309</v>
      </c>
      <c r="C1218" s="1" t="s">
        <v>207</v>
      </c>
      <c r="D1218" s="1" t="s">
        <v>51</v>
      </c>
      <c r="E1218" s="1" t="n">
        <v>4932.5</v>
      </c>
      <c r="F1218" s="1" t="n">
        <f aca="false">D1218-C1218</f>
        <v>1</v>
      </c>
      <c r="G1218" s="26" t="n">
        <v>3853.5</v>
      </c>
      <c r="H1218" s="1" t="n">
        <f aca="false">G1218*F1218</f>
        <v>3853.5</v>
      </c>
      <c r="I1218" s="13" t="s">
        <v>3313</v>
      </c>
      <c r="J1218" s="14" t="n">
        <v>3853.5</v>
      </c>
      <c r="K1218" s="1" t="n">
        <f aca="false">H1218-J1218</f>
        <v>0</v>
      </c>
      <c r="L1218" s="0"/>
    </row>
    <row r="1219" customFormat="false" ht="30.8" hidden="false" customHeight="false" outlineLevel="0" collapsed="false">
      <c r="A1219" s="1" t="s">
        <v>3314</v>
      </c>
      <c r="B1219" s="1" t="s">
        <v>3315</v>
      </c>
      <c r="C1219" s="1" t="s">
        <v>180</v>
      </c>
      <c r="D1219" s="1" t="s">
        <v>150</v>
      </c>
      <c r="E1219" s="1" t="n">
        <v>16980</v>
      </c>
      <c r="F1219" s="1" t="n">
        <f aca="false">D1219-C1219</f>
        <v>2</v>
      </c>
      <c r="G1219" s="26" t="n">
        <v>3853.5</v>
      </c>
      <c r="H1219" s="1" t="n">
        <f aca="false">G1219*F1219</f>
        <v>7707</v>
      </c>
      <c r="I1219" s="13" t="s">
        <v>3316</v>
      </c>
      <c r="J1219" s="14" t="n">
        <v>7707</v>
      </c>
      <c r="K1219" s="1" t="n">
        <f aca="false">H1219-J1219</f>
        <v>0</v>
      </c>
      <c r="L1219" s="0"/>
    </row>
    <row r="1220" customFormat="false" ht="15.9" hidden="false" customHeight="false" outlineLevel="0" collapsed="false">
      <c r="A1220" s="1" t="s">
        <v>3317</v>
      </c>
      <c r="B1220" s="1" t="s">
        <v>3318</v>
      </c>
      <c r="C1220" s="1" t="s">
        <v>74</v>
      </c>
      <c r="D1220" s="1" t="s">
        <v>34</v>
      </c>
      <c r="E1220" s="1" t="n">
        <v>14797.5</v>
      </c>
      <c r="F1220" s="1" t="n">
        <f aca="false">D1220-C1220</f>
        <v>3</v>
      </c>
      <c r="G1220" s="26" t="n">
        <v>3853.5</v>
      </c>
      <c r="H1220" s="1" t="n">
        <f aca="false">G1220*F1220</f>
        <v>11560.5</v>
      </c>
      <c r="I1220" s="13" t="s">
        <v>3319</v>
      </c>
      <c r="J1220" s="14" t="n">
        <v>11560.5</v>
      </c>
      <c r="K1220" s="1" t="n">
        <f aca="false">H1220-J1220</f>
        <v>0</v>
      </c>
      <c r="L1220" s="0"/>
    </row>
    <row r="1221" customFormat="false" ht="30.8" hidden="false" customHeight="false" outlineLevel="0" collapsed="false">
      <c r="A1221" s="1" t="s">
        <v>3320</v>
      </c>
      <c r="B1221" s="1" t="s">
        <v>3321</v>
      </c>
      <c r="C1221" s="1" t="s">
        <v>14</v>
      </c>
      <c r="D1221" s="1" t="s">
        <v>146</v>
      </c>
      <c r="E1221" s="1" t="n">
        <v>18322.5</v>
      </c>
      <c r="F1221" s="1" t="n">
        <f aca="false">D1221-C1221</f>
        <v>3</v>
      </c>
      <c r="G1221" s="26" t="n">
        <v>3853.5</v>
      </c>
      <c r="H1221" s="1" t="n">
        <f aca="false">G1221*F1221</f>
        <v>11560.5</v>
      </c>
      <c r="I1221" s="13" t="s">
        <v>3322</v>
      </c>
      <c r="J1221" s="14" t="n">
        <v>11560.5</v>
      </c>
      <c r="K1221" s="1" t="n">
        <f aca="false">H1221-J1221</f>
        <v>0</v>
      </c>
      <c r="L1221" s="0"/>
    </row>
    <row r="1222" s="22" customFormat="true" ht="29.85" hidden="false" customHeight="false" outlineLevel="0" collapsed="false">
      <c r="A1222" s="19" t="s">
        <v>3323</v>
      </c>
      <c r="B1222" s="19" t="s">
        <v>3324</v>
      </c>
      <c r="C1222" s="19" t="s">
        <v>63</v>
      </c>
      <c r="D1222" s="19" t="s">
        <v>34</v>
      </c>
      <c r="E1222" s="19" t="n">
        <v>23700</v>
      </c>
      <c r="F1222" s="19" t="n">
        <f aca="false">D1222-C1222</f>
        <v>4</v>
      </c>
      <c r="G1222" s="19" t="n">
        <v>3670</v>
      </c>
      <c r="H1222" s="19" t="n">
        <f aca="false">G1222*F1222</f>
        <v>14680</v>
      </c>
      <c r="I1222" s="20" t="s">
        <v>3325</v>
      </c>
      <c r="J1222" s="21" t="n">
        <v>14680</v>
      </c>
      <c r="K1222" s="19" t="n">
        <f aca="false">H1222-J1222</f>
        <v>0</v>
      </c>
    </row>
    <row r="1223" customFormat="false" ht="30.8" hidden="false" customHeight="false" outlineLevel="0" collapsed="false">
      <c r="A1223" s="1" t="s">
        <v>3326</v>
      </c>
      <c r="B1223" s="1" t="s">
        <v>3327</v>
      </c>
      <c r="C1223" s="1" t="s">
        <v>58</v>
      </c>
      <c r="D1223" s="1" t="s">
        <v>59</v>
      </c>
      <c r="E1223" s="1" t="n">
        <v>14565</v>
      </c>
      <c r="F1223" s="1" t="n">
        <f aca="false">D1223-C1223</f>
        <v>2</v>
      </c>
      <c r="G1223" s="26" t="n">
        <v>3853.5</v>
      </c>
      <c r="H1223" s="1" t="n">
        <f aca="false">G1223*F1223</f>
        <v>7707</v>
      </c>
      <c r="I1223" s="13" t="s">
        <v>3328</v>
      </c>
      <c r="J1223" s="14" t="n">
        <v>7707</v>
      </c>
      <c r="K1223" s="1" t="n">
        <f aca="false">H1223-J1223</f>
        <v>0</v>
      </c>
      <c r="L1223" s="0"/>
    </row>
    <row r="1224" s="22" customFormat="true" ht="29.85" hidden="false" customHeight="false" outlineLevel="0" collapsed="false">
      <c r="A1224" s="75" t="s">
        <v>3329</v>
      </c>
      <c r="B1224" s="19" t="s">
        <v>3330</v>
      </c>
      <c r="C1224" s="19" t="s">
        <v>14</v>
      </c>
      <c r="D1224" s="19" t="s">
        <v>59</v>
      </c>
      <c r="E1224" s="19" t="n">
        <v>99750</v>
      </c>
      <c r="F1224" s="19" t="n">
        <f aca="false">D1224-C1224</f>
        <v>7</v>
      </c>
      <c r="G1224" s="19" t="n">
        <v>3670</v>
      </c>
      <c r="H1224" s="19" t="n">
        <f aca="false">(G1224*F1224)*3</f>
        <v>77070</v>
      </c>
      <c r="I1224" s="20" t="s">
        <v>3331</v>
      </c>
      <c r="J1224" s="21" t="n">
        <v>25690</v>
      </c>
      <c r="K1224" s="19" t="n">
        <f aca="false">H1224-J1224-J1225-J1226</f>
        <v>0</v>
      </c>
      <c r="L1224" s="19"/>
    </row>
    <row r="1225" s="22" customFormat="true" ht="29.85" hidden="false" customHeight="false" outlineLevel="0" collapsed="false">
      <c r="A1225" s="75"/>
      <c r="B1225" s="19"/>
      <c r="C1225" s="19"/>
      <c r="D1225" s="19"/>
      <c r="E1225" s="19"/>
      <c r="F1225" s="19"/>
      <c r="G1225" s="19"/>
      <c r="H1225" s="19"/>
      <c r="I1225" s="20" t="s">
        <v>3332</v>
      </c>
      <c r="J1225" s="21" t="n">
        <v>25690</v>
      </c>
      <c r="K1225" s="19" t="n">
        <v>0</v>
      </c>
      <c r="L1225" s="19"/>
    </row>
    <row r="1226" s="22" customFormat="true" ht="29.85" hidden="false" customHeight="false" outlineLevel="0" collapsed="false">
      <c r="A1226" s="75"/>
      <c r="B1226" s="19"/>
      <c r="C1226" s="19"/>
      <c r="D1226" s="19"/>
      <c r="E1226" s="19"/>
      <c r="F1226" s="19"/>
      <c r="G1226" s="19"/>
      <c r="H1226" s="19"/>
      <c r="I1226" s="20" t="s">
        <v>3333</v>
      </c>
      <c r="J1226" s="21" t="n">
        <v>25690</v>
      </c>
      <c r="K1226" s="19" t="n">
        <v>0</v>
      </c>
      <c r="L1226" s="19"/>
    </row>
    <row r="1227" customFormat="false" ht="29.85" hidden="false" customHeight="false" outlineLevel="0" collapsed="false">
      <c r="A1227" s="19" t="s">
        <v>3334</v>
      </c>
      <c r="B1227" s="19" t="s">
        <v>3335</v>
      </c>
      <c r="C1227" s="19" t="s">
        <v>75</v>
      </c>
      <c r="D1227" s="19" t="s">
        <v>35</v>
      </c>
      <c r="E1227" s="19" t="n">
        <v>33250</v>
      </c>
      <c r="F1227" s="19" t="n">
        <f aca="false">D1227-C1227</f>
        <v>7</v>
      </c>
      <c r="G1227" s="19" t="n">
        <v>3670</v>
      </c>
      <c r="H1227" s="19" t="n">
        <f aca="false">G1227*F1227</f>
        <v>25690</v>
      </c>
      <c r="I1227" s="20" t="s">
        <v>3336</v>
      </c>
      <c r="J1227" s="21" t="n">
        <v>25690</v>
      </c>
      <c r="K1227" s="19" t="n">
        <f aca="false">H1227-J1227</f>
        <v>0</v>
      </c>
      <c r="L1227" s="0"/>
    </row>
    <row r="1228" customFormat="false" ht="30.8" hidden="false" customHeight="false" outlineLevel="0" collapsed="false">
      <c r="A1228" s="26" t="s">
        <v>3337</v>
      </c>
      <c r="B1228" s="26" t="s">
        <v>3338</v>
      </c>
      <c r="C1228" s="26" t="s">
        <v>82</v>
      </c>
      <c r="D1228" s="26" t="s">
        <v>67</v>
      </c>
      <c r="E1228" s="26" t="n">
        <v>14797.5</v>
      </c>
      <c r="F1228" s="26" t="n">
        <f aca="false">D1228-C1228</f>
        <v>3</v>
      </c>
      <c r="G1228" s="26" t="n">
        <v>3853.5</v>
      </c>
      <c r="H1228" s="26" t="n">
        <f aca="false">G1228*F1228</f>
        <v>11560.5</v>
      </c>
      <c r="I1228" s="13" t="s">
        <v>3339</v>
      </c>
      <c r="J1228" s="14" t="n">
        <v>11560.5</v>
      </c>
      <c r="K1228" s="1" t="n">
        <f aca="false">H1228-J1228</f>
        <v>0</v>
      </c>
      <c r="L1228" s="0"/>
    </row>
    <row r="1229" customFormat="false" ht="30.8" hidden="false" customHeight="false" outlineLevel="0" collapsed="false">
      <c r="A1229" s="26" t="s">
        <v>3340</v>
      </c>
      <c r="B1229" s="26" t="s">
        <v>3338</v>
      </c>
      <c r="C1229" s="26" t="s">
        <v>39</v>
      </c>
      <c r="D1229" s="26" t="s">
        <v>13</v>
      </c>
      <c r="E1229" s="26" t="n">
        <v>6107.5</v>
      </c>
      <c r="F1229" s="26" t="n">
        <f aca="false">D1229-C1229</f>
        <v>1</v>
      </c>
      <c r="G1229" s="26" t="n">
        <v>3853.5</v>
      </c>
      <c r="H1229" s="26" t="n">
        <f aca="false">G1229*F1229</f>
        <v>3853.5</v>
      </c>
      <c r="I1229" s="13" t="s">
        <v>3341</v>
      </c>
      <c r="J1229" s="14" t="n">
        <v>3853.5</v>
      </c>
      <c r="K1229" s="1" t="n">
        <f aca="false">H1229-J1229</f>
        <v>0</v>
      </c>
      <c r="L1229" s="0"/>
    </row>
    <row r="1230" customFormat="false" ht="30.8" hidden="false" customHeight="false" outlineLevel="0" collapsed="false">
      <c r="A1230" s="1" t="s">
        <v>3342</v>
      </c>
      <c r="B1230" s="1" t="s">
        <v>3343</v>
      </c>
      <c r="C1230" s="1" t="s">
        <v>142</v>
      </c>
      <c r="D1230" s="1" t="s">
        <v>63</v>
      </c>
      <c r="E1230" s="1" t="n">
        <v>9865</v>
      </c>
      <c r="F1230" s="1" t="n">
        <f aca="false">D1230-C1230</f>
        <v>2</v>
      </c>
      <c r="G1230" s="26" t="n">
        <v>3853.5</v>
      </c>
      <c r="H1230" s="1" t="n">
        <f aca="false">G1230*F1230</f>
        <v>7707</v>
      </c>
      <c r="I1230" s="13" t="s">
        <v>3344</v>
      </c>
      <c r="J1230" s="14" t="n">
        <v>7707</v>
      </c>
      <c r="K1230" s="1" t="n">
        <f aca="false">H1230-J1230</f>
        <v>0</v>
      </c>
      <c r="L1230" s="0"/>
    </row>
    <row r="1231" customFormat="false" ht="30.8" hidden="false" customHeight="false" outlineLevel="0" collapsed="false">
      <c r="A1231" s="1" t="s">
        <v>3345</v>
      </c>
      <c r="B1231" s="1" t="s">
        <v>3343</v>
      </c>
      <c r="C1231" s="1" t="s">
        <v>63</v>
      </c>
      <c r="D1231" s="1" t="s">
        <v>24</v>
      </c>
      <c r="E1231" s="1" t="n">
        <v>9865</v>
      </c>
      <c r="F1231" s="1" t="n">
        <f aca="false">D1231-C1231</f>
        <v>2</v>
      </c>
      <c r="G1231" s="26" t="n">
        <v>3853.5</v>
      </c>
      <c r="H1231" s="1" t="n">
        <f aca="false">G1231*F1231</f>
        <v>7707</v>
      </c>
      <c r="I1231" s="13" t="s">
        <v>3346</v>
      </c>
      <c r="J1231" s="14" t="n">
        <v>7707</v>
      </c>
      <c r="K1231" s="1" t="n">
        <f aca="false">H1231-J1231</f>
        <v>0</v>
      </c>
      <c r="L1231" s="0"/>
    </row>
    <row r="1232" customFormat="false" ht="30.8" hidden="false" customHeight="false" outlineLevel="0" collapsed="false">
      <c r="A1232" s="1" t="s">
        <v>3347</v>
      </c>
      <c r="B1232" s="1" t="s">
        <v>3348</v>
      </c>
      <c r="C1232" s="1" t="s">
        <v>82</v>
      </c>
      <c r="D1232" s="1" t="s">
        <v>119</v>
      </c>
      <c r="E1232" s="1" t="n">
        <v>11545</v>
      </c>
      <c r="F1232" s="1" t="n">
        <f aca="false">D1232-C1232</f>
        <v>2</v>
      </c>
      <c r="G1232" s="26" t="n">
        <v>4693.5</v>
      </c>
      <c r="H1232" s="1" t="n">
        <f aca="false">G1232*F1232</f>
        <v>9387</v>
      </c>
      <c r="I1232" s="13" t="s">
        <v>3349</v>
      </c>
      <c r="J1232" s="14" t="n">
        <v>9387</v>
      </c>
      <c r="K1232" s="1" t="n">
        <f aca="false">H1232-J1232</f>
        <v>0</v>
      </c>
      <c r="L1232" s="0"/>
    </row>
    <row r="1233" customFormat="false" ht="30.8" hidden="false" customHeight="false" outlineLevel="0" collapsed="false">
      <c r="A1233" s="1" t="s">
        <v>3350</v>
      </c>
      <c r="B1233" s="1" t="s">
        <v>3351</v>
      </c>
      <c r="C1233" s="1" t="s">
        <v>24</v>
      </c>
      <c r="D1233" s="1" t="s">
        <v>19</v>
      </c>
      <c r="E1233" s="1" t="n">
        <v>16447.5</v>
      </c>
      <c r="F1233" s="1" t="n">
        <f aca="false">D1233-C1233</f>
        <v>3</v>
      </c>
      <c r="G1233" s="26" t="n">
        <v>3853.5</v>
      </c>
      <c r="H1233" s="1" t="n">
        <f aca="false">G1233*F1233</f>
        <v>11560.5</v>
      </c>
      <c r="I1233" s="13" t="s">
        <v>3352</v>
      </c>
      <c r="J1233" s="14" t="n">
        <v>11560.5</v>
      </c>
      <c r="K1233" s="1" t="n">
        <f aca="false">H1233-J1233</f>
        <v>0</v>
      </c>
      <c r="L1233" s="0"/>
    </row>
    <row r="1234" customFormat="false" ht="30.8" hidden="false" customHeight="false" outlineLevel="0" collapsed="false">
      <c r="A1234" s="1" t="s">
        <v>3353</v>
      </c>
      <c r="B1234" s="1" t="s">
        <v>3354</v>
      </c>
      <c r="C1234" s="1" t="s">
        <v>47</v>
      </c>
      <c r="D1234" s="1" t="s">
        <v>74</v>
      </c>
      <c r="E1234" s="1" t="n">
        <v>26705</v>
      </c>
      <c r="F1234" s="1" t="n">
        <f aca="false">D1234-C1234</f>
        <v>4</v>
      </c>
      <c r="G1234" s="26" t="n">
        <v>3853.5</v>
      </c>
      <c r="H1234" s="1" t="n">
        <f aca="false">G1234*F1234</f>
        <v>15414</v>
      </c>
      <c r="I1234" s="13" t="s">
        <v>3355</v>
      </c>
      <c r="J1234" s="14" t="n">
        <v>15414</v>
      </c>
      <c r="K1234" s="1" t="n">
        <f aca="false">H1234-J1234</f>
        <v>0</v>
      </c>
      <c r="L1234" s="0"/>
    </row>
    <row r="1235" customFormat="false" ht="30.8" hidden="false" customHeight="false" outlineLevel="0" collapsed="false">
      <c r="A1235" s="1" t="s">
        <v>3356</v>
      </c>
      <c r="B1235" s="1" t="s">
        <v>3357</v>
      </c>
      <c r="C1235" s="1" t="s">
        <v>43</v>
      </c>
      <c r="D1235" s="1" t="s">
        <v>47</v>
      </c>
      <c r="E1235" s="1" t="n">
        <v>14945</v>
      </c>
      <c r="F1235" s="1" t="n">
        <f aca="false">D1235-C1235</f>
        <v>2</v>
      </c>
      <c r="G1235" s="26" t="n">
        <v>3853.5</v>
      </c>
      <c r="H1235" s="1" t="n">
        <f aca="false">G1235*F1235</f>
        <v>7707</v>
      </c>
      <c r="I1235" s="13" t="s">
        <v>3358</v>
      </c>
      <c r="J1235" s="14" t="n">
        <v>7707</v>
      </c>
      <c r="K1235" s="1" t="n">
        <f aca="false">H1235-J1235</f>
        <v>0</v>
      </c>
      <c r="L1235" s="0"/>
    </row>
    <row r="1236" customFormat="false" ht="30.8" hidden="false" customHeight="false" outlineLevel="0" collapsed="false">
      <c r="A1236" s="1" t="s">
        <v>3359</v>
      </c>
      <c r="B1236" s="1" t="s">
        <v>3360</v>
      </c>
      <c r="C1236" s="1" t="s">
        <v>150</v>
      </c>
      <c r="D1236" s="1" t="s">
        <v>232</v>
      </c>
      <c r="E1236" s="1" t="n">
        <v>12215</v>
      </c>
      <c r="F1236" s="1" t="n">
        <f aca="false">D1236-C1236</f>
        <v>2</v>
      </c>
      <c r="G1236" s="26" t="n">
        <v>3853.5</v>
      </c>
      <c r="H1236" s="1" t="n">
        <f aca="false">G1236*F1236</f>
        <v>7707</v>
      </c>
      <c r="I1236" s="13" t="s">
        <v>3361</v>
      </c>
      <c r="J1236" s="14" t="n">
        <v>7707</v>
      </c>
      <c r="K1236" s="1" t="n">
        <f aca="false">H1236-J1236</f>
        <v>0</v>
      </c>
      <c r="L1236" s="0"/>
    </row>
    <row r="1237" customFormat="false" ht="15.9" hidden="false" customHeight="false" outlineLevel="0" collapsed="false">
      <c r="A1237" s="1" t="s">
        <v>3362</v>
      </c>
      <c r="B1237" s="1" t="s">
        <v>3363</v>
      </c>
      <c r="C1237" s="1" t="s">
        <v>93</v>
      </c>
      <c r="D1237" s="1" t="s">
        <v>86</v>
      </c>
      <c r="E1237" s="1" t="n">
        <v>29595</v>
      </c>
      <c r="F1237" s="1" t="n">
        <f aca="false">D1237-C1237</f>
        <v>6</v>
      </c>
      <c r="G1237" s="26" t="n">
        <v>3853.5</v>
      </c>
      <c r="H1237" s="1" t="n">
        <f aca="false">G1237*F1237</f>
        <v>23121</v>
      </c>
      <c r="I1237" s="13" t="s">
        <v>3364</v>
      </c>
      <c r="J1237" s="14" t="n">
        <v>23121</v>
      </c>
      <c r="K1237" s="1" t="n">
        <f aca="false">H1237-J1237</f>
        <v>0</v>
      </c>
      <c r="L1237" s="0"/>
    </row>
    <row r="1238" customFormat="false" ht="15.9" hidden="false" customHeight="false" outlineLevel="0" collapsed="false">
      <c r="A1238" s="1" t="s">
        <v>3365</v>
      </c>
      <c r="B1238" s="1" t="s">
        <v>3366</v>
      </c>
      <c r="C1238" s="1" t="s">
        <v>20</v>
      </c>
      <c r="D1238" s="1" t="s">
        <v>58</v>
      </c>
      <c r="E1238" s="1" t="n">
        <v>30800</v>
      </c>
      <c r="F1238" s="1" t="n">
        <f aca="false">D1238-C1238</f>
        <v>4</v>
      </c>
      <c r="G1238" s="26" t="n">
        <v>3853.5</v>
      </c>
      <c r="H1238" s="1" t="n">
        <f aca="false">G1238*F1238</f>
        <v>15414</v>
      </c>
      <c r="I1238" s="13" t="s">
        <v>3367</v>
      </c>
      <c r="J1238" s="14" t="n">
        <v>15414</v>
      </c>
      <c r="K1238" s="1" t="n">
        <f aca="false">H1238-J1238</f>
        <v>0</v>
      </c>
      <c r="L1238" s="0"/>
    </row>
    <row r="1239" customFormat="false" ht="15.9" hidden="false" customHeight="false" outlineLevel="0" collapsed="false">
      <c r="A1239" s="1" t="s">
        <v>3368</v>
      </c>
      <c r="B1239" s="1" t="s">
        <v>3366</v>
      </c>
      <c r="C1239" s="1" t="s">
        <v>58</v>
      </c>
      <c r="D1239" s="1" t="s">
        <v>232</v>
      </c>
      <c r="E1239" s="1" t="n">
        <v>6542.5</v>
      </c>
      <c r="F1239" s="1" t="n">
        <f aca="false">D1239-C1239</f>
        <v>1</v>
      </c>
      <c r="G1239" s="26" t="n">
        <v>4693.5</v>
      </c>
      <c r="H1239" s="1" t="n">
        <f aca="false">G1239*F1239</f>
        <v>4693.5</v>
      </c>
      <c r="I1239" s="13" t="s">
        <v>3369</v>
      </c>
      <c r="J1239" s="14" t="n">
        <v>4693.5</v>
      </c>
      <c r="K1239" s="1" t="n">
        <f aca="false">H1239-J1239</f>
        <v>0</v>
      </c>
      <c r="L1239" s="0"/>
    </row>
    <row r="1240" customFormat="false" ht="30.8" hidden="false" customHeight="false" outlineLevel="0" collapsed="false">
      <c r="A1240" s="26" t="s">
        <v>3370</v>
      </c>
      <c r="B1240" s="26" t="s">
        <v>3371</v>
      </c>
      <c r="C1240" s="26" t="s">
        <v>146</v>
      </c>
      <c r="D1240" s="26" t="s">
        <v>58</v>
      </c>
      <c r="E1240" s="26" t="n">
        <v>13645</v>
      </c>
      <c r="F1240" s="26" t="n">
        <f aca="false">D1240-C1240</f>
        <v>2</v>
      </c>
      <c r="G1240" s="26" t="n">
        <v>5743.5</v>
      </c>
      <c r="H1240" s="26" t="n">
        <f aca="false">G1240*F1240</f>
        <v>11487</v>
      </c>
      <c r="I1240" s="13" t="s">
        <v>3372</v>
      </c>
      <c r="J1240" s="14" t="n">
        <v>11486.8</v>
      </c>
      <c r="K1240" s="1" t="n">
        <f aca="false">H1240-J1240</f>
        <v>0.200000000000728</v>
      </c>
      <c r="L1240" s="0"/>
    </row>
    <row r="1241" s="22" customFormat="true" ht="15.85" hidden="false" customHeight="false" outlineLevel="0" collapsed="false">
      <c r="A1241" s="19" t="s">
        <v>3373</v>
      </c>
      <c r="B1241" s="19" t="s">
        <v>3374</v>
      </c>
      <c r="C1241" s="19" t="s">
        <v>47</v>
      </c>
      <c r="D1241" s="19" t="s">
        <v>63</v>
      </c>
      <c r="E1241" s="19" t="n">
        <v>20467.5</v>
      </c>
      <c r="F1241" s="19" t="n">
        <f aca="false">D1241-C1241</f>
        <v>3</v>
      </c>
      <c r="G1241" s="19" t="n">
        <v>5743.5</v>
      </c>
      <c r="H1241" s="19" t="n">
        <v>17230.2</v>
      </c>
      <c r="I1241" s="20" t="s">
        <v>3375</v>
      </c>
      <c r="J1241" s="21" t="n">
        <v>17230.2</v>
      </c>
      <c r="K1241" s="19" t="n">
        <f aca="false">H1241-J1241</f>
        <v>0</v>
      </c>
    </row>
    <row r="1242" customFormat="false" ht="15.9" hidden="false" customHeight="false" outlineLevel="0" collapsed="false">
      <c r="A1242" s="1" t="s">
        <v>3376</v>
      </c>
      <c r="B1242" s="1" t="s">
        <v>3377</v>
      </c>
      <c r="C1242" s="1" t="s">
        <v>133</v>
      </c>
      <c r="D1242" s="1" t="s">
        <v>51</v>
      </c>
      <c r="E1242" s="1" t="n">
        <v>9865</v>
      </c>
      <c r="F1242" s="1" t="n">
        <f aca="false">D1242-C1242</f>
        <v>2</v>
      </c>
      <c r="G1242" s="26" t="n">
        <v>3853.5</v>
      </c>
      <c r="H1242" s="1" t="n">
        <f aca="false">G1242*F1242</f>
        <v>7707</v>
      </c>
      <c r="I1242" s="13" t="s">
        <v>3378</v>
      </c>
      <c r="J1242" s="14" t="n">
        <v>7707</v>
      </c>
      <c r="K1242" s="1" t="n">
        <f aca="false">H1242-J1242</f>
        <v>0</v>
      </c>
      <c r="L1242" s="0"/>
    </row>
    <row r="1243" customFormat="false" ht="30.8" hidden="false" customHeight="false" outlineLevel="0" collapsed="false">
      <c r="A1243" s="1" t="s">
        <v>3379</v>
      </c>
      <c r="B1243" s="1" t="s">
        <v>3380</v>
      </c>
      <c r="C1243" s="1" t="s">
        <v>35</v>
      </c>
      <c r="D1243" s="1" t="s">
        <v>133</v>
      </c>
      <c r="E1243" s="1" t="n">
        <v>21270</v>
      </c>
      <c r="F1243" s="1" t="n">
        <f aca="false">D1243-C1243</f>
        <v>4</v>
      </c>
      <c r="G1243" s="26" t="n">
        <v>3853.5</v>
      </c>
      <c r="H1243" s="1" t="n">
        <f aca="false">G1243*F1243</f>
        <v>15414</v>
      </c>
      <c r="I1243" s="13" t="s">
        <v>3381</v>
      </c>
      <c r="J1243" s="14" t="n">
        <v>15414</v>
      </c>
      <c r="K1243" s="1" t="n">
        <f aca="false">H1243-J1243</f>
        <v>0</v>
      </c>
      <c r="L1243" s="0"/>
    </row>
    <row r="1244" s="22" customFormat="true" ht="29.85" hidden="false" customHeight="false" outlineLevel="0" collapsed="false">
      <c r="A1244" s="19" t="s">
        <v>3382</v>
      </c>
      <c r="B1244" s="19" t="s">
        <v>3383</v>
      </c>
      <c r="C1244" s="19" t="s">
        <v>19</v>
      </c>
      <c r="D1244" s="19" t="s">
        <v>119</v>
      </c>
      <c r="E1244" s="19" t="n">
        <v>15075</v>
      </c>
      <c r="F1244" s="19" t="n">
        <f aca="false">D1244-C1244</f>
        <v>3</v>
      </c>
      <c r="G1244" s="19"/>
      <c r="H1244" s="19" t="n">
        <v>11010</v>
      </c>
      <c r="I1244" s="20" t="s">
        <v>3384</v>
      </c>
      <c r="J1244" s="21" t="n">
        <v>11010</v>
      </c>
      <c r="K1244" s="19" t="n">
        <f aca="false">H1244-J1244</f>
        <v>0</v>
      </c>
    </row>
    <row r="1245" customFormat="false" ht="30.8" hidden="false" customHeight="false" outlineLevel="0" collapsed="false">
      <c r="A1245" s="1" t="s">
        <v>3385</v>
      </c>
      <c r="B1245" s="1" t="s">
        <v>3386</v>
      </c>
      <c r="C1245" s="1" t="s">
        <v>35</v>
      </c>
      <c r="D1245" s="1" t="s">
        <v>13</v>
      </c>
      <c r="E1245" s="1" t="n">
        <v>10415</v>
      </c>
      <c r="F1245" s="1" t="n">
        <f aca="false">D1245-C1245</f>
        <v>2</v>
      </c>
      <c r="G1245" s="26" t="n">
        <v>3853.5</v>
      </c>
      <c r="H1245" s="1" t="n">
        <f aca="false">G1245*F1245</f>
        <v>7707</v>
      </c>
      <c r="I1245" s="13" t="s">
        <v>3387</v>
      </c>
      <c r="J1245" s="14" t="n">
        <v>7707</v>
      </c>
      <c r="K1245" s="1" t="n">
        <f aca="false">H1245-J1245</f>
        <v>0</v>
      </c>
      <c r="L1245" s="0"/>
    </row>
    <row r="1246" customFormat="false" ht="30.8" hidden="false" customHeight="false" outlineLevel="0" collapsed="false">
      <c r="A1246" s="1" t="s">
        <v>3388</v>
      </c>
      <c r="B1246" s="1" t="s">
        <v>3389</v>
      </c>
      <c r="C1246" s="1" t="s">
        <v>180</v>
      </c>
      <c r="D1246" s="1" t="s">
        <v>150</v>
      </c>
      <c r="E1246" s="1" t="n">
        <v>16290</v>
      </c>
      <c r="F1246" s="1" t="n">
        <f aca="false">D1246-C1246</f>
        <v>2</v>
      </c>
      <c r="G1246" s="26" t="n">
        <v>3853.5</v>
      </c>
      <c r="H1246" s="1" t="n">
        <f aca="false">G1246*F1246</f>
        <v>7707</v>
      </c>
      <c r="I1246" s="13" t="s">
        <v>3390</v>
      </c>
      <c r="J1246" s="14" t="n">
        <v>7707</v>
      </c>
      <c r="K1246" s="1" t="n">
        <f aca="false">H1246-J1246</f>
        <v>0</v>
      </c>
      <c r="L1246" s="0"/>
    </row>
    <row r="1247" s="22" customFormat="true" ht="29.85" hidden="false" customHeight="false" outlineLevel="0" collapsed="false">
      <c r="A1247" s="19" t="s">
        <v>3391</v>
      </c>
      <c r="B1247" s="19" t="s">
        <v>3392</v>
      </c>
      <c r="C1247" s="19" t="s">
        <v>93</v>
      </c>
      <c r="D1247" s="19" t="s">
        <v>39</v>
      </c>
      <c r="E1247" s="19" t="n">
        <v>20540</v>
      </c>
      <c r="F1247" s="19" t="n">
        <f aca="false">D1247-C1247</f>
        <v>4</v>
      </c>
      <c r="G1247" s="19" t="n">
        <v>3670</v>
      </c>
      <c r="H1247" s="19" t="n">
        <f aca="false">G1247*F1247</f>
        <v>14680</v>
      </c>
      <c r="I1247" s="20" t="s">
        <v>3393</v>
      </c>
      <c r="J1247" s="21" t="n">
        <v>14680</v>
      </c>
      <c r="K1247" s="19" t="n">
        <f aca="false">H1247-J1247</f>
        <v>0</v>
      </c>
    </row>
    <row r="1248" customFormat="false" ht="30.8" hidden="false" customHeight="false" outlineLevel="0" collapsed="false">
      <c r="A1248" s="1" t="s">
        <v>3394</v>
      </c>
      <c r="B1248" s="1" t="s">
        <v>3395</v>
      </c>
      <c r="C1248" s="1" t="s">
        <v>67</v>
      </c>
      <c r="D1248" s="1" t="s">
        <v>14</v>
      </c>
      <c r="E1248" s="1" t="n">
        <v>44392.5</v>
      </c>
      <c r="F1248" s="1" t="n">
        <f aca="false">D1248-C1248</f>
        <v>9</v>
      </c>
      <c r="G1248" s="26" t="n">
        <v>3853.5</v>
      </c>
      <c r="H1248" s="1" t="n">
        <f aca="false">G1248*F1248</f>
        <v>34681.5</v>
      </c>
      <c r="I1248" s="13" t="s">
        <v>3396</v>
      </c>
      <c r="J1248" s="14" t="n">
        <v>34681.5</v>
      </c>
      <c r="K1248" s="1" t="n">
        <f aca="false">H1248-J1248</f>
        <v>0</v>
      </c>
      <c r="L1248" s="0"/>
    </row>
    <row r="1249" s="95" customFormat="true" ht="29.85" hidden="false" customHeight="false" outlineLevel="0" collapsed="false">
      <c r="A1249" s="91" t="s">
        <v>3397</v>
      </c>
      <c r="B1249" s="92" t="s">
        <v>3398</v>
      </c>
      <c r="C1249" s="92" t="s">
        <v>43</v>
      </c>
      <c r="D1249" s="92" t="s">
        <v>47</v>
      </c>
      <c r="E1249" s="92" t="n">
        <v>21600</v>
      </c>
      <c r="F1249" s="92" t="n">
        <f aca="false">D1249-C1249</f>
        <v>2</v>
      </c>
      <c r="G1249" s="92" t="n">
        <v>3853.5</v>
      </c>
      <c r="H1249" s="92" t="n">
        <f aca="false">(G1249*F1249)*2</f>
        <v>15414</v>
      </c>
      <c r="I1249" s="93" t="s">
        <v>3399</v>
      </c>
      <c r="J1249" s="94" t="n">
        <v>7707</v>
      </c>
      <c r="K1249" s="92" t="n">
        <f aca="false">H1249-J1249-J1250</f>
        <v>0</v>
      </c>
      <c r="L1249" s="92"/>
    </row>
    <row r="1250" s="95" customFormat="true" ht="15.75" hidden="false" customHeight="false" outlineLevel="0" collapsed="false">
      <c r="A1250" s="91"/>
      <c r="B1250" s="92"/>
      <c r="C1250" s="92"/>
      <c r="D1250" s="92"/>
      <c r="E1250" s="92"/>
      <c r="F1250" s="92"/>
      <c r="G1250" s="92"/>
      <c r="H1250" s="92"/>
      <c r="I1250" s="93" t="s">
        <v>3400</v>
      </c>
      <c r="J1250" s="94" t="n">
        <v>7707</v>
      </c>
      <c r="K1250" s="92" t="n">
        <v>0</v>
      </c>
      <c r="L1250" s="92"/>
    </row>
    <row r="1251" s="22" customFormat="true" ht="29.85" hidden="false" customHeight="false" outlineLevel="0" collapsed="false">
      <c r="A1251" s="19" t="s">
        <v>3401</v>
      </c>
      <c r="B1251" s="19" t="s">
        <v>3402</v>
      </c>
      <c r="C1251" s="19" t="s">
        <v>47</v>
      </c>
      <c r="D1251" s="19" t="s">
        <v>63</v>
      </c>
      <c r="E1251" s="19" t="n">
        <v>15405</v>
      </c>
      <c r="F1251" s="19" t="n">
        <f aca="false">D1251-C1251</f>
        <v>3</v>
      </c>
      <c r="G1251" s="19" t="n">
        <v>3670</v>
      </c>
      <c r="H1251" s="19" t="n">
        <f aca="false">G1251*F1251</f>
        <v>11010</v>
      </c>
      <c r="I1251" s="20" t="s">
        <v>3403</v>
      </c>
      <c r="J1251" s="21" t="n">
        <v>11010</v>
      </c>
      <c r="K1251" s="19" t="n">
        <f aca="false">H1251-J1251</f>
        <v>0</v>
      </c>
    </row>
    <row r="1252" customFormat="false" ht="30.8" hidden="false" customHeight="false" outlineLevel="0" collapsed="false">
      <c r="A1252" s="1" t="s">
        <v>3404</v>
      </c>
      <c r="B1252" s="1" t="s">
        <v>3405</v>
      </c>
      <c r="C1252" s="1" t="s">
        <v>82</v>
      </c>
      <c r="D1252" s="1" t="s">
        <v>86</v>
      </c>
      <c r="E1252" s="1" t="n">
        <v>50977.5</v>
      </c>
      <c r="F1252" s="1" t="n">
        <f aca="false">D1252-C1252</f>
        <v>7</v>
      </c>
      <c r="G1252" s="26" t="n">
        <v>3853.5</v>
      </c>
      <c r="H1252" s="1" t="n">
        <f aca="false">G1252*F1252</f>
        <v>26974.5</v>
      </c>
      <c r="I1252" s="13" t="s">
        <v>3406</v>
      </c>
      <c r="J1252" s="14" t="n">
        <v>26974.5</v>
      </c>
      <c r="K1252" s="1" t="n">
        <f aca="false">H1252-J1252</f>
        <v>0</v>
      </c>
      <c r="L1252" s="0"/>
    </row>
    <row r="1253" s="44" customFormat="true" ht="30.8" hidden="false" customHeight="false" outlineLevel="0" collapsed="false">
      <c r="A1253" s="1" t="s">
        <v>3407</v>
      </c>
      <c r="B1253" s="1" t="s">
        <v>3408</v>
      </c>
      <c r="C1253" s="1" t="s">
        <v>24</v>
      </c>
      <c r="D1253" s="1" t="s">
        <v>75</v>
      </c>
      <c r="E1253" s="1" t="n">
        <v>4932.5</v>
      </c>
      <c r="F1253" s="1" t="n">
        <f aca="false">D1253-C1253</f>
        <v>1</v>
      </c>
      <c r="G1253" s="26" t="n">
        <v>3853.5</v>
      </c>
      <c r="H1253" s="1" t="n">
        <f aca="false">G1253*F1253</f>
        <v>3853.5</v>
      </c>
      <c r="I1253" s="13" t="s">
        <v>3409</v>
      </c>
      <c r="J1253" s="14" t="n">
        <v>3853.5</v>
      </c>
      <c r="K1253" s="1" t="n">
        <f aca="false">H1253-J1253</f>
        <v>0</v>
      </c>
      <c r="L1253" s="1"/>
      <c r="M1253" s="0"/>
      <c r="N1253" s="0"/>
      <c r="O1253" s="0"/>
      <c r="P1253" s="0"/>
      <c r="Q1253" s="0"/>
      <c r="R1253" s="0"/>
      <c r="S1253" s="0"/>
      <c r="T1253" s="0"/>
      <c r="U1253" s="0"/>
      <c r="V1253" s="0"/>
      <c r="AMI1253" s="0"/>
      <c r="AMJ1253" s="0"/>
    </row>
    <row r="1254" s="12" customFormat="true" ht="29.85" hidden="false" customHeight="false" outlineLevel="0" collapsed="false">
      <c r="A1254" s="23" t="s">
        <v>3410</v>
      </c>
      <c r="B1254" s="11" t="s">
        <v>3411</v>
      </c>
      <c r="C1254" s="11" t="s">
        <v>98</v>
      </c>
      <c r="D1254" s="11" t="s">
        <v>47</v>
      </c>
      <c r="E1254" s="11" t="n">
        <v>20637</v>
      </c>
      <c r="F1254" s="11" t="n">
        <v>2</v>
      </c>
      <c r="G1254" s="8" t="n">
        <v>4693.5</v>
      </c>
      <c r="H1254" s="11" t="n">
        <f aca="false">G1254*F1254</f>
        <v>9387</v>
      </c>
      <c r="I1254" s="9" t="s">
        <v>3412</v>
      </c>
      <c r="J1254" s="10" t="n">
        <v>9387</v>
      </c>
      <c r="K1254" s="11" t="n">
        <f aca="false">H1254+H1255-J1254-J1255</f>
        <v>800</v>
      </c>
      <c r="L1254" s="11"/>
    </row>
    <row r="1255" s="12" customFormat="true" ht="29.85" hidden="false" customHeight="false" outlineLevel="0" collapsed="false">
      <c r="A1255" s="23"/>
      <c r="B1255" s="11"/>
      <c r="C1255" s="11"/>
      <c r="D1255" s="11"/>
      <c r="E1255" s="11"/>
      <c r="F1255" s="11" t="n">
        <v>2</v>
      </c>
      <c r="G1255" s="8" t="n">
        <v>6000</v>
      </c>
      <c r="H1255" s="11" t="n">
        <f aca="false">G1255*F1255</f>
        <v>12000</v>
      </c>
      <c r="I1255" s="9" t="s">
        <v>3413</v>
      </c>
      <c r="J1255" s="10" t="n">
        <v>11200</v>
      </c>
      <c r="K1255" s="11" t="n">
        <v>0</v>
      </c>
      <c r="L1255" s="11"/>
    </row>
    <row r="1256" customFormat="false" ht="15.9" hidden="false" customHeight="false" outlineLevel="0" collapsed="false">
      <c r="A1256" s="1" t="s">
        <v>3414</v>
      </c>
      <c r="B1256" s="1" t="s">
        <v>3415</v>
      </c>
      <c r="C1256" s="1" t="s">
        <v>133</v>
      </c>
      <c r="D1256" s="1" t="s">
        <v>180</v>
      </c>
      <c r="E1256" s="1" t="n">
        <v>29595</v>
      </c>
      <c r="F1256" s="1" t="n">
        <f aca="false">D1256-C1256</f>
        <v>6</v>
      </c>
      <c r="G1256" s="26" t="n">
        <v>3853.5</v>
      </c>
      <c r="H1256" s="1" t="n">
        <f aca="false">G1256*F1256</f>
        <v>23121</v>
      </c>
      <c r="I1256" s="13" t="s">
        <v>3416</v>
      </c>
      <c r="J1256" s="14" t="n">
        <v>23121</v>
      </c>
      <c r="K1256" s="1" t="n">
        <f aca="false">H1256-J1256</f>
        <v>0</v>
      </c>
      <c r="L1256" s="0"/>
    </row>
    <row r="1257" customFormat="false" ht="15.9" hidden="false" customHeight="false" outlineLevel="0" collapsed="false">
      <c r="A1257" s="1" t="s">
        <v>3417</v>
      </c>
      <c r="B1257" s="1" t="s">
        <v>3418</v>
      </c>
      <c r="C1257" s="1" t="s">
        <v>119</v>
      </c>
      <c r="D1257" s="1" t="s">
        <v>67</v>
      </c>
      <c r="E1257" s="1" t="n">
        <v>5772.5</v>
      </c>
      <c r="F1257" s="1" t="n">
        <f aca="false">D1257-C1257</f>
        <v>1</v>
      </c>
      <c r="G1257" s="26" t="n">
        <v>4693.5</v>
      </c>
      <c r="H1257" s="1" t="n">
        <f aca="false">G1257*F1257</f>
        <v>4693.5</v>
      </c>
      <c r="I1257" s="13" t="s">
        <v>3419</v>
      </c>
      <c r="J1257" s="14" t="n">
        <v>4693.5</v>
      </c>
      <c r="K1257" s="1" t="n">
        <f aca="false">H1257-J1257</f>
        <v>0</v>
      </c>
      <c r="L1257" s="0"/>
    </row>
    <row r="1258" customFormat="false" ht="30.8" hidden="false" customHeight="false" outlineLevel="0" collapsed="false">
      <c r="A1258" s="1" t="s">
        <v>3420</v>
      </c>
      <c r="B1258" s="1" t="s">
        <v>3421</v>
      </c>
      <c r="C1258" s="1" t="s">
        <v>112</v>
      </c>
      <c r="D1258" s="1" t="s">
        <v>14</v>
      </c>
      <c r="E1258" s="1" t="n">
        <v>7097.5</v>
      </c>
      <c r="F1258" s="1" t="n">
        <f aca="false">D1258-C1258</f>
        <v>1</v>
      </c>
      <c r="G1258" s="26" t="n">
        <v>5743.5</v>
      </c>
      <c r="H1258" s="1" t="n">
        <f aca="false">G1258*F1258</f>
        <v>5743.5</v>
      </c>
      <c r="I1258" s="13" t="s">
        <v>3422</v>
      </c>
      <c r="J1258" s="14" t="n">
        <v>5743.4</v>
      </c>
      <c r="K1258" s="1" t="n">
        <f aca="false">H1258-J1258</f>
        <v>0.100000000000364</v>
      </c>
      <c r="L1258" s="0"/>
    </row>
    <row r="1259" customFormat="false" ht="15.9" hidden="false" customHeight="false" outlineLevel="0" collapsed="false">
      <c r="A1259" s="1" t="s">
        <v>3423</v>
      </c>
      <c r="B1259" s="1" t="s">
        <v>3424</v>
      </c>
      <c r="C1259" s="1" t="s">
        <v>63</v>
      </c>
      <c r="D1259" s="1" t="s">
        <v>24</v>
      </c>
      <c r="E1259" s="1" t="n">
        <v>13645</v>
      </c>
      <c r="F1259" s="1" t="n">
        <f aca="false">D1259-C1259</f>
        <v>2</v>
      </c>
      <c r="G1259" s="26" t="n">
        <v>5743.5</v>
      </c>
      <c r="H1259" s="1" t="n">
        <f aca="false">G1259*F1259</f>
        <v>11487</v>
      </c>
      <c r="I1259" s="13" t="s">
        <v>3425</v>
      </c>
      <c r="J1259" s="14" t="n">
        <v>11486.8</v>
      </c>
      <c r="K1259" s="1" t="n">
        <f aca="false">H1259-J1259</f>
        <v>0.200000000000728</v>
      </c>
      <c r="L1259" s="0"/>
    </row>
    <row r="1260" customFormat="false" ht="15.9" hidden="false" customHeight="false" outlineLevel="0" collapsed="false">
      <c r="A1260" s="26" t="s">
        <v>3426</v>
      </c>
      <c r="B1260" s="26" t="s">
        <v>3427</v>
      </c>
      <c r="C1260" s="26" t="s">
        <v>51</v>
      </c>
      <c r="D1260" s="26" t="s">
        <v>150</v>
      </c>
      <c r="E1260" s="26" t="n">
        <v>36645</v>
      </c>
      <c r="F1260" s="26" t="n">
        <f aca="false">D1260-C1260</f>
        <v>6</v>
      </c>
      <c r="G1260" s="26" t="n">
        <v>3853.5</v>
      </c>
      <c r="H1260" s="26" t="n">
        <f aca="false">G1260*F1260</f>
        <v>23121</v>
      </c>
      <c r="I1260" s="13" t="s">
        <v>3428</v>
      </c>
      <c r="J1260" s="14" t="n">
        <v>23121</v>
      </c>
      <c r="K1260" s="1" t="n">
        <f aca="false">H1260-J1260</f>
        <v>0</v>
      </c>
      <c r="L1260" s="0"/>
    </row>
    <row r="1261" customFormat="false" ht="30.8" hidden="false" customHeight="false" outlineLevel="0" collapsed="false">
      <c r="A1261" s="1" t="s">
        <v>3429</v>
      </c>
      <c r="B1261" s="1" t="s">
        <v>3430</v>
      </c>
      <c r="C1261" s="1" t="s">
        <v>232</v>
      </c>
      <c r="D1261" s="1" t="s">
        <v>59</v>
      </c>
      <c r="E1261" s="1" t="n">
        <v>7472.5</v>
      </c>
      <c r="F1261" s="1" t="n">
        <f aca="false">D1261-C1261</f>
        <v>1</v>
      </c>
      <c r="G1261" s="26" t="n">
        <v>3853.5</v>
      </c>
      <c r="H1261" s="1" t="n">
        <f aca="false">G1261*F1261</f>
        <v>3853.5</v>
      </c>
      <c r="I1261" s="13" t="s">
        <v>3431</v>
      </c>
      <c r="J1261" s="14" t="n">
        <v>3853.5</v>
      </c>
      <c r="K1261" s="1" t="n">
        <f aca="false">H1261-J1261</f>
        <v>0</v>
      </c>
      <c r="L1261" s="0"/>
    </row>
    <row r="1262" customFormat="false" ht="30.8" hidden="false" customHeight="false" outlineLevel="0" collapsed="false">
      <c r="A1262" s="1" t="s">
        <v>3432</v>
      </c>
      <c r="B1262" s="1" t="s">
        <v>3433</v>
      </c>
      <c r="C1262" s="1" t="s">
        <v>67</v>
      </c>
      <c r="D1262" s="1" t="s">
        <v>39</v>
      </c>
      <c r="E1262" s="1" t="n">
        <v>13352.5</v>
      </c>
      <c r="F1262" s="1" t="n">
        <f aca="false">D1262-C1262</f>
        <v>2</v>
      </c>
      <c r="G1262" s="26" t="n">
        <v>3853.5</v>
      </c>
      <c r="H1262" s="1" t="n">
        <f aca="false">G1262*F1262</f>
        <v>7707</v>
      </c>
      <c r="I1262" s="13" t="s">
        <v>3434</v>
      </c>
      <c r="J1262" s="14" t="n">
        <v>7707</v>
      </c>
      <c r="K1262" s="1" t="n">
        <f aca="false">H1262-J1262</f>
        <v>0</v>
      </c>
      <c r="L1262" s="0"/>
    </row>
    <row r="1263" customFormat="false" ht="15.9" hidden="false" customHeight="false" outlineLevel="0" collapsed="false">
      <c r="A1263" s="1" t="s">
        <v>3435</v>
      </c>
      <c r="B1263" s="1" t="s">
        <v>3436</v>
      </c>
      <c r="C1263" s="1" t="s">
        <v>14</v>
      </c>
      <c r="D1263" s="1" t="s">
        <v>58</v>
      </c>
      <c r="E1263" s="1" t="n">
        <v>24662.5</v>
      </c>
      <c r="F1263" s="1" t="n">
        <f aca="false">D1263-C1263</f>
        <v>5</v>
      </c>
      <c r="G1263" s="26" t="n">
        <v>3853.5</v>
      </c>
      <c r="H1263" s="1" t="n">
        <f aca="false">G1263*F1263</f>
        <v>19267.5</v>
      </c>
      <c r="I1263" s="13" t="s">
        <v>3437</v>
      </c>
      <c r="J1263" s="14" t="n">
        <v>19267.5</v>
      </c>
      <c r="K1263" s="1" t="n">
        <f aca="false">H1263-J1263</f>
        <v>0</v>
      </c>
      <c r="L1263" s="0"/>
    </row>
    <row r="1264" customFormat="false" ht="30.8" hidden="false" customHeight="false" outlineLevel="0" collapsed="false">
      <c r="A1264" s="1" t="s">
        <v>3438</v>
      </c>
      <c r="B1264" s="1" t="s">
        <v>3439</v>
      </c>
      <c r="C1264" s="1" t="s">
        <v>34</v>
      </c>
      <c r="D1264" s="1" t="s">
        <v>35</v>
      </c>
      <c r="E1264" s="1" t="n">
        <v>40935</v>
      </c>
      <c r="F1264" s="1" t="n">
        <f aca="false">D1264-C1264</f>
        <v>6</v>
      </c>
      <c r="G1264" s="26" t="n">
        <v>5743.5</v>
      </c>
      <c r="H1264" s="1" t="n">
        <f aca="false">G1264*F1264</f>
        <v>34461</v>
      </c>
      <c r="I1264" s="13" t="s">
        <v>3440</v>
      </c>
      <c r="J1264" s="14" t="n">
        <v>34460.4</v>
      </c>
      <c r="K1264" s="1" t="n">
        <f aca="false">H1264-J1264</f>
        <v>0.599999999998545</v>
      </c>
      <c r="L1264" s="0"/>
    </row>
    <row r="1265" customFormat="false" ht="30.8" hidden="false" customHeight="false" outlineLevel="0" collapsed="false">
      <c r="A1265" s="1" t="s">
        <v>3441</v>
      </c>
      <c r="B1265" s="1" t="s">
        <v>3442</v>
      </c>
      <c r="C1265" s="1" t="s">
        <v>58</v>
      </c>
      <c r="D1265" s="1" t="s">
        <v>59</v>
      </c>
      <c r="E1265" s="1" t="n">
        <v>13807.5</v>
      </c>
      <c r="F1265" s="1" t="n">
        <f aca="false">D1265-C1265</f>
        <v>2</v>
      </c>
      <c r="G1265" s="26" t="n">
        <v>3853.5</v>
      </c>
      <c r="H1265" s="1" t="n">
        <f aca="false">G1265*F1265</f>
        <v>7707</v>
      </c>
      <c r="I1265" s="13" t="s">
        <v>3443</v>
      </c>
      <c r="J1265" s="14" t="n">
        <v>7707</v>
      </c>
      <c r="K1265" s="1" t="n">
        <f aca="false">H1265-J1265</f>
        <v>0</v>
      </c>
      <c r="L1265" s="0"/>
    </row>
    <row r="1266" customFormat="false" ht="30.8" hidden="false" customHeight="false" outlineLevel="0" collapsed="false">
      <c r="A1266" s="1" t="s">
        <v>3444</v>
      </c>
      <c r="B1266" s="1" t="s">
        <v>3445</v>
      </c>
      <c r="C1266" s="1" t="s">
        <v>93</v>
      </c>
      <c r="D1266" s="1" t="s">
        <v>13</v>
      </c>
      <c r="E1266" s="1" t="n">
        <v>30787.5</v>
      </c>
      <c r="F1266" s="1" t="n">
        <f aca="false">D1266-C1266</f>
        <v>5</v>
      </c>
      <c r="G1266" s="26" t="n">
        <v>4693.5</v>
      </c>
      <c r="H1266" s="1" t="n">
        <f aca="false">G1266*F1266</f>
        <v>23467.5</v>
      </c>
      <c r="I1266" s="13" t="s">
        <v>3446</v>
      </c>
      <c r="J1266" s="14" t="n">
        <v>23467.5</v>
      </c>
      <c r="K1266" s="1" t="n">
        <f aca="false">H1266-J1266</f>
        <v>0</v>
      </c>
      <c r="L1266" s="0"/>
    </row>
    <row r="1267" s="12" customFormat="true" ht="29.85" hidden="false" customHeight="false" outlineLevel="0" collapsed="false">
      <c r="A1267" s="23" t="s">
        <v>3447</v>
      </c>
      <c r="B1267" s="8" t="s">
        <v>3448</v>
      </c>
      <c r="C1267" s="8" t="s">
        <v>142</v>
      </c>
      <c r="D1267" s="8" t="s">
        <v>74</v>
      </c>
      <c r="E1267" s="8" t="n">
        <v>29100</v>
      </c>
      <c r="F1267" s="8" t="n">
        <f aca="false">D1267-C1267</f>
        <v>3</v>
      </c>
      <c r="G1267" s="8" t="n">
        <v>3853.5</v>
      </c>
      <c r="H1267" s="8" t="n">
        <f aca="false">(G1267*F1267)*2</f>
        <v>23121</v>
      </c>
      <c r="I1267" s="9" t="s">
        <v>3449</v>
      </c>
      <c r="J1267" s="10" t="n">
        <v>11560.5</v>
      </c>
      <c r="K1267" s="8" t="n">
        <f aca="false">H1267-J1267-J1268</f>
        <v>0</v>
      </c>
      <c r="L1267" s="11"/>
    </row>
    <row r="1268" s="12" customFormat="true" ht="29.85" hidden="false" customHeight="false" outlineLevel="0" collapsed="false">
      <c r="A1268" s="23"/>
      <c r="B1268" s="8"/>
      <c r="C1268" s="8"/>
      <c r="D1268" s="8"/>
      <c r="E1268" s="8"/>
      <c r="F1268" s="8"/>
      <c r="G1268" s="8"/>
      <c r="H1268" s="8"/>
      <c r="I1268" s="9" t="s">
        <v>3450</v>
      </c>
      <c r="J1268" s="10" t="n">
        <v>11560.5</v>
      </c>
      <c r="K1268" s="8" t="n">
        <v>0</v>
      </c>
      <c r="L1268" s="11"/>
    </row>
    <row r="1269" customFormat="false" ht="30.8" hidden="false" customHeight="false" outlineLevel="0" collapsed="false">
      <c r="A1269" s="26" t="s">
        <v>3451</v>
      </c>
      <c r="B1269" s="26" t="s">
        <v>3452</v>
      </c>
      <c r="C1269" s="26" t="s">
        <v>180</v>
      </c>
      <c r="D1269" s="26" t="s">
        <v>146</v>
      </c>
      <c r="E1269" s="26" t="n">
        <v>4932.5</v>
      </c>
      <c r="F1269" s="26" t="n">
        <f aca="false">D1269-C1269</f>
        <v>1</v>
      </c>
      <c r="G1269" s="26" t="n">
        <v>3853.5</v>
      </c>
      <c r="H1269" s="26" t="n">
        <f aca="false">G1269*F1269</f>
        <v>3853.5</v>
      </c>
      <c r="I1269" s="13" t="s">
        <v>3453</v>
      </c>
      <c r="J1269" s="14" t="n">
        <v>3853.5</v>
      </c>
      <c r="K1269" s="26" t="n">
        <f aca="false">H1269-J1269</f>
        <v>0</v>
      </c>
      <c r="L1269" s="0"/>
    </row>
    <row r="1270" s="22" customFormat="true" ht="29.85" hidden="false" customHeight="false" outlineLevel="0" collapsed="false">
      <c r="A1270" s="19" t="s">
        <v>3454</v>
      </c>
      <c r="B1270" s="19" t="s">
        <v>3455</v>
      </c>
      <c r="C1270" s="19" t="s">
        <v>43</v>
      </c>
      <c r="D1270" s="19" t="s">
        <v>29</v>
      </c>
      <c r="E1270" s="19" t="n">
        <v>29080</v>
      </c>
      <c r="F1270" s="19" t="n">
        <f aca="false">D1270-C1270</f>
        <v>4</v>
      </c>
      <c r="G1270" s="19" t="n">
        <v>3670</v>
      </c>
      <c r="H1270" s="19" t="n">
        <f aca="false">G1270*F1270</f>
        <v>14680</v>
      </c>
      <c r="I1270" s="20" t="s">
        <v>3456</v>
      </c>
      <c r="J1270" s="21" t="n">
        <v>14680</v>
      </c>
      <c r="K1270" s="19" t="n">
        <f aca="false">H1270-J1270</f>
        <v>0</v>
      </c>
    </row>
    <row r="1271" customFormat="false" ht="30.8" hidden="false" customHeight="false" outlineLevel="0" collapsed="false">
      <c r="A1271" s="1" t="s">
        <v>3457</v>
      </c>
      <c r="B1271" s="1" t="s">
        <v>3458</v>
      </c>
      <c r="C1271" s="1" t="s">
        <v>20</v>
      </c>
      <c r="D1271" s="1" t="s">
        <v>58</v>
      </c>
      <c r="E1271" s="1" t="n">
        <v>28830</v>
      </c>
      <c r="F1271" s="1" t="n">
        <f aca="false">D1271-C1271</f>
        <v>4</v>
      </c>
      <c r="G1271" s="26" t="n">
        <v>5743.5</v>
      </c>
      <c r="H1271" s="1" t="n">
        <f aca="false">G1271*F1271</f>
        <v>22974</v>
      </c>
      <c r="I1271" s="13" t="s">
        <v>3459</v>
      </c>
      <c r="J1271" s="14" t="n">
        <v>22973.6</v>
      </c>
      <c r="K1271" s="26" t="n">
        <f aca="false">H1271-J1271</f>
        <v>0.400000000001455</v>
      </c>
      <c r="L1271" s="0"/>
    </row>
    <row r="1272" s="22" customFormat="true" ht="29.85" hidden="false" customHeight="false" outlineLevel="0" collapsed="false">
      <c r="A1272" s="19" t="s">
        <v>3460</v>
      </c>
      <c r="B1272" s="19" t="s">
        <v>3461</v>
      </c>
      <c r="C1272" s="19" t="s">
        <v>14</v>
      </c>
      <c r="D1272" s="19" t="s">
        <v>59</v>
      </c>
      <c r="E1272" s="19" t="n">
        <v>41475</v>
      </c>
      <c r="F1272" s="19" t="n">
        <f aca="false">D1272-C1272</f>
        <v>7</v>
      </c>
      <c r="G1272" s="19" t="n">
        <v>3670</v>
      </c>
      <c r="H1272" s="19" t="n">
        <f aca="false">G1272*F1272</f>
        <v>25690</v>
      </c>
      <c r="I1272" s="20" t="s">
        <v>3462</v>
      </c>
      <c r="J1272" s="21" t="n">
        <v>25690</v>
      </c>
      <c r="K1272" s="19" t="n">
        <f aca="false">H1272-J1272</f>
        <v>0</v>
      </c>
    </row>
    <row r="1273" customFormat="false" ht="30.8" hidden="false" customHeight="false" outlineLevel="0" collapsed="false">
      <c r="A1273" s="1" t="s">
        <v>3463</v>
      </c>
      <c r="B1273" s="1" t="s">
        <v>3464</v>
      </c>
      <c r="C1273" s="1" t="s">
        <v>142</v>
      </c>
      <c r="D1273" s="1" t="s">
        <v>74</v>
      </c>
      <c r="E1273" s="1" t="n">
        <v>18322.5</v>
      </c>
      <c r="F1273" s="1" t="n">
        <f aca="false">D1273-C1273</f>
        <v>3</v>
      </c>
      <c r="G1273" s="26" t="n">
        <v>3853.5</v>
      </c>
      <c r="H1273" s="1" t="n">
        <f aca="false">G1273*F1273</f>
        <v>11560.5</v>
      </c>
      <c r="I1273" s="13" t="s">
        <v>3465</v>
      </c>
      <c r="J1273" s="14" t="n">
        <v>11560.5</v>
      </c>
      <c r="K1273" s="26" t="n">
        <f aca="false">H1273-J1273</f>
        <v>0</v>
      </c>
      <c r="L1273" s="0"/>
    </row>
    <row r="1274" customFormat="false" ht="30.8" hidden="false" customHeight="false" outlineLevel="0" collapsed="false">
      <c r="A1274" s="1" t="s">
        <v>3466</v>
      </c>
      <c r="B1274" s="1" t="s">
        <v>3467</v>
      </c>
      <c r="C1274" s="1" t="s">
        <v>180</v>
      </c>
      <c r="D1274" s="1" t="s">
        <v>150</v>
      </c>
      <c r="E1274" s="1" t="n">
        <v>9865</v>
      </c>
      <c r="F1274" s="1" t="n">
        <f aca="false">D1274-C1274</f>
        <v>2</v>
      </c>
      <c r="G1274" s="26" t="n">
        <v>3853.5</v>
      </c>
      <c r="H1274" s="1" t="n">
        <f aca="false">G1274*F1274</f>
        <v>7707</v>
      </c>
      <c r="I1274" s="13" t="s">
        <v>3468</v>
      </c>
      <c r="J1274" s="14" t="n">
        <v>7707</v>
      </c>
      <c r="K1274" s="26" t="n">
        <f aca="false">H1274-J1274</f>
        <v>0</v>
      </c>
      <c r="L1274" s="0"/>
    </row>
    <row r="1275" customFormat="false" ht="30.8" hidden="false" customHeight="false" outlineLevel="0" collapsed="false">
      <c r="A1275" s="1" t="s">
        <v>3469</v>
      </c>
      <c r="B1275" s="1" t="s">
        <v>3470</v>
      </c>
      <c r="C1275" s="1" t="s">
        <v>47</v>
      </c>
      <c r="D1275" s="1" t="s">
        <v>142</v>
      </c>
      <c r="E1275" s="1" t="n">
        <v>5207.5</v>
      </c>
      <c r="F1275" s="1" t="n">
        <f aca="false">D1275-C1275</f>
        <v>1</v>
      </c>
      <c r="G1275" s="26" t="n">
        <v>3853.5</v>
      </c>
      <c r="H1275" s="1" t="n">
        <f aca="false">G1275*F1275</f>
        <v>3853.5</v>
      </c>
      <c r="I1275" s="13" t="s">
        <v>3471</v>
      </c>
      <c r="J1275" s="14" t="n">
        <v>3853.5</v>
      </c>
      <c r="K1275" s="26" t="n">
        <f aca="false">H1275-J1275</f>
        <v>0</v>
      </c>
      <c r="L1275" s="0"/>
    </row>
    <row r="1276" customFormat="false" ht="30.8" hidden="false" customHeight="false" outlineLevel="0" collapsed="false">
      <c r="A1276" s="1" t="s">
        <v>3472</v>
      </c>
      <c r="B1276" s="1" t="s">
        <v>3473</v>
      </c>
      <c r="C1276" s="1" t="s">
        <v>43</v>
      </c>
      <c r="D1276" s="1" t="s">
        <v>24</v>
      </c>
      <c r="E1276" s="1" t="n">
        <v>40363.75</v>
      </c>
      <c r="F1276" s="1" t="n">
        <f aca="false">D1276-C1276</f>
        <v>7</v>
      </c>
      <c r="G1276" s="26" t="n">
        <v>3853.5</v>
      </c>
      <c r="H1276" s="1" t="n">
        <f aca="false">G1276*F1276</f>
        <v>26974.5</v>
      </c>
      <c r="I1276" s="13" t="s">
        <v>3474</v>
      </c>
      <c r="J1276" s="14" t="n">
        <v>26974.5</v>
      </c>
      <c r="K1276" s="26" t="n">
        <f aca="false">H1276-J1276</f>
        <v>0</v>
      </c>
      <c r="L1276" s="0"/>
    </row>
    <row r="1277" s="6" customFormat="true" ht="29.85" hidden="false" customHeight="false" outlineLevel="0" collapsed="false">
      <c r="A1277" s="4" t="s">
        <v>3475</v>
      </c>
      <c r="B1277" s="4" t="s">
        <v>3476</v>
      </c>
      <c r="C1277" s="4" t="s">
        <v>43</v>
      </c>
      <c r="D1277" s="4" t="s">
        <v>74</v>
      </c>
      <c r="E1277" s="4" t="n">
        <v>33555</v>
      </c>
      <c r="F1277" s="4" t="n">
        <f aca="false">D1277-C1277</f>
        <v>6</v>
      </c>
      <c r="G1277" s="4" t="n">
        <v>3853.5</v>
      </c>
      <c r="H1277" s="4" t="n">
        <f aca="false">G1277*F1277</f>
        <v>23121</v>
      </c>
      <c r="I1277" s="28" t="s">
        <v>3477</v>
      </c>
      <c r="J1277" s="29" t="n">
        <v>23121</v>
      </c>
      <c r="K1277" s="4" t="n">
        <f aca="false">H1277-J1277</f>
        <v>0</v>
      </c>
    </row>
    <row r="1278" customFormat="false" ht="30.8" hidden="false" customHeight="false" outlineLevel="0" collapsed="false">
      <c r="A1278" s="1" t="s">
        <v>3478</v>
      </c>
      <c r="B1278" s="1" t="s">
        <v>3479</v>
      </c>
      <c r="C1278" s="1" t="s">
        <v>180</v>
      </c>
      <c r="D1278" s="1" t="s">
        <v>58</v>
      </c>
      <c r="E1278" s="1" t="n">
        <v>21847.5</v>
      </c>
      <c r="F1278" s="1" t="n">
        <f aca="false">D1278-C1278</f>
        <v>3</v>
      </c>
      <c r="G1278" s="26" t="n">
        <v>3853.5</v>
      </c>
      <c r="H1278" s="1" t="n">
        <f aca="false">G1278*F1278</f>
        <v>11560.5</v>
      </c>
      <c r="I1278" s="13" t="s">
        <v>3480</v>
      </c>
      <c r="J1278" s="14" t="n">
        <v>11560.5</v>
      </c>
      <c r="K1278" s="26" t="n">
        <f aca="false">H1278-J1278</f>
        <v>0</v>
      </c>
      <c r="L1278" s="0"/>
    </row>
    <row r="1279" customFormat="false" ht="30.8" hidden="false" customHeight="false" outlineLevel="0" collapsed="false">
      <c r="A1279" s="1" t="s">
        <v>3481</v>
      </c>
      <c r="B1279" s="1" t="s">
        <v>3482</v>
      </c>
      <c r="C1279" s="1" t="s">
        <v>112</v>
      </c>
      <c r="D1279" s="1" t="s">
        <v>232</v>
      </c>
      <c r="E1279" s="1" t="n">
        <v>50977.5</v>
      </c>
      <c r="F1279" s="1" t="n">
        <f aca="false">D1279-C1279</f>
        <v>7</v>
      </c>
      <c r="G1279" s="26" t="n">
        <v>3853.5</v>
      </c>
      <c r="H1279" s="1" t="n">
        <f aca="false">G1279*F1279</f>
        <v>26974.5</v>
      </c>
      <c r="I1279" s="13" t="s">
        <v>3483</v>
      </c>
      <c r="J1279" s="14" t="n">
        <v>26974.5</v>
      </c>
      <c r="K1279" s="26" t="n">
        <f aca="false">H1279-J1279</f>
        <v>0</v>
      </c>
      <c r="L1279" s="0"/>
    </row>
    <row r="1280" customFormat="false" ht="30.8" hidden="false" customHeight="false" outlineLevel="0" collapsed="false">
      <c r="A1280" s="1" t="s">
        <v>3484</v>
      </c>
      <c r="B1280" s="1" t="s">
        <v>3485</v>
      </c>
      <c r="C1280" s="1" t="s">
        <v>34</v>
      </c>
      <c r="D1280" s="1" t="s">
        <v>82</v>
      </c>
      <c r="E1280" s="1" t="n">
        <v>13895</v>
      </c>
      <c r="F1280" s="1" t="n">
        <f aca="false">D1280-C1280</f>
        <v>2</v>
      </c>
      <c r="G1280" s="26" t="n">
        <v>4693.5</v>
      </c>
      <c r="H1280" s="1" t="n">
        <f aca="false">G1280*F1280</f>
        <v>9387</v>
      </c>
      <c r="I1280" s="13" t="s">
        <v>3486</v>
      </c>
      <c r="J1280" s="14" t="n">
        <v>9387</v>
      </c>
      <c r="K1280" s="26" t="n">
        <f aca="false">H1280-J1280</f>
        <v>0</v>
      </c>
      <c r="L1280" s="0"/>
    </row>
    <row r="1281" s="12" customFormat="true" ht="29.85" hidden="false" customHeight="false" outlineLevel="0" collapsed="false">
      <c r="A1281" s="23" t="s">
        <v>3487</v>
      </c>
      <c r="B1281" s="11" t="s">
        <v>3488</v>
      </c>
      <c r="C1281" s="11" t="s">
        <v>63</v>
      </c>
      <c r="D1281" s="11" t="s">
        <v>74</v>
      </c>
      <c r="E1281" s="11" t="n">
        <v>9865</v>
      </c>
      <c r="F1281" s="11" t="n">
        <f aca="false">D1281-C1281</f>
        <v>1</v>
      </c>
      <c r="G1281" s="8" t="n">
        <v>3853.5</v>
      </c>
      <c r="H1281" s="11" t="n">
        <f aca="false">(G1281*F1281)*2</f>
        <v>7707</v>
      </c>
      <c r="I1281" s="9" t="s">
        <v>3489</v>
      </c>
      <c r="J1281" s="10" t="n">
        <v>3853.5</v>
      </c>
      <c r="K1281" s="11" t="n">
        <f aca="false">H1281-J1281-J1282</f>
        <v>0</v>
      </c>
      <c r="L1281" s="11"/>
    </row>
    <row r="1282" s="12" customFormat="true" ht="29.85" hidden="false" customHeight="false" outlineLevel="0" collapsed="false">
      <c r="A1282" s="23"/>
      <c r="B1282" s="11"/>
      <c r="C1282" s="11"/>
      <c r="D1282" s="11"/>
      <c r="E1282" s="11"/>
      <c r="F1282" s="11"/>
      <c r="G1282" s="8"/>
      <c r="H1282" s="11"/>
      <c r="I1282" s="9" t="s">
        <v>3490</v>
      </c>
      <c r="J1282" s="10" t="n">
        <v>3853.5</v>
      </c>
      <c r="K1282" s="11" t="n">
        <v>0</v>
      </c>
      <c r="L1282" s="11"/>
    </row>
    <row r="1283" customFormat="false" ht="15.9" hidden="false" customHeight="false" outlineLevel="0" collapsed="false">
      <c r="A1283" s="1" t="s">
        <v>3491</v>
      </c>
      <c r="B1283" s="1" t="s">
        <v>3492</v>
      </c>
      <c r="C1283" s="1" t="s">
        <v>19</v>
      </c>
      <c r="D1283" s="1" t="s">
        <v>82</v>
      </c>
      <c r="E1283" s="1" t="n">
        <v>8490</v>
      </c>
      <c r="F1283" s="1" t="n">
        <f aca="false">D1283-C1283</f>
        <v>1</v>
      </c>
      <c r="G1283" s="26" t="n">
        <v>3853.5</v>
      </c>
      <c r="H1283" s="1" t="n">
        <f aca="false">G1283*F1283</f>
        <v>3853.5</v>
      </c>
      <c r="I1283" s="13" t="s">
        <v>3493</v>
      </c>
      <c r="J1283" s="14" t="n">
        <v>3853.5</v>
      </c>
      <c r="K1283" s="1" t="n">
        <f aca="false">H1283-J1283</f>
        <v>0</v>
      </c>
      <c r="L1283" s="0"/>
    </row>
    <row r="1284" customFormat="false" ht="30.8" hidden="false" customHeight="false" outlineLevel="0" collapsed="false">
      <c r="A1284" s="1" t="s">
        <v>3494</v>
      </c>
      <c r="B1284" s="1" t="s">
        <v>3495</v>
      </c>
      <c r="C1284" s="1" t="s">
        <v>14</v>
      </c>
      <c r="D1284" s="1" t="s">
        <v>150</v>
      </c>
      <c r="E1284" s="1" t="n">
        <v>19730</v>
      </c>
      <c r="F1284" s="1" t="n">
        <f aca="false">D1284-C1284</f>
        <v>4</v>
      </c>
      <c r="G1284" s="26" t="n">
        <v>3853.5</v>
      </c>
      <c r="H1284" s="1" t="n">
        <f aca="false">G1284*F1284</f>
        <v>15414</v>
      </c>
      <c r="I1284" s="13" t="s">
        <v>3496</v>
      </c>
      <c r="J1284" s="14" t="n">
        <v>15414</v>
      </c>
      <c r="K1284" s="1" t="n">
        <f aca="false">H1284-J1284</f>
        <v>0</v>
      </c>
      <c r="L1284" s="0"/>
    </row>
    <row r="1285" customFormat="false" ht="30.8" hidden="false" customHeight="false" outlineLevel="0" collapsed="false">
      <c r="A1285" s="26" t="s">
        <v>3497</v>
      </c>
      <c r="B1285" s="26" t="s">
        <v>3498</v>
      </c>
      <c r="C1285" s="26" t="s">
        <v>75</v>
      </c>
      <c r="D1285" s="26" t="s">
        <v>19</v>
      </c>
      <c r="E1285" s="26" t="n">
        <v>9865</v>
      </c>
      <c r="F1285" s="26" t="n">
        <f aca="false">D1285-C1285</f>
        <v>2</v>
      </c>
      <c r="G1285" s="26" t="n">
        <v>3853.5</v>
      </c>
      <c r="H1285" s="26" t="n">
        <f aca="false">G1285*F1285</f>
        <v>7707</v>
      </c>
      <c r="I1285" s="13" t="s">
        <v>3499</v>
      </c>
      <c r="J1285" s="14" t="n">
        <v>7707</v>
      </c>
      <c r="K1285" s="1" t="n">
        <f aca="false">H1285-J1285</f>
        <v>0</v>
      </c>
      <c r="L1285" s="0"/>
    </row>
    <row r="1286" customFormat="false" ht="30.8" hidden="false" customHeight="false" outlineLevel="0" collapsed="false">
      <c r="A1286" s="1" t="s">
        <v>3500</v>
      </c>
      <c r="B1286" s="1" t="s">
        <v>3501</v>
      </c>
      <c r="C1286" s="1" t="s">
        <v>34</v>
      </c>
      <c r="D1286" s="1" t="s">
        <v>35</v>
      </c>
      <c r="E1286" s="1" t="n">
        <v>31245</v>
      </c>
      <c r="F1286" s="1" t="n">
        <f aca="false">D1286-C1286</f>
        <v>6</v>
      </c>
      <c r="G1286" s="26" t="n">
        <v>3853.5</v>
      </c>
      <c r="H1286" s="1" t="n">
        <f aca="false">G1286*F1286</f>
        <v>23121</v>
      </c>
      <c r="I1286" s="13" t="s">
        <v>3502</v>
      </c>
      <c r="J1286" s="14" t="n">
        <v>23121</v>
      </c>
      <c r="K1286" s="1" t="n">
        <f aca="false">H1286-J1286</f>
        <v>0</v>
      </c>
      <c r="L1286" s="0"/>
    </row>
    <row r="1287" customFormat="false" ht="30.8" hidden="false" customHeight="false" outlineLevel="0" collapsed="false">
      <c r="A1287" s="1" t="s">
        <v>3503</v>
      </c>
      <c r="B1287" s="1" t="s">
        <v>3504</v>
      </c>
      <c r="C1287" s="1" t="s">
        <v>34</v>
      </c>
      <c r="D1287" s="1" t="s">
        <v>67</v>
      </c>
      <c r="E1287" s="1" t="n">
        <v>30537.5</v>
      </c>
      <c r="F1287" s="1" t="n">
        <f aca="false">D1287-C1287</f>
        <v>5</v>
      </c>
      <c r="G1287" s="26" t="n">
        <v>3853.5</v>
      </c>
      <c r="H1287" s="1" t="n">
        <f aca="false">G1287*F1287</f>
        <v>19267.5</v>
      </c>
      <c r="I1287" s="13" t="s">
        <v>3505</v>
      </c>
      <c r="J1287" s="14" t="n">
        <v>19267.5</v>
      </c>
      <c r="K1287" s="1" t="n">
        <f aca="false">H1287-J1287</f>
        <v>0</v>
      </c>
      <c r="L1287" s="0"/>
    </row>
    <row r="1288" customFormat="false" ht="30.8" hidden="false" customHeight="false" outlineLevel="0" collapsed="false">
      <c r="A1288" s="1" t="s">
        <v>3506</v>
      </c>
      <c r="B1288" s="1" t="s">
        <v>3507</v>
      </c>
      <c r="C1288" s="1" t="s">
        <v>112</v>
      </c>
      <c r="D1288" s="1" t="s">
        <v>14</v>
      </c>
      <c r="E1288" s="1" t="n">
        <v>6822.5</v>
      </c>
      <c r="F1288" s="1" t="n">
        <f aca="false">D1288-C1288</f>
        <v>1</v>
      </c>
      <c r="G1288" s="26" t="n">
        <v>5743.5</v>
      </c>
      <c r="H1288" s="1" t="n">
        <f aca="false">G1288*F1288</f>
        <v>5743.5</v>
      </c>
      <c r="I1288" s="13" t="s">
        <v>3508</v>
      </c>
      <c r="J1288" s="14" t="n">
        <v>5743.4</v>
      </c>
      <c r="K1288" s="1" t="n">
        <f aca="false">H1288-J1288</f>
        <v>0.100000000000364</v>
      </c>
      <c r="L1288" s="0"/>
    </row>
    <row r="1289" customFormat="false" ht="30.8" hidden="false" customHeight="false" outlineLevel="0" collapsed="false">
      <c r="A1289" s="1" t="s">
        <v>3509</v>
      </c>
      <c r="B1289" s="1" t="s">
        <v>3507</v>
      </c>
      <c r="C1289" s="1" t="s">
        <v>146</v>
      </c>
      <c r="D1289" s="1" t="s">
        <v>58</v>
      </c>
      <c r="E1289" s="1" t="n">
        <v>11185</v>
      </c>
      <c r="F1289" s="1" t="n">
        <f aca="false">D1289-C1289</f>
        <v>2</v>
      </c>
      <c r="G1289" s="26" t="n">
        <v>3853.5</v>
      </c>
      <c r="H1289" s="1" t="n">
        <f aca="false">G1289*F1289</f>
        <v>7707</v>
      </c>
      <c r="I1289" s="13" t="s">
        <v>3510</v>
      </c>
      <c r="J1289" s="14" t="n">
        <v>7707</v>
      </c>
      <c r="K1289" s="1" t="n">
        <f aca="false">H1289-J1289</f>
        <v>0</v>
      </c>
      <c r="L1289" s="0"/>
    </row>
    <row r="1290" customFormat="false" ht="30.8" hidden="false" customHeight="false" outlineLevel="0" collapsed="false">
      <c r="A1290" s="1" t="s">
        <v>3511</v>
      </c>
      <c r="B1290" s="1" t="s">
        <v>3512</v>
      </c>
      <c r="C1290" s="1" t="s">
        <v>35</v>
      </c>
      <c r="D1290" s="1" t="s">
        <v>13</v>
      </c>
      <c r="E1290" s="1" t="n">
        <v>10415</v>
      </c>
      <c r="F1290" s="1" t="n">
        <f aca="false">D1290-C1290</f>
        <v>2</v>
      </c>
      <c r="G1290" s="26" t="n">
        <v>3853.5</v>
      </c>
      <c r="H1290" s="1" t="n">
        <f aca="false">G1290*F1290</f>
        <v>7707</v>
      </c>
      <c r="I1290" s="13" t="s">
        <v>3513</v>
      </c>
      <c r="J1290" s="14" t="n">
        <v>7707</v>
      </c>
      <c r="K1290" s="1" t="n">
        <f aca="false">H1290-J1290</f>
        <v>0</v>
      </c>
      <c r="L1290" s="0"/>
    </row>
    <row r="1291" customFormat="false" ht="30.8" hidden="false" customHeight="false" outlineLevel="0" collapsed="false">
      <c r="A1291" s="1" t="s">
        <v>3514</v>
      </c>
      <c r="B1291" s="1" t="s">
        <v>3515</v>
      </c>
      <c r="C1291" s="1" t="s">
        <v>19</v>
      </c>
      <c r="D1291" s="1" t="s">
        <v>82</v>
      </c>
      <c r="E1291" s="1" t="n">
        <v>4932.5</v>
      </c>
      <c r="F1291" s="1" t="n">
        <f aca="false">D1291-C1291</f>
        <v>1</v>
      </c>
      <c r="G1291" s="26" t="n">
        <v>3853.5</v>
      </c>
      <c r="H1291" s="1" t="n">
        <f aca="false">G1291*F1291</f>
        <v>3853.5</v>
      </c>
      <c r="I1291" s="13" t="s">
        <v>3516</v>
      </c>
      <c r="J1291" s="14" t="n">
        <v>3853.5</v>
      </c>
      <c r="K1291" s="1" t="n">
        <f aca="false">H1291-J1291</f>
        <v>0</v>
      </c>
      <c r="L1291" s="0"/>
    </row>
    <row r="1292" customFormat="false" ht="30.8" hidden="false" customHeight="false" outlineLevel="0" collapsed="false">
      <c r="A1292" s="1" t="s">
        <v>3517</v>
      </c>
      <c r="B1292" s="1" t="s">
        <v>3518</v>
      </c>
      <c r="C1292" s="1" t="s">
        <v>39</v>
      </c>
      <c r="D1292" s="1" t="s">
        <v>86</v>
      </c>
      <c r="E1292" s="1" t="n">
        <v>9865</v>
      </c>
      <c r="F1292" s="1" t="n">
        <f aca="false">D1292-C1292</f>
        <v>2</v>
      </c>
      <c r="G1292" s="26" t="n">
        <v>3853.5</v>
      </c>
      <c r="H1292" s="1" t="n">
        <f aca="false">G1292*F1292</f>
        <v>7707</v>
      </c>
      <c r="I1292" s="13" t="s">
        <v>3519</v>
      </c>
      <c r="J1292" s="14" t="n">
        <v>7707</v>
      </c>
      <c r="K1292" s="1" t="n">
        <f aca="false">H1292-J1292</f>
        <v>0</v>
      </c>
      <c r="L1292" s="0"/>
    </row>
    <row r="1293" customFormat="false" ht="15.9" hidden="false" customHeight="false" outlineLevel="0" collapsed="false">
      <c r="A1293" s="1" t="s">
        <v>3520</v>
      </c>
      <c r="B1293" s="1" t="s">
        <v>3521</v>
      </c>
      <c r="C1293" s="1" t="s">
        <v>207</v>
      </c>
      <c r="D1293" s="1" t="s">
        <v>51</v>
      </c>
      <c r="E1293" s="1" t="n">
        <v>6822.5</v>
      </c>
      <c r="F1293" s="1" t="n">
        <f aca="false">D1293-C1293</f>
        <v>1</v>
      </c>
      <c r="G1293" s="26" t="n">
        <v>5743.5</v>
      </c>
      <c r="H1293" s="1" t="n">
        <f aca="false">G1293*F1293</f>
        <v>5743.5</v>
      </c>
      <c r="I1293" s="13" t="s">
        <v>3522</v>
      </c>
      <c r="J1293" s="14" t="n">
        <v>5743.4</v>
      </c>
      <c r="K1293" s="1" t="n">
        <f aca="false">H1293-J1293</f>
        <v>0.100000000000364</v>
      </c>
      <c r="L1293" s="0"/>
    </row>
    <row r="1294" customFormat="false" ht="15.9" hidden="false" customHeight="false" outlineLevel="0" collapsed="false">
      <c r="A1294" s="1" t="s">
        <v>3523</v>
      </c>
      <c r="B1294" s="1" t="s">
        <v>3524</v>
      </c>
      <c r="C1294" s="1" t="s">
        <v>29</v>
      </c>
      <c r="D1294" s="1" t="s">
        <v>75</v>
      </c>
      <c r="E1294" s="1" t="n">
        <v>24430</v>
      </c>
      <c r="F1294" s="1" t="n">
        <f aca="false">D1294-C1294</f>
        <v>4</v>
      </c>
      <c r="G1294" s="26" t="n">
        <v>3853.5</v>
      </c>
      <c r="H1294" s="1" t="n">
        <f aca="false">G1294*F1294</f>
        <v>15414</v>
      </c>
      <c r="I1294" s="13" t="s">
        <v>3525</v>
      </c>
      <c r="J1294" s="14" t="n">
        <v>15414</v>
      </c>
      <c r="K1294" s="1" t="n">
        <f aca="false">H1294-J1294</f>
        <v>0</v>
      </c>
      <c r="L1294" s="0"/>
    </row>
    <row r="1295" customFormat="false" ht="15.9" hidden="false" customHeight="false" outlineLevel="0" collapsed="false">
      <c r="A1295" s="1" t="s">
        <v>3526</v>
      </c>
      <c r="B1295" s="1" t="s">
        <v>3527</v>
      </c>
      <c r="C1295" s="1" t="s">
        <v>51</v>
      </c>
      <c r="D1295" s="1" t="s">
        <v>14</v>
      </c>
      <c r="E1295" s="1" t="n">
        <v>9865</v>
      </c>
      <c r="F1295" s="1" t="n">
        <f aca="false">D1295-C1295</f>
        <v>2</v>
      </c>
      <c r="G1295" s="26" t="n">
        <v>3853.5</v>
      </c>
      <c r="H1295" s="1" t="n">
        <f aca="false">G1295*F1295</f>
        <v>7707</v>
      </c>
      <c r="I1295" s="13" t="s">
        <v>3528</v>
      </c>
      <c r="J1295" s="14" t="n">
        <v>7707</v>
      </c>
      <c r="K1295" s="1" t="n">
        <f aca="false">H1295-J1295</f>
        <v>0</v>
      </c>
      <c r="L1295" s="0"/>
    </row>
    <row r="1296" s="38" customFormat="true" ht="30.8" hidden="false" customHeight="false" outlineLevel="0" collapsed="false">
      <c r="A1296" s="35" t="s">
        <v>3529</v>
      </c>
      <c r="B1296" s="35" t="s">
        <v>3530</v>
      </c>
      <c r="C1296" s="35" t="s">
        <v>51</v>
      </c>
      <c r="D1296" s="35" t="s">
        <v>14</v>
      </c>
      <c r="E1296" s="35" t="n">
        <v>9865</v>
      </c>
      <c r="F1296" s="35" t="n">
        <f aca="false">D1296-C1296</f>
        <v>2</v>
      </c>
      <c r="G1296" s="35" t="n">
        <v>3853.5</v>
      </c>
      <c r="H1296" s="35" t="n">
        <f aca="false">G1296*F1296</f>
        <v>7707</v>
      </c>
      <c r="I1296" s="36" t="s">
        <v>3531</v>
      </c>
      <c r="J1296" s="37" t="n">
        <v>7707</v>
      </c>
      <c r="K1296" s="1" t="n">
        <f aca="false">H1296-J1296</f>
        <v>0</v>
      </c>
      <c r="L1296" s="35"/>
      <c r="AMI1296" s="0"/>
      <c r="AMJ1296" s="0"/>
    </row>
    <row r="1297" customFormat="false" ht="30.8" hidden="false" customHeight="false" outlineLevel="0" collapsed="false">
      <c r="A1297" s="1" t="s">
        <v>3532</v>
      </c>
      <c r="B1297" s="1" t="s">
        <v>3533</v>
      </c>
      <c r="C1297" s="1" t="s">
        <v>24</v>
      </c>
      <c r="D1297" s="1" t="s">
        <v>75</v>
      </c>
      <c r="E1297" s="1" t="n">
        <v>7813.75</v>
      </c>
      <c r="F1297" s="1" t="n">
        <f aca="false">D1297-C1297</f>
        <v>1</v>
      </c>
      <c r="G1297" s="26" t="n">
        <v>3853.5</v>
      </c>
      <c r="H1297" s="1" t="n">
        <f aca="false">G1297*F1297</f>
        <v>3853.5</v>
      </c>
      <c r="I1297" s="13" t="s">
        <v>3534</v>
      </c>
      <c r="J1297" s="14" t="n">
        <v>3853.5</v>
      </c>
      <c r="K1297" s="1" t="n">
        <f aca="false">H1297-J1297</f>
        <v>0</v>
      </c>
      <c r="L1297" s="0"/>
    </row>
    <row r="1298" s="80" customFormat="true" ht="29.85" hidden="false" customHeight="false" outlineLevel="0" collapsed="false">
      <c r="A1298" s="77" t="n">
        <v>105301610</v>
      </c>
      <c r="B1298" s="77"/>
      <c r="C1298" s="77"/>
      <c r="D1298" s="77"/>
      <c r="E1298" s="77"/>
      <c r="F1298" s="77"/>
      <c r="G1298" s="77"/>
      <c r="H1298" s="77" t="n">
        <v>0</v>
      </c>
      <c r="I1298" s="78" t="s">
        <v>3535</v>
      </c>
      <c r="J1298" s="79" t="n">
        <v>3853.5</v>
      </c>
      <c r="K1298" s="77" t="n">
        <f aca="false">H1298-J1298</f>
        <v>-3853.5</v>
      </c>
      <c r="L1298" s="77" t="s">
        <v>690</v>
      </c>
    </row>
    <row r="1299" customFormat="false" ht="30.8" hidden="false" customHeight="false" outlineLevel="0" collapsed="false">
      <c r="A1299" s="1" t="s">
        <v>3536</v>
      </c>
      <c r="B1299" s="1" t="s">
        <v>3537</v>
      </c>
      <c r="C1299" s="1" t="s">
        <v>28</v>
      </c>
      <c r="D1299" s="1" t="s">
        <v>142</v>
      </c>
      <c r="E1299" s="1" t="n">
        <v>15627.5</v>
      </c>
      <c r="F1299" s="1" t="n">
        <f aca="false">D1299-C1299</f>
        <v>2</v>
      </c>
      <c r="G1299" s="26" t="n">
        <v>3853.5</v>
      </c>
      <c r="H1299" s="1" t="n">
        <f aca="false">G1299*F1299</f>
        <v>7707</v>
      </c>
      <c r="I1299" s="13" t="s">
        <v>3538</v>
      </c>
      <c r="J1299" s="14" t="n">
        <v>7707</v>
      </c>
      <c r="K1299" s="1" t="n">
        <f aca="false">H1299-J1299</f>
        <v>0</v>
      </c>
      <c r="L1299" s="0"/>
    </row>
    <row r="1300" customFormat="false" ht="15.9" hidden="false" customHeight="false" outlineLevel="0" collapsed="false">
      <c r="A1300" s="1" t="s">
        <v>3539</v>
      </c>
      <c r="B1300" s="1" t="s">
        <v>3540</v>
      </c>
      <c r="C1300" s="1" t="s">
        <v>51</v>
      </c>
      <c r="D1300" s="1" t="s">
        <v>112</v>
      </c>
      <c r="E1300" s="1" t="n">
        <v>6947.5</v>
      </c>
      <c r="F1300" s="1" t="n">
        <f aca="false">D1300-C1300</f>
        <v>1</v>
      </c>
      <c r="G1300" s="26" t="n">
        <v>4693.5</v>
      </c>
      <c r="H1300" s="1" t="n">
        <f aca="false">G1300*F1300</f>
        <v>4693.5</v>
      </c>
      <c r="I1300" s="13" t="s">
        <v>3541</v>
      </c>
      <c r="J1300" s="14" t="n">
        <v>4693.5</v>
      </c>
      <c r="K1300" s="1" t="n">
        <f aca="false">H1300-J1300</f>
        <v>0</v>
      </c>
      <c r="L1300" s="0"/>
    </row>
    <row r="1301" customFormat="false" ht="15.9" hidden="false" customHeight="false" outlineLevel="0" collapsed="false">
      <c r="A1301" s="26" t="s">
        <v>3542</v>
      </c>
      <c r="B1301" s="26" t="s">
        <v>3543</v>
      </c>
      <c r="C1301" s="26" t="s">
        <v>180</v>
      </c>
      <c r="D1301" s="26" t="s">
        <v>150</v>
      </c>
      <c r="E1301" s="26" t="n">
        <v>13645</v>
      </c>
      <c r="F1301" s="26" t="n">
        <f aca="false">D1301-C1301</f>
        <v>2</v>
      </c>
      <c r="G1301" s="26" t="n">
        <v>5743.5</v>
      </c>
      <c r="H1301" s="26" t="n">
        <f aca="false">G1301*F1301</f>
        <v>11487</v>
      </c>
      <c r="I1301" s="13" t="s">
        <v>3544</v>
      </c>
      <c r="J1301" s="14" t="n">
        <v>11486.8</v>
      </c>
      <c r="K1301" s="1" t="n">
        <f aca="false">H1301-J1301</f>
        <v>0.200000000000728</v>
      </c>
      <c r="L1301" s="0"/>
    </row>
    <row r="1302" customFormat="false" ht="30.8" hidden="false" customHeight="false" outlineLevel="0" collapsed="false">
      <c r="A1302" s="1" t="s">
        <v>3545</v>
      </c>
      <c r="B1302" s="1" t="s">
        <v>3546</v>
      </c>
      <c r="C1302" s="1" t="s">
        <v>82</v>
      </c>
      <c r="D1302" s="1" t="s">
        <v>119</v>
      </c>
      <c r="E1302" s="1" t="n">
        <v>9865</v>
      </c>
      <c r="F1302" s="1" t="n">
        <f aca="false">D1302-C1302</f>
        <v>2</v>
      </c>
      <c r="G1302" s="26" t="n">
        <v>3853.5</v>
      </c>
      <c r="H1302" s="1" t="n">
        <f aca="false">G1302*F1302</f>
        <v>7707</v>
      </c>
      <c r="I1302" s="13" t="s">
        <v>3547</v>
      </c>
      <c r="J1302" s="14" t="n">
        <v>7707</v>
      </c>
      <c r="K1302" s="1" t="n">
        <f aca="false">H1302-J1302</f>
        <v>0</v>
      </c>
      <c r="L1302" s="0"/>
    </row>
    <row r="1303" customFormat="false" ht="15.9" hidden="false" customHeight="false" outlineLevel="0" collapsed="false">
      <c r="A1303" s="1" t="s">
        <v>3548</v>
      </c>
      <c r="B1303" s="1" t="s">
        <v>3549</v>
      </c>
      <c r="C1303" s="1" t="s">
        <v>119</v>
      </c>
      <c r="D1303" s="1" t="s">
        <v>67</v>
      </c>
      <c r="E1303" s="1" t="n">
        <v>4932.5</v>
      </c>
      <c r="F1303" s="1" t="n">
        <f aca="false">D1303-C1303</f>
        <v>1</v>
      </c>
      <c r="G1303" s="26" t="n">
        <v>3853.5</v>
      </c>
      <c r="H1303" s="1" t="n">
        <f aca="false">G1303*F1303</f>
        <v>3853.5</v>
      </c>
      <c r="I1303" s="13" t="s">
        <v>3550</v>
      </c>
      <c r="J1303" s="14" t="n">
        <v>3853.5</v>
      </c>
      <c r="K1303" s="1" t="n">
        <f aca="false">H1303-J1303</f>
        <v>0</v>
      </c>
      <c r="L1303" s="0"/>
    </row>
    <row r="1304" s="22" customFormat="true" ht="15.85" hidden="false" customHeight="false" outlineLevel="0" collapsed="false">
      <c r="A1304" s="19" t="s">
        <v>3551</v>
      </c>
      <c r="B1304" s="19" t="s">
        <v>3552</v>
      </c>
      <c r="C1304" s="19" t="s">
        <v>43</v>
      </c>
      <c r="D1304" s="19" t="s">
        <v>142</v>
      </c>
      <c r="E1304" s="19" t="n">
        <v>14250</v>
      </c>
      <c r="F1304" s="19" t="n">
        <f aca="false">D1304-C1304</f>
        <v>3</v>
      </c>
      <c r="G1304" s="19" t="n">
        <v>3670</v>
      </c>
      <c r="H1304" s="19" t="n">
        <f aca="false">G1304*F1304</f>
        <v>11010</v>
      </c>
      <c r="I1304" s="20" t="s">
        <v>3553</v>
      </c>
      <c r="J1304" s="21" t="n">
        <v>11010</v>
      </c>
      <c r="K1304" s="19" t="n">
        <f aca="false">H1304-J1304</f>
        <v>0</v>
      </c>
    </row>
    <row r="1305" customFormat="false" ht="30.8" hidden="false" customHeight="false" outlineLevel="0" collapsed="false">
      <c r="A1305" s="1" t="s">
        <v>3554</v>
      </c>
      <c r="B1305" s="1" t="s">
        <v>3555</v>
      </c>
      <c r="C1305" s="1" t="s">
        <v>43</v>
      </c>
      <c r="D1305" s="1" t="s">
        <v>29</v>
      </c>
      <c r="E1305" s="1" t="n">
        <v>27290</v>
      </c>
      <c r="F1305" s="1" t="n">
        <f aca="false">D1305-C1305</f>
        <v>4</v>
      </c>
      <c r="G1305" s="26" t="n">
        <v>5743.5</v>
      </c>
      <c r="H1305" s="1" t="n">
        <f aca="false">G1305*F1305</f>
        <v>22974</v>
      </c>
      <c r="I1305" s="13" t="s">
        <v>3556</v>
      </c>
      <c r="J1305" s="14" t="n">
        <v>22973.6</v>
      </c>
      <c r="K1305" s="1" t="n">
        <f aca="false">H1305-J1305</f>
        <v>0.400000000001455</v>
      </c>
      <c r="L1305" s="0"/>
    </row>
    <row r="1306" customFormat="false" ht="30.8" hidden="false" customHeight="false" outlineLevel="0" collapsed="false">
      <c r="A1306" s="26" t="s">
        <v>3557</v>
      </c>
      <c r="B1306" s="26" t="s">
        <v>3558</v>
      </c>
      <c r="C1306" s="26" t="s">
        <v>58</v>
      </c>
      <c r="D1306" s="26" t="s">
        <v>232</v>
      </c>
      <c r="E1306" s="26" t="n">
        <v>4932.5</v>
      </c>
      <c r="F1306" s="26" t="n">
        <f aca="false">D1306-C1306</f>
        <v>1</v>
      </c>
      <c r="G1306" s="26" t="n">
        <v>3853.5</v>
      </c>
      <c r="H1306" s="26" t="n">
        <f aca="false">G1306*F1306</f>
        <v>3853.5</v>
      </c>
      <c r="I1306" s="13" t="s">
        <v>3559</v>
      </c>
      <c r="J1306" s="14" t="n">
        <v>3853.5</v>
      </c>
      <c r="K1306" s="1" t="n">
        <f aca="false">H1306-J1306</f>
        <v>0</v>
      </c>
      <c r="L1306" s="0"/>
    </row>
    <row r="1307" customFormat="false" ht="30.8" hidden="false" customHeight="false" outlineLevel="0" collapsed="false">
      <c r="A1307" s="1" t="s">
        <v>3560</v>
      </c>
      <c r="B1307" s="1" t="s">
        <v>3561</v>
      </c>
      <c r="C1307" s="1" t="s">
        <v>51</v>
      </c>
      <c r="D1307" s="1" t="s">
        <v>14</v>
      </c>
      <c r="E1307" s="1" t="n">
        <v>10415</v>
      </c>
      <c r="F1307" s="1" t="n">
        <f aca="false">D1307-C1307</f>
        <v>2</v>
      </c>
      <c r="G1307" s="26" t="n">
        <v>3853.5</v>
      </c>
      <c r="H1307" s="1" t="n">
        <f aca="false">G1307*F1307</f>
        <v>7707</v>
      </c>
      <c r="I1307" s="13" t="s">
        <v>3562</v>
      </c>
      <c r="J1307" s="14" t="n">
        <v>7707</v>
      </c>
      <c r="K1307" s="1" t="n">
        <f aca="false">H1307-J1307</f>
        <v>0</v>
      </c>
      <c r="L1307" s="0"/>
    </row>
    <row r="1308" customFormat="false" ht="30.8" hidden="false" customHeight="false" outlineLevel="0" collapsed="false">
      <c r="A1308" s="1" t="s">
        <v>3563</v>
      </c>
      <c r="B1308" s="1" t="s">
        <v>3564</v>
      </c>
      <c r="C1308" s="1" t="s">
        <v>39</v>
      </c>
      <c r="D1308" s="1" t="s">
        <v>86</v>
      </c>
      <c r="E1308" s="1" t="n">
        <v>9865</v>
      </c>
      <c r="F1308" s="1" t="n">
        <f aca="false">D1308-C1308</f>
        <v>2</v>
      </c>
      <c r="G1308" s="26" t="n">
        <v>3853.5</v>
      </c>
      <c r="H1308" s="1" t="n">
        <f aca="false">G1308*F1308</f>
        <v>7707</v>
      </c>
      <c r="I1308" s="13" t="s">
        <v>3565</v>
      </c>
      <c r="J1308" s="14" t="n">
        <v>7707</v>
      </c>
      <c r="K1308" s="1" t="n">
        <f aca="false">H1308-J1308</f>
        <v>0</v>
      </c>
      <c r="L1308" s="0"/>
    </row>
    <row r="1309" customFormat="false" ht="30.8" hidden="false" customHeight="false" outlineLevel="0" collapsed="false">
      <c r="A1309" s="1" t="s">
        <v>3566</v>
      </c>
      <c r="B1309" s="1" t="s">
        <v>3567</v>
      </c>
      <c r="C1309" s="1" t="s">
        <v>34</v>
      </c>
      <c r="D1309" s="1" t="s">
        <v>86</v>
      </c>
      <c r="E1309" s="1" t="n">
        <v>47857.5</v>
      </c>
      <c r="F1309" s="1" t="n">
        <f aca="false">D1309-C1309</f>
        <v>9</v>
      </c>
      <c r="G1309" s="26" t="n">
        <v>3853.5</v>
      </c>
      <c r="H1309" s="1" t="n">
        <f aca="false">G1309*F1309</f>
        <v>34681.5</v>
      </c>
      <c r="I1309" s="13" t="s">
        <v>3568</v>
      </c>
      <c r="J1309" s="14" t="n">
        <v>34681.5</v>
      </c>
      <c r="K1309" s="1" t="n">
        <f aca="false">H1309-J1309</f>
        <v>0</v>
      </c>
      <c r="L1309" s="0"/>
    </row>
    <row r="1310" customFormat="false" ht="30.8" hidden="false" customHeight="false" outlineLevel="0" collapsed="false">
      <c r="A1310" s="1" t="s">
        <v>3569</v>
      </c>
      <c r="B1310" s="1" t="s">
        <v>3570</v>
      </c>
      <c r="C1310" s="1" t="s">
        <v>86</v>
      </c>
      <c r="D1310" s="1" t="s">
        <v>133</v>
      </c>
      <c r="E1310" s="1" t="n">
        <v>4932.5</v>
      </c>
      <c r="F1310" s="1" t="n">
        <f aca="false">D1310-C1310</f>
        <v>1</v>
      </c>
      <c r="G1310" s="26" t="n">
        <v>3853.5</v>
      </c>
      <c r="H1310" s="1" t="n">
        <f aca="false">G1310*F1310</f>
        <v>3853.5</v>
      </c>
      <c r="I1310" s="13" t="s">
        <v>3571</v>
      </c>
      <c r="J1310" s="14" t="n">
        <v>3853.5</v>
      </c>
      <c r="K1310" s="1" t="n">
        <f aca="false">H1310-J1310</f>
        <v>0</v>
      </c>
      <c r="L1310" s="0"/>
    </row>
    <row r="1311" s="6" customFormat="true" ht="29.85" hidden="false" customHeight="false" outlineLevel="0" collapsed="false">
      <c r="A1311" s="4" t="s">
        <v>3572</v>
      </c>
      <c r="B1311" s="4" t="s">
        <v>3573</v>
      </c>
      <c r="C1311" s="4" t="s">
        <v>43</v>
      </c>
      <c r="D1311" s="4" t="s">
        <v>142</v>
      </c>
      <c r="E1311" s="4" t="n">
        <v>17298.75</v>
      </c>
      <c r="F1311" s="4" t="n">
        <f aca="false">D1311-C1311</f>
        <v>3</v>
      </c>
      <c r="G1311" s="4" t="n">
        <v>3853.5</v>
      </c>
      <c r="H1311" s="4" t="n">
        <f aca="false">G1311*F1311</f>
        <v>11560.5</v>
      </c>
      <c r="I1311" s="28" t="s">
        <v>3574</v>
      </c>
      <c r="J1311" s="29" t="n">
        <v>11560.5</v>
      </c>
      <c r="K1311" s="4" t="n">
        <f aca="false">H1311-J1311</f>
        <v>0</v>
      </c>
    </row>
    <row r="1312" s="22" customFormat="true" ht="29.85" hidden="false" customHeight="false" outlineLevel="0" collapsed="false">
      <c r="A1312" s="19" t="s">
        <v>3575</v>
      </c>
      <c r="B1312" s="19" t="s">
        <v>3576</v>
      </c>
      <c r="C1312" s="19" t="s">
        <v>43</v>
      </c>
      <c r="D1312" s="19" t="s">
        <v>29</v>
      </c>
      <c r="E1312" s="19" t="n">
        <v>29990</v>
      </c>
      <c r="F1312" s="19" t="n">
        <f aca="false">D1312-C1312</f>
        <v>4</v>
      </c>
      <c r="G1312" s="19" t="n">
        <v>3670</v>
      </c>
      <c r="H1312" s="19" t="n">
        <f aca="false">G1312*F1312</f>
        <v>14680</v>
      </c>
      <c r="I1312" s="20" t="s">
        <v>3577</v>
      </c>
      <c r="J1312" s="21" t="n">
        <v>14680</v>
      </c>
      <c r="K1312" s="19" t="n">
        <f aca="false">H1312-J1312</f>
        <v>0</v>
      </c>
    </row>
    <row r="1313" customFormat="false" ht="30.8" hidden="false" customHeight="false" outlineLevel="0" collapsed="false">
      <c r="A1313" s="1" t="s">
        <v>3578</v>
      </c>
      <c r="B1313" s="1" t="s">
        <v>3579</v>
      </c>
      <c r="C1313" s="1" t="s">
        <v>29</v>
      </c>
      <c r="D1313" s="1" t="s">
        <v>75</v>
      </c>
      <c r="E1313" s="1" t="n">
        <v>26705</v>
      </c>
      <c r="F1313" s="1" t="n">
        <f aca="false">D1313-C1313</f>
        <v>4</v>
      </c>
      <c r="G1313" s="26" t="n">
        <v>3853.5</v>
      </c>
      <c r="H1313" s="1" t="n">
        <f aca="false">G1313*F1313</f>
        <v>15414</v>
      </c>
      <c r="I1313" s="13" t="s">
        <v>3580</v>
      </c>
      <c r="J1313" s="14" t="n">
        <v>15414</v>
      </c>
      <c r="K1313" s="1" t="n">
        <f aca="false">H1313-J1313</f>
        <v>0</v>
      </c>
      <c r="L1313" s="0"/>
    </row>
    <row r="1314" customFormat="false" ht="30.8" hidden="false" customHeight="false" outlineLevel="0" collapsed="false">
      <c r="A1314" s="1" t="s">
        <v>3581</v>
      </c>
      <c r="B1314" s="1" t="s">
        <v>3582</v>
      </c>
      <c r="C1314" s="1" t="s">
        <v>142</v>
      </c>
      <c r="D1314" s="1" t="s">
        <v>63</v>
      </c>
      <c r="E1314" s="1" t="n">
        <v>9865</v>
      </c>
      <c r="F1314" s="1" t="n">
        <f aca="false">D1314-C1314</f>
        <v>2</v>
      </c>
      <c r="G1314" s="26" t="n">
        <v>3853.5</v>
      </c>
      <c r="H1314" s="1" t="n">
        <f aca="false">G1314*F1314</f>
        <v>7707</v>
      </c>
      <c r="I1314" s="13" t="s">
        <v>3583</v>
      </c>
      <c r="J1314" s="14" t="n">
        <v>7707</v>
      </c>
      <c r="K1314" s="1" t="n">
        <f aca="false">H1314-J1314</f>
        <v>0</v>
      </c>
      <c r="L1314" s="0"/>
    </row>
    <row r="1315" customFormat="false" ht="30.8" hidden="false" customHeight="false" outlineLevel="0" collapsed="false">
      <c r="A1315" s="1" t="s">
        <v>3584</v>
      </c>
      <c r="B1315" s="1" t="s">
        <v>3585</v>
      </c>
      <c r="C1315" s="1" t="s">
        <v>28</v>
      </c>
      <c r="D1315" s="1" t="s">
        <v>75</v>
      </c>
      <c r="E1315" s="1" t="n">
        <v>36452.5</v>
      </c>
      <c r="F1315" s="1" t="n">
        <f aca="false">D1315-C1315</f>
        <v>7</v>
      </c>
      <c r="G1315" s="26" t="n">
        <v>3853.5</v>
      </c>
      <c r="H1315" s="1" t="n">
        <f aca="false">G1315*F1315</f>
        <v>26974.5</v>
      </c>
      <c r="I1315" s="13" t="s">
        <v>3586</v>
      </c>
      <c r="J1315" s="14" t="n">
        <v>26974.5</v>
      </c>
      <c r="K1315" s="1" t="n">
        <f aca="false">H1315-J1315</f>
        <v>0</v>
      </c>
      <c r="L1315" s="0"/>
    </row>
    <row r="1316" customFormat="false" ht="30.8" hidden="false" customHeight="false" outlineLevel="0" collapsed="false">
      <c r="A1316" s="1" t="s">
        <v>3587</v>
      </c>
      <c r="B1316" s="1" t="s">
        <v>3588</v>
      </c>
      <c r="C1316" s="1" t="s">
        <v>29</v>
      </c>
      <c r="D1316" s="1" t="s">
        <v>75</v>
      </c>
      <c r="E1316" s="1" t="n">
        <v>20830</v>
      </c>
      <c r="F1316" s="1" t="n">
        <f aca="false">D1316-C1316</f>
        <v>4</v>
      </c>
      <c r="G1316" s="26" t="n">
        <v>3853.5</v>
      </c>
      <c r="H1316" s="1" t="n">
        <f aca="false">G1316*F1316</f>
        <v>15414</v>
      </c>
      <c r="I1316" s="13" t="s">
        <v>3589</v>
      </c>
      <c r="J1316" s="14" t="n">
        <v>15414</v>
      </c>
      <c r="K1316" s="1" t="n">
        <f aca="false">H1316-J1316</f>
        <v>0</v>
      </c>
      <c r="L1316" s="0"/>
    </row>
    <row r="1317" customFormat="false" ht="30.8" hidden="false" customHeight="false" outlineLevel="0" collapsed="false">
      <c r="A1317" s="1" t="s">
        <v>3590</v>
      </c>
      <c r="B1317" s="1" t="s">
        <v>3591</v>
      </c>
      <c r="C1317" s="1" t="s">
        <v>13</v>
      </c>
      <c r="D1317" s="1" t="s">
        <v>133</v>
      </c>
      <c r="E1317" s="1" t="n">
        <v>9865</v>
      </c>
      <c r="F1317" s="1" t="n">
        <f aca="false">D1317-C1317</f>
        <v>2</v>
      </c>
      <c r="G1317" s="26" t="n">
        <v>3853.5</v>
      </c>
      <c r="H1317" s="1" t="n">
        <f aca="false">G1317*F1317</f>
        <v>7707</v>
      </c>
      <c r="I1317" s="13" t="s">
        <v>3592</v>
      </c>
      <c r="J1317" s="14" t="n">
        <v>7707</v>
      </c>
      <c r="K1317" s="1" t="n">
        <f aca="false">H1317-J1317</f>
        <v>0</v>
      </c>
      <c r="L1317" s="0"/>
    </row>
    <row r="1318" customFormat="false" ht="30.8" hidden="false" customHeight="false" outlineLevel="0" collapsed="false">
      <c r="A1318" s="1" t="s">
        <v>3593</v>
      </c>
      <c r="B1318" s="1" t="s">
        <v>3594</v>
      </c>
      <c r="C1318" s="1" t="s">
        <v>207</v>
      </c>
      <c r="D1318" s="1" t="s">
        <v>112</v>
      </c>
      <c r="E1318" s="1" t="n">
        <v>9865</v>
      </c>
      <c r="F1318" s="1" t="n">
        <f aca="false">D1318-C1318</f>
        <v>2</v>
      </c>
      <c r="G1318" s="26" t="n">
        <v>3853.5</v>
      </c>
      <c r="H1318" s="1" t="n">
        <f aca="false">G1318*F1318</f>
        <v>7707</v>
      </c>
      <c r="I1318" s="13" t="s">
        <v>3595</v>
      </c>
      <c r="J1318" s="14" t="n">
        <v>7707</v>
      </c>
      <c r="K1318" s="1" t="n">
        <f aca="false">H1318-J1318</f>
        <v>0</v>
      </c>
      <c r="L1318" s="0"/>
    </row>
    <row r="1319" customFormat="false" ht="30.8" hidden="false" customHeight="false" outlineLevel="0" collapsed="false">
      <c r="A1319" s="1" t="s">
        <v>3596</v>
      </c>
      <c r="B1319" s="1" t="s">
        <v>3597</v>
      </c>
      <c r="C1319" s="1" t="s">
        <v>207</v>
      </c>
      <c r="D1319" s="1" t="s">
        <v>112</v>
      </c>
      <c r="E1319" s="1" t="n">
        <v>9865</v>
      </c>
      <c r="F1319" s="1" t="n">
        <f aca="false">D1319-C1319</f>
        <v>2</v>
      </c>
      <c r="G1319" s="26" t="n">
        <v>3853.5</v>
      </c>
      <c r="H1319" s="1" t="n">
        <f aca="false">G1319*F1319</f>
        <v>7707</v>
      </c>
      <c r="I1319" s="13" t="s">
        <v>3598</v>
      </c>
      <c r="J1319" s="14" t="n">
        <v>7707</v>
      </c>
      <c r="K1319" s="1" t="n">
        <f aca="false">H1319-J1319</f>
        <v>0</v>
      </c>
      <c r="L1319" s="0"/>
    </row>
    <row r="1320" customFormat="false" ht="30.8" hidden="false" customHeight="false" outlineLevel="0" collapsed="false">
      <c r="A1320" s="1" t="s">
        <v>3599</v>
      </c>
      <c r="B1320" s="1" t="s">
        <v>3600</v>
      </c>
      <c r="C1320" s="1" t="s">
        <v>51</v>
      </c>
      <c r="D1320" s="1" t="s">
        <v>14</v>
      </c>
      <c r="E1320" s="1" t="n">
        <v>9865</v>
      </c>
      <c r="F1320" s="1" t="n">
        <f aca="false">D1320-C1320</f>
        <v>2</v>
      </c>
      <c r="G1320" s="26" t="n">
        <v>3853.5</v>
      </c>
      <c r="H1320" s="1" t="n">
        <f aca="false">G1320*F1320</f>
        <v>7707</v>
      </c>
      <c r="I1320" s="13" t="s">
        <v>3601</v>
      </c>
      <c r="J1320" s="14" t="n">
        <v>7707</v>
      </c>
      <c r="K1320" s="1" t="n">
        <f aca="false">H1320-J1320</f>
        <v>0</v>
      </c>
      <c r="L1320" s="0"/>
    </row>
    <row r="1321" customFormat="false" ht="30.8" hidden="false" customHeight="false" outlineLevel="0" collapsed="false">
      <c r="A1321" s="26" t="s">
        <v>3602</v>
      </c>
      <c r="B1321" s="26" t="s">
        <v>3603</v>
      </c>
      <c r="C1321" s="26" t="s">
        <v>86</v>
      </c>
      <c r="D1321" s="26" t="s">
        <v>207</v>
      </c>
      <c r="E1321" s="26" t="n">
        <v>9865</v>
      </c>
      <c r="F1321" s="26" t="n">
        <f aca="false">D1321-C1321</f>
        <v>2</v>
      </c>
      <c r="G1321" s="26" t="n">
        <v>3853.5</v>
      </c>
      <c r="H1321" s="26" t="n">
        <f aca="false">G1321*F1321</f>
        <v>7707</v>
      </c>
      <c r="I1321" s="13" t="s">
        <v>3604</v>
      </c>
      <c r="J1321" s="14" t="n">
        <v>7707</v>
      </c>
      <c r="K1321" s="1" t="n">
        <f aca="false">H1321-J1321</f>
        <v>0</v>
      </c>
      <c r="L1321" s="0"/>
    </row>
    <row r="1322" customFormat="false" ht="30.8" hidden="false" customHeight="false" outlineLevel="0" collapsed="false">
      <c r="A1322" s="1" t="s">
        <v>3605</v>
      </c>
      <c r="B1322" s="1" t="s">
        <v>3606</v>
      </c>
      <c r="C1322" s="1" t="s">
        <v>93</v>
      </c>
      <c r="D1322" s="1" t="s">
        <v>35</v>
      </c>
      <c r="E1322" s="1" t="n">
        <v>20467.5</v>
      </c>
      <c r="F1322" s="1" t="n">
        <f aca="false">D1322-C1322</f>
        <v>3</v>
      </c>
      <c r="G1322" s="26" t="n">
        <v>5743.5</v>
      </c>
      <c r="H1322" s="1" t="n">
        <f aca="false">G1322*F1322</f>
        <v>17230.5</v>
      </c>
      <c r="I1322" s="13" t="s">
        <v>3607</v>
      </c>
      <c r="J1322" s="14" t="n">
        <v>17230.2</v>
      </c>
      <c r="K1322" s="1" t="n">
        <f aca="false">H1322-J1322</f>
        <v>0.299999999999272</v>
      </c>
      <c r="L1322" s="0"/>
    </row>
    <row r="1323" customFormat="false" ht="30.8" hidden="false" customHeight="false" outlineLevel="0" collapsed="false">
      <c r="A1323" s="1" t="s">
        <v>3608</v>
      </c>
      <c r="B1323" s="1" t="s">
        <v>3609</v>
      </c>
      <c r="C1323" s="1" t="s">
        <v>142</v>
      </c>
      <c r="D1323" s="1" t="s">
        <v>29</v>
      </c>
      <c r="E1323" s="1" t="n">
        <v>5207.5</v>
      </c>
      <c r="F1323" s="1" t="n">
        <f aca="false">D1323-C1323</f>
        <v>1</v>
      </c>
      <c r="G1323" s="26" t="n">
        <v>3853.5</v>
      </c>
      <c r="H1323" s="1" t="n">
        <f aca="false">G1323*F1323</f>
        <v>3853.5</v>
      </c>
      <c r="I1323" s="13" t="s">
        <v>3610</v>
      </c>
      <c r="J1323" s="14" t="n">
        <v>3853.5</v>
      </c>
      <c r="K1323" s="1" t="n">
        <f aca="false">H1323-J1323</f>
        <v>0</v>
      </c>
      <c r="L1323" s="0"/>
    </row>
    <row r="1324" customFormat="false" ht="15.9" hidden="false" customHeight="false" outlineLevel="0" collapsed="false">
      <c r="A1324" s="1" t="s">
        <v>3611</v>
      </c>
      <c r="B1324" s="1" t="s">
        <v>3612</v>
      </c>
      <c r="C1324" s="1" t="s">
        <v>39</v>
      </c>
      <c r="D1324" s="1" t="s">
        <v>133</v>
      </c>
      <c r="E1324" s="1" t="n">
        <v>15622.5</v>
      </c>
      <c r="F1324" s="1" t="n">
        <f aca="false">D1324-C1324</f>
        <v>3</v>
      </c>
      <c r="G1324" s="26" t="n">
        <v>3853.5</v>
      </c>
      <c r="H1324" s="1" t="n">
        <f aca="false">G1324*F1324</f>
        <v>11560.5</v>
      </c>
      <c r="I1324" s="13" t="s">
        <v>3613</v>
      </c>
      <c r="J1324" s="14" t="n">
        <v>11560.5</v>
      </c>
      <c r="K1324" s="1" t="n">
        <f aca="false">H1324-J1324</f>
        <v>0</v>
      </c>
      <c r="L1324" s="0"/>
    </row>
    <row r="1325" s="12" customFormat="true" ht="29.85" hidden="false" customHeight="false" outlineLevel="0" collapsed="false">
      <c r="A1325" s="23" t="s">
        <v>3614</v>
      </c>
      <c r="B1325" s="11" t="s">
        <v>3615</v>
      </c>
      <c r="C1325" s="11" t="s">
        <v>74</v>
      </c>
      <c r="D1325" s="11" t="s">
        <v>34</v>
      </c>
      <c r="E1325" s="11" t="n">
        <v>30750</v>
      </c>
      <c r="F1325" s="11" t="n">
        <f aca="false">D1325-C1325</f>
        <v>3</v>
      </c>
      <c r="G1325" s="8" t="n">
        <v>3853.5</v>
      </c>
      <c r="H1325" s="11" t="n">
        <f aca="false">(G1325*F1325)*2</f>
        <v>23121</v>
      </c>
      <c r="I1325" s="9" t="s">
        <v>3616</v>
      </c>
      <c r="J1325" s="10" t="n">
        <v>11560.5</v>
      </c>
      <c r="K1325" s="11" t="n">
        <f aca="false">H1325-J1325-J1326</f>
        <v>0</v>
      </c>
      <c r="L1325" s="11"/>
    </row>
    <row r="1326" s="12" customFormat="true" ht="29.85" hidden="false" customHeight="false" outlineLevel="0" collapsed="false">
      <c r="A1326" s="23"/>
      <c r="B1326" s="11"/>
      <c r="C1326" s="11"/>
      <c r="D1326" s="11"/>
      <c r="E1326" s="11"/>
      <c r="F1326" s="11"/>
      <c r="G1326" s="8"/>
      <c r="H1326" s="11"/>
      <c r="I1326" s="9" t="s">
        <v>3617</v>
      </c>
      <c r="J1326" s="10" t="n">
        <v>11560.5</v>
      </c>
      <c r="K1326" s="11" t="n">
        <v>0</v>
      </c>
      <c r="L1326" s="11"/>
    </row>
    <row r="1327" customFormat="false" ht="30.8" hidden="false" customHeight="false" outlineLevel="0" collapsed="false">
      <c r="A1327" s="1" t="s">
        <v>3618</v>
      </c>
      <c r="B1327" s="1" t="s">
        <v>3619</v>
      </c>
      <c r="C1327" s="1" t="s">
        <v>180</v>
      </c>
      <c r="D1327" s="1" t="s">
        <v>150</v>
      </c>
      <c r="E1327" s="1" t="n">
        <v>13645</v>
      </c>
      <c r="F1327" s="1" t="n">
        <f aca="false">D1327-C1327</f>
        <v>2</v>
      </c>
      <c r="G1327" s="26" t="n">
        <v>5743.5</v>
      </c>
      <c r="H1327" s="1" t="n">
        <f aca="false">G1327*F1327</f>
        <v>11487</v>
      </c>
      <c r="I1327" s="13" t="s">
        <v>3620</v>
      </c>
      <c r="J1327" s="14" t="n">
        <v>11486.8</v>
      </c>
      <c r="K1327" s="1" t="n">
        <f aca="false">H1327-J1327</f>
        <v>0.200000000000728</v>
      </c>
      <c r="L1327" s="0"/>
    </row>
    <row r="1328" customFormat="false" ht="30.8" hidden="false" customHeight="false" outlineLevel="0" collapsed="false">
      <c r="A1328" s="1" t="s">
        <v>3621</v>
      </c>
      <c r="B1328" s="1" t="s">
        <v>3622</v>
      </c>
      <c r="C1328" s="1" t="s">
        <v>75</v>
      </c>
      <c r="D1328" s="1" t="s">
        <v>19</v>
      </c>
      <c r="E1328" s="1" t="n">
        <v>14490</v>
      </c>
      <c r="F1328" s="1" t="n">
        <f aca="false">D1328-C1328</f>
        <v>2</v>
      </c>
      <c r="G1328" s="26" t="n">
        <v>3853.5</v>
      </c>
      <c r="H1328" s="1" t="n">
        <f aca="false">G1328*F1328</f>
        <v>7707</v>
      </c>
      <c r="I1328" s="13" t="s">
        <v>3623</v>
      </c>
      <c r="J1328" s="14" t="n">
        <v>7707</v>
      </c>
      <c r="K1328" s="1" t="n">
        <f aca="false">H1328-J1328</f>
        <v>0</v>
      </c>
      <c r="L1328" s="0"/>
    </row>
    <row r="1329" s="12" customFormat="true" ht="29.85" hidden="false" customHeight="false" outlineLevel="0" collapsed="false">
      <c r="A1329" s="23" t="s">
        <v>3624</v>
      </c>
      <c r="B1329" s="11" t="s">
        <v>3625</v>
      </c>
      <c r="C1329" s="11" t="s">
        <v>98</v>
      </c>
      <c r="D1329" s="11" t="s">
        <v>47</v>
      </c>
      <c r="E1329" s="11" t="n">
        <v>23847</v>
      </c>
      <c r="F1329" s="11" t="n">
        <v>2</v>
      </c>
      <c r="G1329" s="8" t="n">
        <v>3853.5</v>
      </c>
      <c r="H1329" s="11" t="n">
        <f aca="false">G1329*F1329</f>
        <v>7707</v>
      </c>
      <c r="I1329" s="9" t="s">
        <v>3626</v>
      </c>
      <c r="J1329" s="10" t="n">
        <v>7707</v>
      </c>
      <c r="K1329" s="11" t="n">
        <f aca="false">H1329+H1330-J1329-J1330</f>
        <v>2000</v>
      </c>
      <c r="L1329" s="11"/>
    </row>
    <row r="1330" s="12" customFormat="true" ht="29.85" hidden="false" customHeight="false" outlineLevel="0" collapsed="false">
      <c r="A1330" s="23"/>
      <c r="B1330" s="11"/>
      <c r="C1330" s="11"/>
      <c r="D1330" s="11"/>
      <c r="E1330" s="11"/>
      <c r="F1330" s="11" t="n">
        <v>2</v>
      </c>
      <c r="G1330" s="8" t="n">
        <v>5000</v>
      </c>
      <c r="H1330" s="11" t="n">
        <f aca="false">(G1330*F1330)+2200*2</f>
        <v>14400</v>
      </c>
      <c r="I1330" s="9" t="s">
        <v>3627</v>
      </c>
      <c r="J1330" s="10" t="n">
        <v>12400</v>
      </c>
      <c r="K1330" s="11" t="n">
        <v>0</v>
      </c>
      <c r="L1330" s="11"/>
    </row>
    <row r="1331" s="38" customFormat="true" ht="30.8" hidden="false" customHeight="false" outlineLevel="0" collapsed="false">
      <c r="A1331" s="35" t="s">
        <v>3628</v>
      </c>
      <c r="B1331" s="35" t="s">
        <v>3629</v>
      </c>
      <c r="C1331" s="35" t="s">
        <v>39</v>
      </c>
      <c r="D1331" s="35" t="s">
        <v>86</v>
      </c>
      <c r="E1331" s="35" t="n">
        <v>13645</v>
      </c>
      <c r="F1331" s="35" t="n">
        <f aca="false">D1331-C1331</f>
        <v>2</v>
      </c>
      <c r="G1331" s="35" t="n">
        <v>5743.5</v>
      </c>
      <c r="H1331" s="35" t="n">
        <f aca="false">G1331*F1331</f>
        <v>11487</v>
      </c>
      <c r="I1331" s="36" t="s">
        <v>3630</v>
      </c>
      <c r="J1331" s="37" t="n">
        <v>11486.8</v>
      </c>
      <c r="K1331" s="35" t="n">
        <f aca="false">H1331-J1331</f>
        <v>0.200000000000728</v>
      </c>
      <c r="L1331" s="35"/>
      <c r="AMI1331" s="0"/>
      <c r="AMJ1331" s="0"/>
    </row>
    <row r="1332" s="44" customFormat="true" ht="29.85" hidden="false" customHeight="false" outlineLevel="0" collapsed="false">
      <c r="A1332" s="66" t="s">
        <v>3631</v>
      </c>
      <c r="B1332" s="66" t="s">
        <v>3632</v>
      </c>
      <c r="C1332" s="66" t="s">
        <v>43</v>
      </c>
      <c r="D1332" s="66" t="s">
        <v>29</v>
      </c>
      <c r="E1332" s="66" t="n">
        <v>26805</v>
      </c>
      <c r="F1332" s="66" t="n">
        <f aca="false">D1332-C1332</f>
        <v>4</v>
      </c>
      <c r="G1332" s="66" t="n">
        <v>3670</v>
      </c>
      <c r="H1332" s="66" t="n">
        <f aca="false">G1332*F1332</f>
        <v>14680</v>
      </c>
      <c r="I1332" s="67" t="s">
        <v>3633</v>
      </c>
      <c r="J1332" s="68" t="n">
        <v>14680</v>
      </c>
      <c r="K1332" s="98" t="n">
        <f aca="false">H1332-J1332</f>
        <v>0</v>
      </c>
    </row>
    <row r="1333" customFormat="false" ht="30.8" hidden="false" customHeight="false" outlineLevel="0" collapsed="false">
      <c r="A1333" s="1" t="s">
        <v>3634</v>
      </c>
      <c r="B1333" s="1" t="s">
        <v>3635</v>
      </c>
      <c r="C1333" s="1" t="s">
        <v>24</v>
      </c>
      <c r="D1333" s="1" t="s">
        <v>119</v>
      </c>
      <c r="E1333" s="1" t="n">
        <v>34545</v>
      </c>
      <c r="F1333" s="1" t="n">
        <f aca="false">D1333-C1333</f>
        <v>6</v>
      </c>
      <c r="G1333" s="26" t="n">
        <v>3853.5</v>
      </c>
      <c r="H1333" s="1" t="n">
        <f aca="false">G1333*F1333</f>
        <v>23121</v>
      </c>
      <c r="I1333" s="13" t="s">
        <v>3636</v>
      </c>
      <c r="J1333" s="14" t="n">
        <v>23121</v>
      </c>
      <c r="K1333" s="35" t="n">
        <f aca="false">H1333-J1333</f>
        <v>0</v>
      </c>
      <c r="L1333" s="0"/>
    </row>
    <row r="1334" s="12" customFormat="true" ht="29.85" hidden="false" customHeight="false" outlineLevel="0" collapsed="false">
      <c r="A1334" s="23" t="s">
        <v>3637</v>
      </c>
      <c r="B1334" s="11" t="s">
        <v>3638</v>
      </c>
      <c r="C1334" s="11" t="s">
        <v>150</v>
      </c>
      <c r="D1334" s="11" t="s">
        <v>58</v>
      </c>
      <c r="E1334" s="11" t="n">
        <v>9865</v>
      </c>
      <c r="F1334" s="11" t="n">
        <f aca="false">D1334-C1334</f>
        <v>1</v>
      </c>
      <c r="G1334" s="8" t="n">
        <v>3853.5</v>
      </c>
      <c r="H1334" s="11" t="n">
        <f aca="false">(G1334*F1334)*2</f>
        <v>7707</v>
      </c>
      <c r="I1334" s="9" t="s">
        <v>3639</v>
      </c>
      <c r="J1334" s="10" t="n">
        <v>3853.5</v>
      </c>
      <c r="K1334" s="11" t="n">
        <f aca="false">H1334-J1334-J1335</f>
        <v>0</v>
      </c>
      <c r="L1334" s="11"/>
    </row>
    <row r="1335" s="12" customFormat="true" ht="29.85" hidden="false" customHeight="false" outlineLevel="0" collapsed="false">
      <c r="A1335" s="23"/>
      <c r="B1335" s="11"/>
      <c r="C1335" s="11"/>
      <c r="D1335" s="11"/>
      <c r="E1335" s="11"/>
      <c r="F1335" s="11"/>
      <c r="G1335" s="8"/>
      <c r="H1335" s="11"/>
      <c r="I1335" s="9" t="s">
        <v>3640</v>
      </c>
      <c r="J1335" s="10" t="n">
        <v>3853.5</v>
      </c>
      <c r="K1335" s="11" t="n">
        <v>0</v>
      </c>
      <c r="L1335" s="11"/>
    </row>
    <row r="1336" s="12" customFormat="true" ht="29.85" hidden="false" customHeight="false" outlineLevel="0" collapsed="false">
      <c r="A1336" s="23" t="s">
        <v>3641</v>
      </c>
      <c r="B1336" s="11" t="s">
        <v>3638</v>
      </c>
      <c r="C1336" s="11" t="s">
        <v>58</v>
      </c>
      <c r="D1336" s="11" t="s">
        <v>59</v>
      </c>
      <c r="E1336" s="11" t="n">
        <v>24430</v>
      </c>
      <c r="F1336" s="11" t="n">
        <f aca="false">D1336-C1336</f>
        <v>2</v>
      </c>
      <c r="G1336" s="8" t="n">
        <v>3853.5</v>
      </c>
      <c r="H1336" s="11" t="n">
        <f aca="false">(G1336*F1336)*2</f>
        <v>15414</v>
      </c>
      <c r="I1336" s="9" t="s">
        <v>3642</v>
      </c>
      <c r="J1336" s="10" t="n">
        <v>7707</v>
      </c>
      <c r="K1336" s="11" t="n">
        <f aca="false">H1336-J1336-J1337</f>
        <v>0</v>
      </c>
      <c r="L1336" s="11"/>
    </row>
    <row r="1337" s="12" customFormat="true" ht="29.85" hidden="false" customHeight="false" outlineLevel="0" collapsed="false">
      <c r="A1337" s="23"/>
      <c r="B1337" s="11"/>
      <c r="C1337" s="11"/>
      <c r="D1337" s="11"/>
      <c r="E1337" s="11"/>
      <c r="F1337" s="11"/>
      <c r="G1337" s="8"/>
      <c r="H1337" s="11"/>
      <c r="I1337" s="9" t="s">
        <v>3643</v>
      </c>
      <c r="J1337" s="10" t="n">
        <v>7707</v>
      </c>
      <c r="K1337" s="11" t="n">
        <v>0</v>
      </c>
      <c r="L1337" s="11"/>
    </row>
    <row r="1338" customFormat="false" ht="30.8" hidden="false" customHeight="false" outlineLevel="0" collapsed="false">
      <c r="A1338" s="1" t="s">
        <v>3644</v>
      </c>
      <c r="B1338" s="1" t="s">
        <v>3645</v>
      </c>
      <c r="C1338" s="1" t="s">
        <v>47</v>
      </c>
      <c r="D1338" s="1" t="s">
        <v>24</v>
      </c>
      <c r="E1338" s="1" t="n">
        <v>24662.5</v>
      </c>
      <c r="F1338" s="1" t="n">
        <f aca="false">D1338-C1338</f>
        <v>5</v>
      </c>
      <c r="G1338" s="26" t="n">
        <v>3853.5</v>
      </c>
      <c r="H1338" s="1" t="n">
        <f aca="false">G1338*F1338</f>
        <v>19267.5</v>
      </c>
      <c r="I1338" s="13" t="s">
        <v>3646</v>
      </c>
      <c r="J1338" s="14" t="n">
        <v>19267.5</v>
      </c>
      <c r="K1338" s="1" t="n">
        <f aca="false">H1338-J1338</f>
        <v>0</v>
      </c>
      <c r="L1338" s="0"/>
    </row>
    <row r="1339" customFormat="false" ht="30.8" hidden="false" customHeight="false" outlineLevel="0" collapsed="false">
      <c r="A1339" s="1" t="s">
        <v>3647</v>
      </c>
      <c r="B1339" s="1" t="s">
        <v>3648</v>
      </c>
      <c r="C1339" s="1" t="s">
        <v>112</v>
      </c>
      <c r="D1339" s="1" t="s">
        <v>20</v>
      </c>
      <c r="E1339" s="1" t="n">
        <v>13352.5</v>
      </c>
      <c r="F1339" s="1" t="n">
        <f aca="false">D1339-C1339</f>
        <v>2</v>
      </c>
      <c r="G1339" s="26" t="n">
        <v>3853.5</v>
      </c>
      <c r="H1339" s="1" t="n">
        <f aca="false">G1339*F1339</f>
        <v>7707</v>
      </c>
      <c r="I1339" s="13" t="s">
        <v>3649</v>
      </c>
      <c r="J1339" s="14" t="n">
        <v>7707</v>
      </c>
      <c r="K1339" s="1" t="n">
        <f aca="false">H1339-J1339</f>
        <v>0</v>
      </c>
      <c r="L1339" s="0"/>
    </row>
    <row r="1340" customFormat="false" ht="30.8" hidden="false" customHeight="false" outlineLevel="0" collapsed="false">
      <c r="A1340" s="26" t="s">
        <v>3650</v>
      </c>
      <c r="B1340" s="26" t="s">
        <v>3651</v>
      </c>
      <c r="C1340" s="26" t="s">
        <v>14</v>
      </c>
      <c r="D1340" s="26" t="s">
        <v>180</v>
      </c>
      <c r="E1340" s="26" t="n">
        <v>12215</v>
      </c>
      <c r="F1340" s="26" t="n">
        <f aca="false">D1340-C1340</f>
        <v>2</v>
      </c>
      <c r="G1340" s="26" t="n">
        <v>3853.5</v>
      </c>
      <c r="H1340" s="26" t="n">
        <f aca="false">G1340*F1340</f>
        <v>7707</v>
      </c>
      <c r="I1340" s="13" t="s">
        <v>3652</v>
      </c>
      <c r="J1340" s="14" t="n">
        <v>7707</v>
      </c>
      <c r="K1340" s="26" t="n">
        <f aca="false">H1340-J1340</f>
        <v>0</v>
      </c>
      <c r="L1340" s="0"/>
    </row>
    <row r="1341" s="12" customFormat="true" ht="29.85" hidden="false" customHeight="false" outlineLevel="0" collapsed="false">
      <c r="A1341" s="23" t="s">
        <v>3653</v>
      </c>
      <c r="B1341" s="11" t="s">
        <v>3654</v>
      </c>
      <c r="C1341" s="11" t="s">
        <v>14</v>
      </c>
      <c r="D1341" s="11" t="s">
        <v>180</v>
      </c>
      <c r="E1341" s="11" t="n">
        <v>29595</v>
      </c>
      <c r="F1341" s="11" t="n">
        <f aca="false">D1341-C1341</f>
        <v>2</v>
      </c>
      <c r="G1341" s="8" t="n">
        <v>3853.5</v>
      </c>
      <c r="H1341" s="11" t="n">
        <f aca="false">(G1341*F1341)*3</f>
        <v>23121</v>
      </c>
      <c r="I1341" s="9" t="s">
        <v>3655</v>
      </c>
      <c r="J1341" s="10" t="n">
        <v>7707</v>
      </c>
      <c r="K1341" s="11" t="n">
        <f aca="false">H1341-J1341-J1342-J1343</f>
        <v>0</v>
      </c>
      <c r="L1341" s="11"/>
    </row>
    <row r="1342" s="12" customFormat="true" ht="29.85" hidden="false" customHeight="false" outlineLevel="0" collapsed="false">
      <c r="A1342" s="23"/>
      <c r="B1342" s="11"/>
      <c r="C1342" s="11"/>
      <c r="D1342" s="11"/>
      <c r="E1342" s="11"/>
      <c r="F1342" s="11"/>
      <c r="G1342" s="8"/>
      <c r="H1342" s="11"/>
      <c r="I1342" s="9" t="s">
        <v>3656</v>
      </c>
      <c r="J1342" s="10" t="n">
        <v>7707</v>
      </c>
      <c r="K1342" s="11" t="n">
        <v>0</v>
      </c>
      <c r="L1342" s="11"/>
    </row>
    <row r="1343" s="12" customFormat="true" ht="30.8" hidden="false" customHeight="false" outlineLevel="0" collapsed="false">
      <c r="A1343" s="23"/>
      <c r="B1343" s="11"/>
      <c r="C1343" s="11"/>
      <c r="D1343" s="11"/>
      <c r="E1343" s="11"/>
      <c r="F1343" s="11"/>
      <c r="G1343" s="8"/>
      <c r="H1343" s="11"/>
      <c r="I1343" s="9" t="s">
        <v>3657</v>
      </c>
      <c r="J1343" s="10" t="n">
        <v>7707</v>
      </c>
      <c r="K1343" s="11" t="n">
        <v>0</v>
      </c>
      <c r="L1343" s="11"/>
    </row>
    <row r="1344" customFormat="false" ht="30.8" hidden="false" customHeight="false" outlineLevel="0" collapsed="false">
      <c r="A1344" s="1" t="s">
        <v>3658</v>
      </c>
      <c r="B1344" s="1" t="s">
        <v>3659</v>
      </c>
      <c r="C1344" s="1" t="s">
        <v>150</v>
      </c>
      <c r="D1344" s="1" t="s">
        <v>59</v>
      </c>
      <c r="E1344" s="1" t="n">
        <v>14797.5</v>
      </c>
      <c r="F1344" s="1" t="n">
        <f aca="false">D1344-C1344</f>
        <v>3</v>
      </c>
      <c r="G1344" s="26" t="n">
        <v>3853.5</v>
      </c>
      <c r="H1344" s="1" t="n">
        <f aca="false">G1344*F1344</f>
        <v>11560.5</v>
      </c>
      <c r="I1344" s="13" t="s">
        <v>3660</v>
      </c>
      <c r="J1344" s="14" t="n">
        <v>11560.5</v>
      </c>
      <c r="K1344" s="1" t="n">
        <f aca="false">H1344-J1344</f>
        <v>0</v>
      </c>
      <c r="L1344" s="0"/>
    </row>
    <row r="1345" customFormat="false" ht="30.8" hidden="false" customHeight="false" outlineLevel="0" collapsed="false">
      <c r="A1345" s="1" t="s">
        <v>3661</v>
      </c>
      <c r="B1345" s="1" t="s">
        <v>3662</v>
      </c>
      <c r="C1345" s="1" t="s">
        <v>74</v>
      </c>
      <c r="D1345" s="1" t="s">
        <v>75</v>
      </c>
      <c r="E1345" s="1" t="n">
        <v>9865</v>
      </c>
      <c r="F1345" s="1" t="n">
        <f aca="false">D1345-C1345</f>
        <v>2</v>
      </c>
      <c r="G1345" s="26" t="n">
        <v>3853.5</v>
      </c>
      <c r="H1345" s="1" t="n">
        <f aca="false">G1345*F1345</f>
        <v>7707</v>
      </c>
      <c r="I1345" s="13" t="s">
        <v>3663</v>
      </c>
      <c r="J1345" s="14" t="n">
        <v>7707</v>
      </c>
      <c r="K1345" s="1" t="n">
        <f aca="false">H1345-J1345</f>
        <v>0</v>
      </c>
      <c r="L1345" s="0"/>
    </row>
    <row r="1346" customFormat="false" ht="30.8" hidden="false" customHeight="false" outlineLevel="0" collapsed="false">
      <c r="A1346" s="1" t="s">
        <v>3664</v>
      </c>
      <c r="B1346" s="1" t="s">
        <v>3665</v>
      </c>
      <c r="C1346" s="1" t="s">
        <v>14</v>
      </c>
      <c r="D1346" s="1" t="s">
        <v>20</v>
      </c>
      <c r="E1346" s="1" t="n">
        <v>7282.5</v>
      </c>
      <c r="F1346" s="1" t="n">
        <f aca="false">D1346-C1346</f>
        <v>1</v>
      </c>
      <c r="G1346" s="26" t="n">
        <v>3853.5</v>
      </c>
      <c r="H1346" s="1" t="n">
        <f aca="false">G1346*F1346</f>
        <v>3853.5</v>
      </c>
      <c r="I1346" s="13" t="s">
        <v>3666</v>
      </c>
      <c r="J1346" s="14" t="n">
        <v>3853.5</v>
      </c>
      <c r="K1346" s="1" t="n">
        <f aca="false">H1346-J1346</f>
        <v>0</v>
      </c>
      <c r="L1346" s="0"/>
    </row>
    <row r="1347" customFormat="false" ht="30.8" hidden="false" customHeight="false" outlineLevel="0" collapsed="false">
      <c r="A1347" s="1" t="s">
        <v>3667</v>
      </c>
      <c r="B1347" s="1" t="s">
        <v>3668</v>
      </c>
      <c r="C1347" s="1" t="s">
        <v>47</v>
      </c>
      <c r="D1347" s="1" t="s">
        <v>63</v>
      </c>
      <c r="E1347" s="1" t="n">
        <v>15952.5</v>
      </c>
      <c r="F1347" s="1" t="n">
        <f aca="false">D1347-C1347</f>
        <v>3</v>
      </c>
      <c r="G1347" s="26" t="n">
        <v>3853.5</v>
      </c>
      <c r="H1347" s="1" t="n">
        <f aca="false">G1347*F1347</f>
        <v>11560.5</v>
      </c>
      <c r="I1347" s="13" t="s">
        <v>3669</v>
      </c>
      <c r="J1347" s="14" t="n">
        <v>11560.5</v>
      </c>
      <c r="K1347" s="1" t="n">
        <f aca="false">H1347-J1347</f>
        <v>0</v>
      </c>
      <c r="L1347" s="0"/>
    </row>
    <row r="1348" customFormat="false" ht="30.8" hidden="false" customHeight="false" outlineLevel="0" collapsed="false">
      <c r="A1348" s="1" t="s">
        <v>3670</v>
      </c>
      <c r="B1348" s="1" t="s">
        <v>3671</v>
      </c>
      <c r="C1348" s="1" t="s">
        <v>19</v>
      </c>
      <c r="D1348" s="1" t="s">
        <v>35</v>
      </c>
      <c r="E1348" s="1" t="n">
        <v>24662.5</v>
      </c>
      <c r="F1348" s="1" t="n">
        <f aca="false">D1348-C1348</f>
        <v>5</v>
      </c>
      <c r="G1348" s="26" t="n">
        <v>3853.5</v>
      </c>
      <c r="H1348" s="1" t="n">
        <f aca="false">G1348*F1348</f>
        <v>19267.5</v>
      </c>
      <c r="I1348" s="13" t="s">
        <v>3672</v>
      </c>
      <c r="J1348" s="14" t="n">
        <v>19267.5</v>
      </c>
      <c r="K1348" s="1" t="n">
        <f aca="false">H1348-J1348</f>
        <v>0</v>
      </c>
      <c r="L1348" s="0"/>
    </row>
    <row r="1349" customFormat="false" ht="30.8" hidden="false" customHeight="false" outlineLevel="0" collapsed="false">
      <c r="A1349" s="1" t="s">
        <v>3673</v>
      </c>
      <c r="B1349" s="1" t="s">
        <v>3674</v>
      </c>
      <c r="C1349" s="1" t="s">
        <v>142</v>
      </c>
      <c r="D1349" s="1" t="s">
        <v>63</v>
      </c>
      <c r="E1349" s="1" t="n">
        <v>9865</v>
      </c>
      <c r="F1349" s="1" t="n">
        <f aca="false">D1349-C1349</f>
        <v>2</v>
      </c>
      <c r="G1349" s="26" t="n">
        <v>3853.5</v>
      </c>
      <c r="H1349" s="1" t="n">
        <f aca="false">G1349*F1349</f>
        <v>7707</v>
      </c>
      <c r="I1349" s="13" t="s">
        <v>3675</v>
      </c>
      <c r="J1349" s="14" t="n">
        <v>7707</v>
      </c>
      <c r="K1349" s="1" t="n">
        <f aca="false">H1349-J1349</f>
        <v>0</v>
      </c>
      <c r="L1349" s="0"/>
    </row>
    <row r="1350" customFormat="false" ht="30.8" hidden="false" customHeight="false" outlineLevel="0" collapsed="false">
      <c r="A1350" s="1" t="s">
        <v>3676</v>
      </c>
      <c r="B1350" s="1" t="s">
        <v>3677</v>
      </c>
      <c r="C1350" s="1" t="s">
        <v>142</v>
      </c>
      <c r="D1350" s="1" t="s">
        <v>63</v>
      </c>
      <c r="E1350" s="1" t="n">
        <v>9865</v>
      </c>
      <c r="F1350" s="1" t="n">
        <f aca="false">D1350-C1350</f>
        <v>2</v>
      </c>
      <c r="G1350" s="26" t="n">
        <v>3853.5</v>
      </c>
      <c r="H1350" s="1" t="n">
        <f aca="false">G1350*F1350</f>
        <v>7707</v>
      </c>
      <c r="I1350" s="13" t="s">
        <v>3678</v>
      </c>
      <c r="J1350" s="14" t="n">
        <v>7707</v>
      </c>
      <c r="K1350" s="1" t="n">
        <f aca="false">H1350-J1350</f>
        <v>0</v>
      </c>
      <c r="L1350" s="0"/>
    </row>
    <row r="1351" customFormat="false" ht="15.9" hidden="false" customHeight="false" outlineLevel="0" collapsed="false">
      <c r="A1351" s="1" t="s">
        <v>3679</v>
      </c>
      <c r="B1351" s="1" t="s">
        <v>3680</v>
      </c>
      <c r="C1351" s="1" t="s">
        <v>29</v>
      </c>
      <c r="D1351" s="1" t="s">
        <v>75</v>
      </c>
      <c r="E1351" s="1" t="n">
        <v>26705</v>
      </c>
      <c r="F1351" s="1" t="n">
        <f aca="false">D1351-C1351</f>
        <v>4</v>
      </c>
      <c r="G1351" s="26" t="n">
        <v>3853.5</v>
      </c>
      <c r="H1351" s="1" t="n">
        <f aca="false">G1351*F1351</f>
        <v>15414</v>
      </c>
      <c r="I1351" s="13" t="s">
        <v>3681</v>
      </c>
      <c r="J1351" s="14" t="n">
        <v>15414</v>
      </c>
      <c r="K1351" s="1" t="n">
        <f aca="false">H1351-J1351</f>
        <v>0</v>
      </c>
      <c r="L1351" s="0"/>
    </row>
    <row r="1352" customFormat="false" ht="30.8" hidden="false" customHeight="false" outlineLevel="0" collapsed="false">
      <c r="A1352" s="1" t="s">
        <v>3682</v>
      </c>
      <c r="B1352" s="1" t="s">
        <v>3683</v>
      </c>
      <c r="C1352" s="1" t="s">
        <v>86</v>
      </c>
      <c r="D1352" s="1" t="s">
        <v>133</v>
      </c>
      <c r="E1352" s="1" t="n">
        <v>6107.5</v>
      </c>
      <c r="F1352" s="1" t="n">
        <f aca="false">D1352-C1352</f>
        <v>1</v>
      </c>
      <c r="G1352" s="26" t="n">
        <v>3853.5</v>
      </c>
      <c r="H1352" s="1" t="n">
        <f aca="false">G1352*F1352</f>
        <v>3853.5</v>
      </c>
      <c r="I1352" s="13" t="s">
        <v>3684</v>
      </c>
      <c r="J1352" s="14" t="n">
        <v>3853.5</v>
      </c>
      <c r="K1352" s="1" t="n">
        <f aca="false">H1352-J1352</f>
        <v>0</v>
      </c>
      <c r="L1352" s="0"/>
    </row>
    <row r="1353" customFormat="false" ht="30.8" hidden="false" customHeight="false" outlineLevel="0" collapsed="false">
      <c r="A1353" s="1" t="s">
        <v>3685</v>
      </c>
      <c r="B1353" s="1" t="s">
        <v>3683</v>
      </c>
      <c r="C1353" s="1" t="s">
        <v>51</v>
      </c>
      <c r="D1353" s="1" t="s">
        <v>112</v>
      </c>
      <c r="E1353" s="1" t="n">
        <v>4932.5</v>
      </c>
      <c r="F1353" s="1" t="n">
        <f aca="false">D1353-C1353</f>
        <v>1</v>
      </c>
      <c r="G1353" s="26" t="n">
        <v>3853.5</v>
      </c>
      <c r="H1353" s="1" t="n">
        <f aca="false">G1353*F1353</f>
        <v>3853.5</v>
      </c>
      <c r="I1353" s="13" t="s">
        <v>3686</v>
      </c>
      <c r="J1353" s="14" t="n">
        <v>3853.5</v>
      </c>
      <c r="K1353" s="1" t="n">
        <f aca="false">H1353-J1353</f>
        <v>0</v>
      </c>
      <c r="L1353" s="0"/>
    </row>
    <row r="1354" customFormat="false" ht="30.8" hidden="false" customHeight="false" outlineLevel="0" collapsed="false">
      <c r="A1354" s="1" t="s">
        <v>3687</v>
      </c>
      <c r="B1354" s="1" t="s">
        <v>3683</v>
      </c>
      <c r="C1354" s="1" t="s">
        <v>20</v>
      </c>
      <c r="D1354" s="1" t="s">
        <v>180</v>
      </c>
      <c r="E1354" s="1" t="n">
        <v>6107.5</v>
      </c>
      <c r="F1354" s="1" t="n">
        <f aca="false">D1354-C1354</f>
        <v>1</v>
      </c>
      <c r="G1354" s="26" t="n">
        <v>3853.5</v>
      </c>
      <c r="H1354" s="1" t="n">
        <f aca="false">G1354*F1354</f>
        <v>3853.5</v>
      </c>
      <c r="I1354" s="13" t="s">
        <v>3688</v>
      </c>
      <c r="J1354" s="14" t="n">
        <v>3853.5</v>
      </c>
      <c r="K1354" s="1" t="n">
        <f aca="false">H1354-J1354</f>
        <v>0</v>
      </c>
      <c r="L1354" s="0"/>
    </row>
    <row r="1355" customFormat="false" ht="30.8" hidden="false" customHeight="false" outlineLevel="0" collapsed="false">
      <c r="A1355" s="1" t="s">
        <v>3689</v>
      </c>
      <c r="B1355" s="1" t="s">
        <v>3683</v>
      </c>
      <c r="C1355" s="1" t="s">
        <v>150</v>
      </c>
      <c r="D1355" s="1" t="s">
        <v>58</v>
      </c>
      <c r="E1355" s="1" t="n">
        <v>4932.5</v>
      </c>
      <c r="F1355" s="1" t="n">
        <f aca="false">D1355-C1355</f>
        <v>1</v>
      </c>
      <c r="G1355" s="26" t="n">
        <v>3853.5</v>
      </c>
      <c r="H1355" s="1" t="n">
        <f aca="false">G1355*F1355</f>
        <v>3853.5</v>
      </c>
      <c r="I1355" s="13" t="s">
        <v>3690</v>
      </c>
      <c r="J1355" s="14" t="n">
        <v>3853.5</v>
      </c>
      <c r="K1355" s="1" t="n">
        <f aca="false">H1355-J1355</f>
        <v>0</v>
      </c>
      <c r="L1355" s="0"/>
    </row>
    <row r="1356" customFormat="false" ht="30.8" hidden="false" customHeight="false" outlineLevel="0" collapsed="false">
      <c r="A1356" s="99" t="n">
        <v>105305560</v>
      </c>
      <c r="B1356" s="26" t="s">
        <v>3691</v>
      </c>
      <c r="C1356" s="100" t="n">
        <v>42143</v>
      </c>
      <c r="D1356" s="100" t="n">
        <v>42145</v>
      </c>
      <c r="E1356" s="26" t="n">
        <v>12095</v>
      </c>
      <c r="F1356" s="26" t="n">
        <f aca="false">D1356-C1356</f>
        <v>2</v>
      </c>
      <c r="G1356" s="26" t="n">
        <v>4693.5</v>
      </c>
      <c r="H1356" s="26" t="n">
        <f aca="false">G1356*F1356</f>
        <v>9387</v>
      </c>
      <c r="I1356" s="36" t="s">
        <v>3692</v>
      </c>
      <c r="J1356" s="37" t="n">
        <v>9387</v>
      </c>
      <c r="K1356" s="1" t="n">
        <f aca="false">H1356-J1356</f>
        <v>0</v>
      </c>
      <c r="L1356" s="0"/>
    </row>
    <row r="1357" customFormat="false" ht="30.8" hidden="false" customHeight="false" outlineLevel="0" collapsed="false">
      <c r="A1357" s="26" t="s">
        <v>3693</v>
      </c>
      <c r="B1357" s="26" t="s">
        <v>3694</v>
      </c>
      <c r="C1357" s="26" t="s">
        <v>58</v>
      </c>
      <c r="D1357" s="26" t="s">
        <v>232</v>
      </c>
      <c r="E1357" s="26" t="n">
        <v>5772.5</v>
      </c>
      <c r="F1357" s="26" t="n">
        <f aca="false">D1357-C1357</f>
        <v>1</v>
      </c>
      <c r="G1357" s="26" t="n">
        <v>4693.5</v>
      </c>
      <c r="H1357" s="26" t="n">
        <f aca="false">G1357*F1357</f>
        <v>4693.5</v>
      </c>
      <c r="I1357" s="13" t="s">
        <v>3695</v>
      </c>
      <c r="J1357" s="14" t="n">
        <v>4693.5</v>
      </c>
      <c r="K1357" s="1" t="n">
        <f aca="false">H1357-J1357</f>
        <v>0</v>
      </c>
      <c r="L1357" s="0"/>
    </row>
    <row r="1358" s="103" customFormat="true" ht="24.25" hidden="false" customHeight="true" outlineLevel="0" collapsed="false">
      <c r="A1358" s="98" t="s">
        <v>3696</v>
      </c>
      <c r="B1358" s="98" t="s">
        <v>3697</v>
      </c>
      <c r="C1358" s="98" t="s">
        <v>39</v>
      </c>
      <c r="D1358" s="98" t="s">
        <v>13</v>
      </c>
      <c r="E1358" s="98" t="n">
        <v>4932.5</v>
      </c>
      <c r="F1358" s="98" t="n">
        <f aca="false">D1358-C1358</f>
        <v>1</v>
      </c>
      <c r="G1358" s="98" t="n">
        <v>3853.5</v>
      </c>
      <c r="H1358" s="98" t="n">
        <f aca="false">G1358*F1358</f>
        <v>3853.5</v>
      </c>
      <c r="I1358" s="101" t="s">
        <v>3698</v>
      </c>
      <c r="J1358" s="102" t="n">
        <v>7707</v>
      </c>
      <c r="K1358" s="66" t="n">
        <f aca="false">H1358-J1358</f>
        <v>-3853.5</v>
      </c>
      <c r="L1358" s="98"/>
      <c r="AMI1358" s="44"/>
      <c r="AMJ1358" s="44"/>
    </row>
    <row r="1359" s="22" customFormat="true" ht="29.85" hidden="false" customHeight="false" outlineLevel="0" collapsed="false">
      <c r="A1359" s="75" t="s">
        <v>3699</v>
      </c>
      <c r="B1359" s="19" t="s">
        <v>3700</v>
      </c>
      <c r="C1359" s="19" t="s">
        <v>29</v>
      </c>
      <c r="D1359" s="19" t="s">
        <v>75</v>
      </c>
      <c r="E1359" s="19" t="n">
        <v>38000</v>
      </c>
      <c r="F1359" s="19" t="n">
        <f aca="false">D1359-C1359</f>
        <v>4</v>
      </c>
      <c r="G1359" s="19" t="n">
        <f aca="false">3670*2</f>
        <v>7340</v>
      </c>
      <c r="H1359" s="19" t="n">
        <f aca="false">G1359*F1359</f>
        <v>29360</v>
      </c>
      <c r="I1359" s="20" t="s">
        <v>3701</v>
      </c>
      <c r="J1359" s="21" t="n">
        <v>14680</v>
      </c>
      <c r="K1359" s="19" t="n">
        <f aca="false">H1359-J1359-J1360</f>
        <v>0</v>
      </c>
      <c r="L1359" s="19"/>
    </row>
    <row r="1360" customFormat="false" ht="29.85" hidden="false" customHeight="false" outlineLevel="0" collapsed="false">
      <c r="A1360" s="75"/>
      <c r="B1360" s="19"/>
      <c r="C1360" s="19"/>
      <c r="D1360" s="19"/>
      <c r="E1360" s="19"/>
      <c r="F1360" s="19"/>
      <c r="G1360" s="19"/>
      <c r="H1360" s="19"/>
      <c r="I1360" s="58" t="s">
        <v>3702</v>
      </c>
      <c r="J1360" s="59" t="n">
        <v>14680</v>
      </c>
      <c r="K1360" s="19" t="n">
        <v>0</v>
      </c>
      <c r="L1360" s="19"/>
    </row>
    <row r="1361" customFormat="false" ht="30.8" hidden="false" customHeight="false" outlineLevel="0" collapsed="false">
      <c r="A1361" s="1" t="s">
        <v>3703</v>
      </c>
      <c r="B1361" s="1" t="s">
        <v>3704</v>
      </c>
      <c r="C1361" s="1" t="s">
        <v>58</v>
      </c>
      <c r="D1361" s="1" t="s">
        <v>59</v>
      </c>
      <c r="E1361" s="1" t="n">
        <v>9865</v>
      </c>
      <c r="F1361" s="1" t="n">
        <f aca="false">D1361-C1361</f>
        <v>2</v>
      </c>
      <c r="G1361" s="26" t="n">
        <v>3853.5</v>
      </c>
      <c r="H1361" s="1" t="n">
        <f aca="false">G1361*F1361</f>
        <v>7707</v>
      </c>
      <c r="I1361" s="13" t="s">
        <v>3705</v>
      </c>
      <c r="J1361" s="14" t="n">
        <v>7707</v>
      </c>
      <c r="K1361" s="1" t="n">
        <f aca="false">H1361-J1361</f>
        <v>0</v>
      </c>
      <c r="L1361" s="0"/>
    </row>
    <row r="1362" customFormat="false" ht="15.9" hidden="false" customHeight="false" outlineLevel="0" collapsed="false">
      <c r="A1362" s="26" t="s">
        <v>3706</v>
      </c>
      <c r="B1362" s="26" t="s">
        <v>3707</v>
      </c>
      <c r="C1362" s="26" t="s">
        <v>133</v>
      </c>
      <c r="D1362" s="26" t="s">
        <v>112</v>
      </c>
      <c r="E1362" s="26" t="n">
        <v>18322.5</v>
      </c>
      <c r="F1362" s="26" t="n">
        <f aca="false">D1362-C1362</f>
        <v>3</v>
      </c>
      <c r="G1362" s="26" t="n">
        <v>3853.5</v>
      </c>
      <c r="H1362" s="26" t="n">
        <f aca="false">G1362*F1362</f>
        <v>11560.5</v>
      </c>
      <c r="I1362" s="13" t="s">
        <v>3708</v>
      </c>
      <c r="J1362" s="14" t="n">
        <v>11560.5</v>
      </c>
      <c r="K1362" s="1" t="n">
        <f aca="false">H1362-J1362</f>
        <v>0</v>
      </c>
      <c r="L1362" s="0"/>
    </row>
    <row r="1363" customFormat="false" ht="30.8" hidden="false" customHeight="false" outlineLevel="0" collapsed="false">
      <c r="A1363" s="1" t="s">
        <v>3709</v>
      </c>
      <c r="B1363" s="1" t="s">
        <v>3710</v>
      </c>
      <c r="C1363" s="1" t="s">
        <v>133</v>
      </c>
      <c r="D1363" s="1" t="s">
        <v>112</v>
      </c>
      <c r="E1363" s="1" t="n">
        <v>18322.5</v>
      </c>
      <c r="F1363" s="1" t="n">
        <f aca="false">D1363-C1363</f>
        <v>3</v>
      </c>
      <c r="G1363" s="26" t="n">
        <v>3853.5</v>
      </c>
      <c r="H1363" s="1" t="n">
        <f aca="false">G1363*F1363</f>
        <v>11560.5</v>
      </c>
      <c r="I1363" s="13" t="s">
        <v>3711</v>
      </c>
      <c r="J1363" s="14" t="n">
        <v>11560.5</v>
      </c>
      <c r="K1363" s="1" t="n">
        <f aca="false">H1363-J1363</f>
        <v>0</v>
      </c>
      <c r="L1363" s="0"/>
    </row>
    <row r="1364" customFormat="false" ht="30.8" hidden="false" customHeight="false" outlineLevel="0" collapsed="false">
      <c r="A1364" s="1" t="s">
        <v>3712</v>
      </c>
      <c r="B1364" s="1" t="s">
        <v>3713</v>
      </c>
      <c r="C1364" s="1" t="s">
        <v>43</v>
      </c>
      <c r="D1364" s="1" t="s">
        <v>47</v>
      </c>
      <c r="E1364" s="1" t="n">
        <v>14490</v>
      </c>
      <c r="F1364" s="1" t="n">
        <f aca="false">D1364-C1364</f>
        <v>2</v>
      </c>
      <c r="G1364" s="26" t="n">
        <v>3853.5</v>
      </c>
      <c r="H1364" s="1" t="n">
        <f aca="false">G1364*F1364</f>
        <v>7707</v>
      </c>
      <c r="I1364" s="13" t="s">
        <v>3714</v>
      </c>
      <c r="J1364" s="14" t="n">
        <v>7707</v>
      </c>
      <c r="K1364" s="1" t="n">
        <f aca="false">H1364-J1364</f>
        <v>0</v>
      </c>
      <c r="L1364" s="0"/>
    </row>
    <row r="1365" customFormat="false" ht="30.8" hidden="false" customHeight="false" outlineLevel="0" collapsed="false">
      <c r="A1365" s="1" t="s">
        <v>3715</v>
      </c>
      <c r="B1365" s="1" t="s">
        <v>3716</v>
      </c>
      <c r="C1365" s="1" t="s">
        <v>29</v>
      </c>
      <c r="D1365" s="1" t="s">
        <v>82</v>
      </c>
      <c r="E1365" s="1" t="n">
        <v>39147.5</v>
      </c>
      <c r="F1365" s="1" t="n">
        <f aca="false">D1365-C1365</f>
        <v>7</v>
      </c>
      <c r="G1365" s="26" t="n">
        <v>3853.5</v>
      </c>
      <c r="H1365" s="1" t="n">
        <f aca="false">G1365*F1365</f>
        <v>26974.5</v>
      </c>
      <c r="I1365" s="13" t="s">
        <v>3717</v>
      </c>
      <c r="J1365" s="14" t="n">
        <v>26974.5</v>
      </c>
      <c r="K1365" s="1" t="n">
        <f aca="false">H1365-J1365</f>
        <v>0</v>
      </c>
      <c r="L1365" s="0"/>
    </row>
    <row r="1366" s="6" customFormat="true" ht="29.85" hidden="false" customHeight="false" outlineLevel="0" collapsed="false">
      <c r="A1366" s="4" t="s">
        <v>3718</v>
      </c>
      <c r="B1366" s="4" t="s">
        <v>3719</v>
      </c>
      <c r="C1366" s="4" t="s">
        <v>43</v>
      </c>
      <c r="D1366" s="4" t="s">
        <v>142</v>
      </c>
      <c r="E1366" s="4" t="n">
        <v>17107.5</v>
      </c>
      <c r="F1366" s="4" t="n">
        <f aca="false">D1366-C1366</f>
        <v>3</v>
      </c>
      <c r="G1366" s="4" t="n">
        <v>3853.5</v>
      </c>
      <c r="H1366" s="4" t="n">
        <f aca="false">G1366*F1366</f>
        <v>11560.5</v>
      </c>
      <c r="I1366" s="28" t="s">
        <v>3720</v>
      </c>
      <c r="J1366" s="29" t="n">
        <v>11560.5</v>
      </c>
      <c r="K1366" s="4" t="n">
        <f aca="false">H1366-J1366</f>
        <v>0</v>
      </c>
    </row>
    <row r="1367" customFormat="false" ht="30.8" hidden="false" customHeight="false" outlineLevel="0" collapsed="false">
      <c r="A1367" s="1" t="s">
        <v>3721</v>
      </c>
      <c r="B1367" s="1" t="s">
        <v>3722</v>
      </c>
      <c r="C1367" s="1" t="s">
        <v>29</v>
      </c>
      <c r="D1367" s="1" t="s">
        <v>74</v>
      </c>
      <c r="E1367" s="1" t="n">
        <v>14565</v>
      </c>
      <c r="F1367" s="1" t="n">
        <f aca="false">D1367-C1367</f>
        <v>2</v>
      </c>
      <c r="G1367" s="26" t="n">
        <v>3853.5</v>
      </c>
      <c r="H1367" s="1" t="n">
        <f aca="false">G1367*F1367</f>
        <v>7707</v>
      </c>
      <c r="I1367" s="13" t="s">
        <v>3723</v>
      </c>
      <c r="J1367" s="14" t="n">
        <v>7707</v>
      </c>
      <c r="K1367" s="1" t="n">
        <f aca="false">H1367-J1367</f>
        <v>0</v>
      </c>
      <c r="L1367" s="0"/>
    </row>
    <row r="1368" customFormat="false" ht="30.8" hidden="false" customHeight="false" outlineLevel="0" collapsed="false">
      <c r="A1368" s="1" t="s">
        <v>3724</v>
      </c>
      <c r="B1368" s="1" t="s">
        <v>3725</v>
      </c>
      <c r="C1368" s="1" t="s">
        <v>180</v>
      </c>
      <c r="D1368" s="1" t="s">
        <v>150</v>
      </c>
      <c r="E1368" s="1" t="n">
        <v>14945</v>
      </c>
      <c r="F1368" s="1" t="n">
        <f aca="false">D1368-C1368</f>
        <v>2</v>
      </c>
      <c r="G1368" s="26" t="n">
        <v>3853.5</v>
      </c>
      <c r="H1368" s="1" t="n">
        <f aca="false">G1368*F1368</f>
        <v>7707</v>
      </c>
      <c r="I1368" s="13" t="s">
        <v>3726</v>
      </c>
      <c r="J1368" s="14" t="n">
        <v>7707</v>
      </c>
      <c r="K1368" s="1" t="n">
        <f aca="false">H1368-J1368</f>
        <v>0</v>
      </c>
      <c r="L1368" s="0"/>
    </row>
    <row r="1369" customFormat="false" ht="30.8" hidden="false" customHeight="false" outlineLevel="0" collapsed="false">
      <c r="A1369" s="1" t="s">
        <v>3727</v>
      </c>
      <c r="B1369" s="1" t="s">
        <v>3728</v>
      </c>
      <c r="C1369" s="1" t="s">
        <v>86</v>
      </c>
      <c r="D1369" s="1" t="s">
        <v>207</v>
      </c>
      <c r="E1369" s="1" t="n">
        <v>9865</v>
      </c>
      <c r="F1369" s="1" t="n">
        <f aca="false">D1369-C1369</f>
        <v>2</v>
      </c>
      <c r="G1369" s="26" t="n">
        <v>3853.5</v>
      </c>
      <c r="H1369" s="1" t="n">
        <f aca="false">G1369*F1369</f>
        <v>7707</v>
      </c>
      <c r="I1369" s="13" t="s">
        <v>3729</v>
      </c>
      <c r="J1369" s="14" t="n">
        <v>7707</v>
      </c>
      <c r="K1369" s="1" t="n">
        <f aca="false">H1369-J1369</f>
        <v>0</v>
      </c>
      <c r="L1369" s="0"/>
    </row>
    <row r="1370" customFormat="false" ht="30.8" hidden="false" customHeight="false" outlineLevel="0" collapsed="false">
      <c r="A1370" s="26" t="s">
        <v>3730</v>
      </c>
      <c r="B1370" s="26" t="s">
        <v>3728</v>
      </c>
      <c r="C1370" s="26" t="s">
        <v>133</v>
      </c>
      <c r="D1370" s="26" t="s">
        <v>51</v>
      </c>
      <c r="E1370" s="26" t="n">
        <v>11545</v>
      </c>
      <c r="F1370" s="26" t="n">
        <f aca="false">D1370-C1370</f>
        <v>2</v>
      </c>
      <c r="G1370" s="26" t="n">
        <v>4693.5</v>
      </c>
      <c r="H1370" s="26" t="n">
        <f aca="false">G1370*F1370</f>
        <v>9387</v>
      </c>
      <c r="I1370" s="13" t="s">
        <v>3731</v>
      </c>
      <c r="J1370" s="14" t="n">
        <v>9387</v>
      </c>
      <c r="K1370" s="1" t="n">
        <f aca="false">H1370-J1370</f>
        <v>0</v>
      </c>
      <c r="L1370" s="0"/>
    </row>
    <row r="1371" customFormat="false" ht="30.8" hidden="false" customHeight="false" outlineLevel="0" collapsed="false">
      <c r="A1371" s="1" t="s">
        <v>3732</v>
      </c>
      <c r="B1371" s="1" t="s">
        <v>3733</v>
      </c>
      <c r="C1371" s="1" t="s">
        <v>47</v>
      </c>
      <c r="D1371" s="1" t="s">
        <v>34</v>
      </c>
      <c r="E1371" s="1" t="n">
        <v>50715</v>
      </c>
      <c r="F1371" s="1" t="n">
        <f aca="false">D1371-C1371</f>
        <v>7</v>
      </c>
      <c r="G1371" s="26" t="n">
        <v>3853.5</v>
      </c>
      <c r="H1371" s="1" t="n">
        <f aca="false">G1371*F1371</f>
        <v>26974.5</v>
      </c>
      <c r="I1371" s="13" t="s">
        <v>3734</v>
      </c>
      <c r="J1371" s="14" t="n">
        <v>26974.5</v>
      </c>
      <c r="K1371" s="1" t="n">
        <f aca="false">H1371-J1371</f>
        <v>0</v>
      </c>
      <c r="L1371" s="0"/>
    </row>
    <row r="1372" customFormat="false" ht="30.8" hidden="false" customHeight="false" outlineLevel="0" collapsed="false">
      <c r="A1372" s="1" t="s">
        <v>3735</v>
      </c>
      <c r="B1372" s="1" t="s">
        <v>3736</v>
      </c>
      <c r="C1372" s="1" t="s">
        <v>47</v>
      </c>
      <c r="D1372" s="1" t="s">
        <v>142</v>
      </c>
      <c r="E1372" s="1" t="n">
        <v>5317.5</v>
      </c>
      <c r="F1372" s="1" t="n">
        <f aca="false">D1372-C1372</f>
        <v>1</v>
      </c>
      <c r="G1372" s="26" t="n">
        <v>3853.5</v>
      </c>
      <c r="H1372" s="1" t="n">
        <f aca="false">G1372*F1372</f>
        <v>3853.5</v>
      </c>
      <c r="I1372" s="13" t="s">
        <v>3737</v>
      </c>
      <c r="J1372" s="14" t="n">
        <v>3853.5</v>
      </c>
      <c r="K1372" s="1" t="n">
        <f aca="false">H1372-J1372</f>
        <v>0</v>
      </c>
      <c r="L1372" s="0"/>
    </row>
    <row r="1373" customFormat="false" ht="30.8" hidden="false" customHeight="false" outlineLevel="0" collapsed="false">
      <c r="A1373" s="1" t="s">
        <v>3738</v>
      </c>
      <c r="B1373" s="1" t="s">
        <v>3739</v>
      </c>
      <c r="C1373" s="1" t="s">
        <v>19</v>
      </c>
      <c r="D1373" s="1" t="s">
        <v>39</v>
      </c>
      <c r="E1373" s="1" t="n">
        <v>31905</v>
      </c>
      <c r="F1373" s="1" t="n">
        <f aca="false">D1373-C1373</f>
        <v>6</v>
      </c>
      <c r="G1373" s="26" t="n">
        <v>3853.5</v>
      </c>
      <c r="H1373" s="1" t="n">
        <f aca="false">G1373*F1373</f>
        <v>23121</v>
      </c>
      <c r="I1373" s="13" t="s">
        <v>3740</v>
      </c>
      <c r="J1373" s="14" t="n">
        <v>23121</v>
      </c>
      <c r="K1373" s="1" t="n">
        <f aca="false">H1373-J1373</f>
        <v>0</v>
      </c>
      <c r="L1373" s="0"/>
    </row>
    <row r="1374" customFormat="false" ht="30.8" hidden="false" customHeight="false" outlineLevel="0" collapsed="false">
      <c r="A1374" s="1" t="s">
        <v>3741</v>
      </c>
      <c r="B1374" s="1" t="s">
        <v>3742</v>
      </c>
      <c r="C1374" s="1" t="s">
        <v>86</v>
      </c>
      <c r="D1374" s="1" t="s">
        <v>133</v>
      </c>
      <c r="E1374" s="1" t="n">
        <v>4932.5</v>
      </c>
      <c r="F1374" s="1" t="n">
        <f aca="false">D1374-C1374</f>
        <v>1</v>
      </c>
      <c r="G1374" s="26" t="n">
        <v>3853.5</v>
      </c>
      <c r="H1374" s="1" t="n">
        <f aca="false">G1374*F1374</f>
        <v>3853.5</v>
      </c>
      <c r="I1374" s="13" t="s">
        <v>3743</v>
      </c>
      <c r="J1374" s="14" t="n">
        <v>3853.5</v>
      </c>
      <c r="K1374" s="1" t="n">
        <f aca="false">H1374-J1374</f>
        <v>0</v>
      </c>
      <c r="L1374" s="0"/>
    </row>
    <row r="1375" customFormat="false" ht="30.8" hidden="false" customHeight="false" outlineLevel="0" collapsed="false">
      <c r="A1375" s="1" t="s">
        <v>3744</v>
      </c>
      <c r="B1375" s="1" t="s">
        <v>3745</v>
      </c>
      <c r="C1375" s="1" t="s">
        <v>51</v>
      </c>
      <c r="D1375" s="1" t="s">
        <v>20</v>
      </c>
      <c r="E1375" s="1" t="n">
        <v>17317.5</v>
      </c>
      <c r="F1375" s="1" t="n">
        <f aca="false">D1375-C1375</f>
        <v>3</v>
      </c>
      <c r="G1375" s="26" t="n">
        <v>4693.5</v>
      </c>
      <c r="H1375" s="1" t="n">
        <f aca="false">G1375*F1375</f>
        <v>14080.5</v>
      </c>
      <c r="I1375" s="13" t="s">
        <v>3746</v>
      </c>
      <c r="J1375" s="14" t="n">
        <v>14080.5</v>
      </c>
      <c r="K1375" s="1" t="n">
        <f aca="false">H1375-J1375</f>
        <v>0</v>
      </c>
      <c r="L1375" s="0"/>
    </row>
    <row r="1376" customFormat="false" ht="30.8" hidden="false" customHeight="false" outlineLevel="0" collapsed="false">
      <c r="A1376" s="1" t="s">
        <v>3747</v>
      </c>
      <c r="B1376" s="1" t="s">
        <v>3748</v>
      </c>
      <c r="C1376" s="1" t="s">
        <v>75</v>
      </c>
      <c r="D1376" s="1" t="s">
        <v>19</v>
      </c>
      <c r="E1376" s="1" t="n">
        <v>10635</v>
      </c>
      <c r="F1376" s="1" t="n">
        <f aca="false">D1376-C1376</f>
        <v>2</v>
      </c>
      <c r="G1376" s="26" t="n">
        <v>3853.5</v>
      </c>
      <c r="H1376" s="1" t="n">
        <f aca="false">G1376*F1376</f>
        <v>7707</v>
      </c>
      <c r="I1376" s="13" t="s">
        <v>3749</v>
      </c>
      <c r="J1376" s="14" t="n">
        <v>7707</v>
      </c>
      <c r="K1376" s="1" t="n">
        <f aca="false">H1376-J1376</f>
        <v>0</v>
      </c>
      <c r="L1376" s="0"/>
    </row>
    <row r="1377" customFormat="false" ht="30.8" hidden="false" customHeight="false" outlineLevel="0" collapsed="false">
      <c r="A1377" s="1" t="s">
        <v>3750</v>
      </c>
      <c r="B1377" s="1" t="s">
        <v>3751</v>
      </c>
      <c r="C1377" s="1" t="s">
        <v>207</v>
      </c>
      <c r="D1377" s="1" t="s">
        <v>14</v>
      </c>
      <c r="E1377" s="1" t="n">
        <v>21292.5</v>
      </c>
      <c r="F1377" s="1" t="n">
        <f aca="false">D1377-C1377</f>
        <v>3</v>
      </c>
      <c r="G1377" s="26" t="n">
        <v>5743.5</v>
      </c>
      <c r="H1377" s="1" t="n">
        <f aca="false">G1377*F1377</f>
        <v>17230.5</v>
      </c>
      <c r="I1377" s="13" t="s">
        <v>3752</v>
      </c>
      <c r="J1377" s="14" t="n">
        <v>17230.2</v>
      </c>
      <c r="K1377" s="1" t="n">
        <f aca="false">H1377-J1377</f>
        <v>0.299999999999272</v>
      </c>
      <c r="L1377" s="0"/>
    </row>
    <row r="1378" customFormat="false" ht="30.8" hidden="false" customHeight="false" outlineLevel="0" collapsed="false">
      <c r="A1378" s="1" t="s">
        <v>3753</v>
      </c>
      <c r="B1378" s="1" t="s">
        <v>3754</v>
      </c>
      <c r="C1378" s="1" t="s">
        <v>43</v>
      </c>
      <c r="D1378" s="1" t="s">
        <v>34</v>
      </c>
      <c r="E1378" s="1" t="n">
        <v>69300</v>
      </c>
      <c r="F1378" s="1" t="n">
        <f aca="false">D1378-C1378</f>
        <v>9</v>
      </c>
      <c r="G1378" s="26" t="n">
        <v>3853.5</v>
      </c>
      <c r="H1378" s="1" t="n">
        <f aca="false">G1378*F1378</f>
        <v>34681.5</v>
      </c>
      <c r="I1378" s="13" t="s">
        <v>3755</v>
      </c>
      <c r="J1378" s="14" t="n">
        <v>34681.5</v>
      </c>
      <c r="K1378" s="1" t="n">
        <f aca="false">H1378-J1378</f>
        <v>0</v>
      </c>
      <c r="L1378" s="0"/>
    </row>
    <row r="1379" customFormat="false" ht="30.8" hidden="false" customHeight="false" outlineLevel="0" collapsed="false">
      <c r="A1379" s="1" t="s">
        <v>3756</v>
      </c>
      <c r="B1379" s="1" t="s">
        <v>3757</v>
      </c>
      <c r="C1379" s="1" t="s">
        <v>34</v>
      </c>
      <c r="D1379" s="1" t="s">
        <v>119</v>
      </c>
      <c r="E1379" s="1" t="n">
        <v>19730</v>
      </c>
      <c r="F1379" s="1" t="n">
        <f aca="false">D1379-C1379</f>
        <v>4</v>
      </c>
      <c r="G1379" s="26" t="n">
        <v>3853.5</v>
      </c>
      <c r="H1379" s="1" t="n">
        <f aca="false">G1379*F1379</f>
        <v>15414</v>
      </c>
      <c r="I1379" s="13" t="s">
        <v>3758</v>
      </c>
      <c r="J1379" s="14" t="n">
        <v>15414</v>
      </c>
      <c r="K1379" s="1" t="n">
        <f aca="false">H1379-J1379</f>
        <v>0</v>
      </c>
      <c r="L1379" s="0"/>
    </row>
    <row r="1380" customFormat="false" ht="30.8" hidden="false" customHeight="false" outlineLevel="0" collapsed="false">
      <c r="A1380" s="1" t="s">
        <v>3759</v>
      </c>
      <c r="B1380" s="1" t="s">
        <v>3760</v>
      </c>
      <c r="C1380" s="1" t="s">
        <v>146</v>
      </c>
      <c r="D1380" s="1" t="s">
        <v>232</v>
      </c>
      <c r="E1380" s="1" t="n">
        <v>18322.5</v>
      </c>
      <c r="F1380" s="1" t="n">
        <f aca="false">D1380-C1380</f>
        <v>3</v>
      </c>
      <c r="G1380" s="26" t="n">
        <v>3853.5</v>
      </c>
      <c r="H1380" s="1" t="n">
        <f aca="false">G1380*F1380</f>
        <v>11560.5</v>
      </c>
      <c r="I1380" s="13" t="s">
        <v>3761</v>
      </c>
      <c r="J1380" s="14" t="n">
        <v>11560.5</v>
      </c>
      <c r="K1380" s="1" t="n">
        <f aca="false">H1380-J1380</f>
        <v>0</v>
      </c>
      <c r="L1380" s="0"/>
    </row>
    <row r="1381" customFormat="false" ht="30.8" hidden="false" customHeight="false" outlineLevel="0" collapsed="false">
      <c r="A1381" s="1" t="s">
        <v>3762</v>
      </c>
      <c r="B1381" s="1" t="s">
        <v>3763</v>
      </c>
      <c r="C1381" s="1" t="s">
        <v>67</v>
      </c>
      <c r="D1381" s="1" t="s">
        <v>39</v>
      </c>
      <c r="E1381" s="1" t="n">
        <v>13807.5</v>
      </c>
      <c r="F1381" s="1" t="n">
        <f aca="false">D1381-C1381</f>
        <v>2</v>
      </c>
      <c r="G1381" s="26" t="n">
        <v>3853.5</v>
      </c>
      <c r="H1381" s="1" t="n">
        <f aca="false">G1381*F1381</f>
        <v>7707</v>
      </c>
      <c r="I1381" s="13" t="s">
        <v>3764</v>
      </c>
      <c r="J1381" s="14" t="n">
        <v>7707</v>
      </c>
      <c r="K1381" s="1" t="n">
        <f aca="false">H1381-J1381</f>
        <v>0</v>
      </c>
      <c r="L1381" s="0"/>
    </row>
    <row r="1382" customFormat="false" ht="30.8" hidden="false" customHeight="false" outlineLevel="0" collapsed="false">
      <c r="A1382" s="26" t="s">
        <v>3765</v>
      </c>
      <c r="B1382" s="26" t="s">
        <v>3766</v>
      </c>
      <c r="C1382" s="26" t="s">
        <v>150</v>
      </c>
      <c r="D1382" s="26" t="s">
        <v>232</v>
      </c>
      <c r="E1382" s="26" t="n">
        <v>9865</v>
      </c>
      <c r="F1382" s="26" t="n">
        <f aca="false">D1382-C1382</f>
        <v>2</v>
      </c>
      <c r="G1382" s="26" t="n">
        <v>3853.5</v>
      </c>
      <c r="H1382" s="26" t="n">
        <f aca="false">G1382*F1382</f>
        <v>7707</v>
      </c>
      <c r="I1382" s="13" t="s">
        <v>3767</v>
      </c>
      <c r="J1382" s="14" t="n">
        <v>7707</v>
      </c>
      <c r="K1382" s="1" t="n">
        <f aca="false">H1382-J1382</f>
        <v>0</v>
      </c>
      <c r="L1382" s="0"/>
    </row>
    <row r="1383" customFormat="false" ht="30.8" hidden="false" customHeight="false" outlineLevel="0" collapsed="false">
      <c r="A1383" s="1" t="s">
        <v>3768</v>
      </c>
      <c r="B1383" s="1" t="s">
        <v>3769</v>
      </c>
      <c r="C1383" s="1" t="s">
        <v>67</v>
      </c>
      <c r="D1383" s="1" t="s">
        <v>86</v>
      </c>
      <c r="E1383" s="1" t="n">
        <v>30420</v>
      </c>
      <c r="F1383" s="1" t="n">
        <f aca="false">D1383-C1383</f>
        <v>4</v>
      </c>
      <c r="G1383" s="26" t="n">
        <v>4693.5</v>
      </c>
      <c r="H1383" s="1" t="n">
        <f aca="false">G1383*F1383</f>
        <v>18774</v>
      </c>
      <c r="I1383" s="13" t="s">
        <v>3770</v>
      </c>
      <c r="J1383" s="14" t="n">
        <v>18774</v>
      </c>
      <c r="K1383" s="1" t="n">
        <f aca="false">H1383-J1383</f>
        <v>0</v>
      </c>
      <c r="L1383" s="0"/>
    </row>
    <row r="1384" customFormat="false" ht="30.8" hidden="false" customHeight="false" outlineLevel="0" collapsed="false">
      <c r="A1384" s="1" t="s">
        <v>3771</v>
      </c>
      <c r="B1384" s="1" t="s">
        <v>3772</v>
      </c>
      <c r="C1384" s="1" t="s">
        <v>67</v>
      </c>
      <c r="D1384" s="1" t="s">
        <v>39</v>
      </c>
      <c r="E1384" s="1" t="n">
        <v>12215</v>
      </c>
      <c r="F1384" s="1" t="n">
        <f aca="false">D1384-C1384</f>
        <v>2</v>
      </c>
      <c r="G1384" s="26" t="n">
        <v>3853.5</v>
      </c>
      <c r="H1384" s="1" t="n">
        <f aca="false">G1384*F1384</f>
        <v>7707</v>
      </c>
      <c r="I1384" s="13" t="s">
        <v>3773</v>
      </c>
      <c r="J1384" s="14" t="n">
        <v>7707</v>
      </c>
      <c r="K1384" s="1" t="n">
        <f aca="false">H1384-J1384</f>
        <v>0</v>
      </c>
      <c r="L1384" s="0"/>
    </row>
    <row r="1385" s="38" customFormat="true" ht="30.8" hidden="false" customHeight="false" outlineLevel="0" collapsed="false">
      <c r="A1385" s="35" t="s">
        <v>3774</v>
      </c>
      <c r="B1385" s="35" t="s">
        <v>3775</v>
      </c>
      <c r="C1385" s="35" t="s">
        <v>75</v>
      </c>
      <c r="D1385" s="35" t="s">
        <v>19</v>
      </c>
      <c r="E1385" s="35" t="n">
        <v>9865</v>
      </c>
      <c r="F1385" s="35" t="n">
        <f aca="false">D1385-C1385</f>
        <v>2</v>
      </c>
      <c r="G1385" s="35" t="n">
        <v>3853.5</v>
      </c>
      <c r="H1385" s="35" t="n">
        <f aca="false">G1385*F1385</f>
        <v>7707</v>
      </c>
      <c r="I1385" s="36" t="s">
        <v>3776</v>
      </c>
      <c r="J1385" s="37" t="n">
        <v>7707</v>
      </c>
      <c r="K1385" s="1" t="n">
        <f aca="false">H1385-J1385</f>
        <v>0</v>
      </c>
      <c r="L1385" s="35"/>
      <c r="AMI1385" s="0"/>
      <c r="AMJ1385" s="0"/>
    </row>
    <row r="1386" customFormat="false" ht="30.8" hidden="false" customHeight="false" outlineLevel="0" collapsed="false">
      <c r="A1386" s="1" t="s">
        <v>3777</v>
      </c>
      <c r="B1386" s="1" t="s">
        <v>3778</v>
      </c>
      <c r="C1386" s="1" t="s">
        <v>119</v>
      </c>
      <c r="D1386" s="1" t="s">
        <v>39</v>
      </c>
      <c r="E1386" s="1" t="n">
        <v>14797.5</v>
      </c>
      <c r="F1386" s="1" t="n">
        <f aca="false">D1386-C1386</f>
        <v>3</v>
      </c>
      <c r="G1386" s="26" t="n">
        <v>3853.5</v>
      </c>
      <c r="H1386" s="1" t="n">
        <f aca="false">G1386*F1386</f>
        <v>11560.5</v>
      </c>
      <c r="I1386" s="13" t="s">
        <v>3779</v>
      </c>
      <c r="J1386" s="14" t="n">
        <v>11560.5</v>
      </c>
      <c r="K1386" s="1" t="n">
        <f aca="false">H1386-J1386</f>
        <v>0</v>
      </c>
      <c r="L1386" s="0"/>
    </row>
    <row r="1387" customFormat="false" ht="30.8" hidden="false" customHeight="false" outlineLevel="0" collapsed="false">
      <c r="A1387" s="1" t="s">
        <v>3780</v>
      </c>
      <c r="B1387" s="1" t="s">
        <v>3781</v>
      </c>
      <c r="C1387" s="1" t="s">
        <v>63</v>
      </c>
      <c r="D1387" s="1" t="s">
        <v>35</v>
      </c>
      <c r="E1387" s="1" t="n">
        <v>89850</v>
      </c>
      <c r="F1387" s="1" t="n">
        <f aca="false">D1387-C1387</f>
        <v>10</v>
      </c>
      <c r="G1387" s="26" t="n">
        <v>4693.5</v>
      </c>
      <c r="H1387" s="1" t="n">
        <f aca="false">G1387*F1387</f>
        <v>46935</v>
      </c>
      <c r="I1387" s="13" t="s">
        <v>3782</v>
      </c>
      <c r="J1387" s="14" t="n">
        <v>46935</v>
      </c>
      <c r="K1387" s="1" t="n">
        <f aca="false">H1387-J1387</f>
        <v>0</v>
      </c>
      <c r="L1387" s="0"/>
    </row>
    <row r="1388" s="22" customFormat="true" ht="29.85" hidden="false" customHeight="false" outlineLevel="0" collapsed="false">
      <c r="A1388" s="19" t="s">
        <v>3783</v>
      </c>
      <c r="B1388" s="19" t="s">
        <v>3784</v>
      </c>
      <c r="C1388" s="19" t="s">
        <v>82</v>
      </c>
      <c r="D1388" s="19" t="s">
        <v>13</v>
      </c>
      <c r="E1388" s="19" t="n">
        <v>42600</v>
      </c>
      <c r="F1388" s="19" t="n">
        <f aca="false">D1388-C1388</f>
        <v>6</v>
      </c>
      <c r="G1388" s="19" t="n">
        <v>3670</v>
      </c>
      <c r="H1388" s="19" t="n">
        <f aca="false">G1388*F1388</f>
        <v>22020</v>
      </c>
      <c r="I1388" s="20" t="s">
        <v>3785</v>
      </c>
      <c r="J1388" s="21" t="n">
        <v>22020</v>
      </c>
      <c r="K1388" s="19" t="n">
        <f aca="false">H1388-J1388</f>
        <v>0</v>
      </c>
    </row>
    <row r="1389" customFormat="false" ht="30.8" hidden="false" customHeight="false" outlineLevel="0" collapsed="false">
      <c r="A1389" s="1" t="s">
        <v>3786</v>
      </c>
      <c r="B1389" s="1" t="s">
        <v>3787</v>
      </c>
      <c r="C1389" s="1" t="s">
        <v>28</v>
      </c>
      <c r="D1389" s="1" t="s">
        <v>74</v>
      </c>
      <c r="E1389" s="1" t="n">
        <v>26037.5</v>
      </c>
      <c r="F1389" s="1" t="n">
        <f aca="false">D1389-C1389</f>
        <v>5</v>
      </c>
      <c r="G1389" s="26" t="n">
        <v>3853.5</v>
      </c>
      <c r="H1389" s="1" t="n">
        <f aca="false">G1389*F1389</f>
        <v>19267.5</v>
      </c>
      <c r="I1389" s="13" t="s">
        <v>3788</v>
      </c>
      <c r="J1389" s="14" t="n">
        <v>19267.5</v>
      </c>
      <c r="K1389" s="1" t="n">
        <f aca="false">H1389-J1389</f>
        <v>0</v>
      </c>
      <c r="L1389" s="0"/>
    </row>
    <row r="1390" customFormat="false" ht="30.8" hidden="false" customHeight="false" outlineLevel="0" collapsed="false">
      <c r="A1390" s="1" t="s">
        <v>3789</v>
      </c>
      <c r="B1390" s="1" t="s">
        <v>3790</v>
      </c>
      <c r="C1390" s="1" t="s">
        <v>51</v>
      </c>
      <c r="D1390" s="1" t="s">
        <v>14</v>
      </c>
      <c r="E1390" s="1" t="n">
        <v>13645</v>
      </c>
      <c r="F1390" s="1" t="n">
        <f aca="false">D1390-C1390</f>
        <v>2</v>
      </c>
      <c r="G1390" s="26" t="n">
        <v>5743.5</v>
      </c>
      <c r="H1390" s="1" t="n">
        <f aca="false">G1390*F1390</f>
        <v>11487</v>
      </c>
      <c r="I1390" s="13" t="s">
        <v>3791</v>
      </c>
      <c r="J1390" s="14" t="n">
        <v>11486.8</v>
      </c>
      <c r="K1390" s="1" t="n">
        <f aca="false">H1390-J1390</f>
        <v>0.200000000000728</v>
      </c>
      <c r="L1390" s="0"/>
    </row>
    <row r="1391" customFormat="false" ht="30.8" hidden="false" customHeight="false" outlineLevel="0" collapsed="false">
      <c r="A1391" s="1" t="s">
        <v>3792</v>
      </c>
      <c r="B1391" s="1" t="s">
        <v>3793</v>
      </c>
      <c r="C1391" s="1" t="s">
        <v>43</v>
      </c>
      <c r="D1391" s="1" t="s">
        <v>47</v>
      </c>
      <c r="E1391" s="1" t="n">
        <v>13807.5</v>
      </c>
      <c r="F1391" s="1" t="n">
        <f aca="false">D1391-C1391</f>
        <v>2</v>
      </c>
      <c r="G1391" s="26" t="n">
        <v>3853.5</v>
      </c>
      <c r="H1391" s="1" t="n">
        <f aca="false">G1391*F1391</f>
        <v>7707</v>
      </c>
      <c r="I1391" s="13" t="s">
        <v>3794</v>
      </c>
      <c r="J1391" s="14" t="n">
        <v>7707</v>
      </c>
      <c r="K1391" s="1" t="n">
        <f aca="false">H1391-J1391</f>
        <v>0</v>
      </c>
      <c r="L1391" s="0"/>
    </row>
    <row r="1392" customFormat="false" ht="15.9" hidden="false" customHeight="false" outlineLevel="0" collapsed="false">
      <c r="A1392" s="1" t="s">
        <v>3795</v>
      </c>
      <c r="B1392" s="1" t="s">
        <v>3796</v>
      </c>
      <c r="C1392" s="1" t="s">
        <v>51</v>
      </c>
      <c r="D1392" s="1" t="s">
        <v>14</v>
      </c>
      <c r="E1392" s="1" t="n">
        <v>9865</v>
      </c>
      <c r="F1392" s="1" t="n">
        <f aca="false">D1392-C1392</f>
        <v>2</v>
      </c>
      <c r="G1392" s="26" t="n">
        <v>3853.5</v>
      </c>
      <c r="H1392" s="1" t="n">
        <f aca="false">G1392*F1392</f>
        <v>7707</v>
      </c>
      <c r="I1392" s="13" t="s">
        <v>3797</v>
      </c>
      <c r="J1392" s="14" t="n">
        <v>7707</v>
      </c>
      <c r="K1392" s="1" t="n">
        <f aca="false">H1392-J1392</f>
        <v>0</v>
      </c>
      <c r="L1392" s="0"/>
    </row>
    <row r="1393" customFormat="false" ht="30.8" hidden="false" customHeight="false" outlineLevel="0" collapsed="false">
      <c r="A1393" s="1" t="s">
        <v>3798</v>
      </c>
      <c r="B1393" s="1" t="s">
        <v>3799</v>
      </c>
      <c r="C1393" s="1" t="s">
        <v>47</v>
      </c>
      <c r="D1393" s="1" t="s">
        <v>24</v>
      </c>
      <c r="E1393" s="1" t="n">
        <v>24662.5</v>
      </c>
      <c r="F1393" s="1" t="n">
        <f aca="false">D1393-C1393</f>
        <v>5</v>
      </c>
      <c r="G1393" s="26" t="n">
        <v>3853.5</v>
      </c>
      <c r="H1393" s="1" t="n">
        <f aca="false">G1393*F1393</f>
        <v>19267.5</v>
      </c>
      <c r="I1393" s="13" t="s">
        <v>3800</v>
      </c>
      <c r="J1393" s="14" t="n">
        <v>19267.5</v>
      </c>
      <c r="K1393" s="1" t="n">
        <f aca="false">H1393-J1393</f>
        <v>0</v>
      </c>
      <c r="L1393" s="0"/>
    </row>
    <row r="1394" customFormat="false" ht="30.8" hidden="false" customHeight="false" outlineLevel="0" collapsed="false">
      <c r="A1394" s="1" t="s">
        <v>3801</v>
      </c>
      <c r="B1394" s="1" t="s">
        <v>3802</v>
      </c>
      <c r="C1394" s="1" t="s">
        <v>63</v>
      </c>
      <c r="D1394" s="1" t="s">
        <v>34</v>
      </c>
      <c r="E1394" s="1" t="n">
        <v>30800</v>
      </c>
      <c r="F1394" s="1" t="n">
        <f aca="false">D1394-C1394</f>
        <v>4</v>
      </c>
      <c r="G1394" s="26" t="n">
        <v>3853.5</v>
      </c>
      <c r="H1394" s="1" t="n">
        <f aca="false">G1394*F1394</f>
        <v>15414</v>
      </c>
      <c r="I1394" s="13" t="s">
        <v>3803</v>
      </c>
      <c r="J1394" s="14" t="n">
        <v>15414</v>
      </c>
      <c r="K1394" s="1" t="n">
        <f aca="false">H1394-J1394</f>
        <v>0</v>
      </c>
      <c r="L1394" s="0"/>
    </row>
    <row r="1395" customFormat="false" ht="15.9" hidden="false" customHeight="false" outlineLevel="0" collapsed="false">
      <c r="A1395" s="1" t="s">
        <v>3804</v>
      </c>
      <c r="B1395" s="1" t="s">
        <v>3805</v>
      </c>
      <c r="C1395" s="1" t="s">
        <v>142</v>
      </c>
      <c r="D1395" s="1" t="s">
        <v>75</v>
      </c>
      <c r="E1395" s="1" t="n">
        <v>30537.5</v>
      </c>
      <c r="F1395" s="1" t="n">
        <f aca="false">D1395-C1395</f>
        <v>5</v>
      </c>
      <c r="G1395" s="26" t="n">
        <v>3853.5</v>
      </c>
      <c r="H1395" s="1" t="n">
        <f aca="false">G1395*F1395</f>
        <v>19267.5</v>
      </c>
      <c r="I1395" s="13" t="s">
        <v>3806</v>
      </c>
      <c r="J1395" s="14" t="n">
        <v>19267.5</v>
      </c>
      <c r="K1395" s="1" t="n">
        <f aca="false">H1395-J1395</f>
        <v>0</v>
      </c>
      <c r="L1395" s="0"/>
    </row>
    <row r="1396" customFormat="false" ht="30.8" hidden="false" customHeight="false" outlineLevel="0" collapsed="false">
      <c r="A1396" s="1" t="s">
        <v>3807</v>
      </c>
      <c r="B1396" s="1" t="s">
        <v>3808</v>
      </c>
      <c r="C1396" s="1" t="s">
        <v>28</v>
      </c>
      <c r="D1396" s="1" t="s">
        <v>24</v>
      </c>
      <c r="E1396" s="1" t="n">
        <v>32895</v>
      </c>
      <c r="F1396" s="1" t="n">
        <f aca="false">D1396-C1396</f>
        <v>6</v>
      </c>
      <c r="G1396" s="26" t="n">
        <v>3853.5</v>
      </c>
      <c r="H1396" s="1" t="n">
        <f aca="false">G1396*F1396</f>
        <v>23121</v>
      </c>
      <c r="I1396" s="13" t="s">
        <v>3809</v>
      </c>
      <c r="J1396" s="14" t="n">
        <v>23121</v>
      </c>
      <c r="K1396" s="1" t="n">
        <f aca="false">H1396-J1396</f>
        <v>0</v>
      </c>
      <c r="L1396" s="0"/>
    </row>
    <row r="1397" s="22" customFormat="true" ht="29.85" hidden="false" customHeight="false" outlineLevel="0" collapsed="false">
      <c r="A1397" s="19" t="s">
        <v>3810</v>
      </c>
      <c r="B1397" s="19" t="s">
        <v>3811</v>
      </c>
      <c r="C1397" s="19" t="s">
        <v>39</v>
      </c>
      <c r="D1397" s="19" t="s">
        <v>112</v>
      </c>
      <c r="E1397" s="19" t="n">
        <v>42600</v>
      </c>
      <c r="F1397" s="19" t="n">
        <f aca="false">D1397-C1397</f>
        <v>6</v>
      </c>
      <c r="G1397" s="19" t="n">
        <v>3670</v>
      </c>
      <c r="H1397" s="19" t="n">
        <f aca="false">G1397*F1397</f>
        <v>22020</v>
      </c>
      <c r="I1397" s="20" t="s">
        <v>3812</v>
      </c>
      <c r="J1397" s="21" t="n">
        <v>22020</v>
      </c>
      <c r="K1397" s="19" t="n">
        <f aca="false">H1397-J1397</f>
        <v>0</v>
      </c>
    </row>
    <row r="1398" s="22" customFormat="true" ht="29.85" hidden="false" customHeight="false" outlineLevel="0" collapsed="false">
      <c r="A1398" s="19" t="s">
        <v>3813</v>
      </c>
      <c r="B1398" s="19" t="s">
        <v>3814</v>
      </c>
      <c r="C1398" s="19" t="s">
        <v>39</v>
      </c>
      <c r="D1398" s="19" t="s">
        <v>112</v>
      </c>
      <c r="E1398" s="19" t="n">
        <v>42600</v>
      </c>
      <c r="F1398" s="19" t="n">
        <f aca="false">D1398-C1398</f>
        <v>6</v>
      </c>
      <c r="G1398" s="19" t="n">
        <v>3670</v>
      </c>
      <c r="H1398" s="19" t="n">
        <f aca="false">G1398*F1398</f>
        <v>22020</v>
      </c>
      <c r="I1398" s="20" t="s">
        <v>3815</v>
      </c>
      <c r="J1398" s="21" t="n">
        <v>22020</v>
      </c>
      <c r="K1398" s="19" t="n">
        <f aca="false">H1398-J1398</f>
        <v>0</v>
      </c>
    </row>
    <row r="1399" customFormat="false" ht="30.8" hidden="false" customHeight="false" outlineLevel="0" collapsed="false">
      <c r="A1399" s="1" t="s">
        <v>3816</v>
      </c>
      <c r="B1399" s="1" t="s">
        <v>3817</v>
      </c>
      <c r="C1399" s="1" t="s">
        <v>28</v>
      </c>
      <c r="D1399" s="1" t="s">
        <v>75</v>
      </c>
      <c r="E1399" s="1" t="n">
        <v>34527.5</v>
      </c>
      <c r="F1399" s="1" t="n">
        <f aca="false">D1399-C1399</f>
        <v>7</v>
      </c>
      <c r="G1399" s="26" t="n">
        <v>3853.5</v>
      </c>
      <c r="H1399" s="1" t="n">
        <f aca="false">G1399*F1399</f>
        <v>26974.5</v>
      </c>
      <c r="I1399" s="13" t="s">
        <v>3818</v>
      </c>
      <c r="J1399" s="14" t="n">
        <v>26974.5</v>
      </c>
      <c r="K1399" s="1" t="n">
        <f aca="false">H1399-J1399</f>
        <v>0</v>
      </c>
      <c r="L1399" s="0"/>
    </row>
    <row r="1400" customFormat="false" ht="30.8" hidden="false" customHeight="false" outlineLevel="0" collapsed="false">
      <c r="A1400" s="26" t="s">
        <v>3819</v>
      </c>
      <c r="B1400" s="26" t="s">
        <v>3820</v>
      </c>
      <c r="C1400" s="26" t="s">
        <v>75</v>
      </c>
      <c r="D1400" s="26" t="s">
        <v>19</v>
      </c>
      <c r="E1400" s="26" t="n">
        <v>9865</v>
      </c>
      <c r="F1400" s="26" t="n">
        <f aca="false">D1400-C1400</f>
        <v>2</v>
      </c>
      <c r="G1400" s="26" t="n">
        <v>3853.5</v>
      </c>
      <c r="H1400" s="26" t="n">
        <f aca="false">G1400*F1400</f>
        <v>7707</v>
      </c>
      <c r="I1400" s="13" t="s">
        <v>3821</v>
      </c>
      <c r="J1400" s="14" t="n">
        <v>7707</v>
      </c>
      <c r="K1400" s="1" t="n">
        <f aca="false">H1400-J1400</f>
        <v>0</v>
      </c>
      <c r="L1400" s="0"/>
    </row>
    <row r="1401" customFormat="false" ht="30.8" hidden="false" customHeight="false" outlineLevel="0" collapsed="false">
      <c r="A1401" s="26" t="s">
        <v>3822</v>
      </c>
      <c r="B1401" s="26" t="s">
        <v>3820</v>
      </c>
      <c r="C1401" s="26" t="s">
        <v>58</v>
      </c>
      <c r="D1401" s="26" t="s">
        <v>59</v>
      </c>
      <c r="E1401" s="26" t="n">
        <v>9865</v>
      </c>
      <c r="F1401" s="26" t="n">
        <f aca="false">D1401-C1401</f>
        <v>2</v>
      </c>
      <c r="G1401" s="26" t="n">
        <v>3853.5</v>
      </c>
      <c r="H1401" s="26" t="n">
        <f aca="false">G1401*F1401</f>
        <v>7707</v>
      </c>
      <c r="I1401" s="13" t="s">
        <v>3823</v>
      </c>
      <c r="J1401" s="14" t="n">
        <v>7707</v>
      </c>
      <c r="K1401" s="1" t="n">
        <f aca="false">H1401-J1401</f>
        <v>0</v>
      </c>
      <c r="L1401" s="0"/>
    </row>
    <row r="1402" customFormat="false" ht="30.8" hidden="false" customHeight="false" outlineLevel="0" collapsed="false">
      <c r="A1402" s="1" t="s">
        <v>3824</v>
      </c>
      <c r="B1402" s="1" t="s">
        <v>3825</v>
      </c>
      <c r="C1402" s="1" t="s">
        <v>58</v>
      </c>
      <c r="D1402" s="1" t="s">
        <v>59</v>
      </c>
      <c r="E1402" s="1" t="n">
        <v>9865</v>
      </c>
      <c r="F1402" s="1" t="n">
        <f aca="false">D1402-C1402</f>
        <v>2</v>
      </c>
      <c r="G1402" s="26" t="n">
        <v>3853.5</v>
      </c>
      <c r="H1402" s="1" t="n">
        <f aca="false">G1402*F1402</f>
        <v>7707</v>
      </c>
      <c r="I1402" s="13" t="s">
        <v>3826</v>
      </c>
      <c r="J1402" s="14" t="n">
        <v>7707</v>
      </c>
      <c r="K1402" s="1" t="n">
        <f aca="false">H1402-J1402</f>
        <v>0</v>
      </c>
      <c r="L1402" s="0"/>
    </row>
    <row r="1403" customFormat="false" ht="30.8" hidden="false" customHeight="false" outlineLevel="0" collapsed="false">
      <c r="A1403" s="1" t="s">
        <v>3827</v>
      </c>
      <c r="B1403" s="1" t="s">
        <v>3828</v>
      </c>
      <c r="C1403" s="1" t="s">
        <v>146</v>
      </c>
      <c r="D1403" s="1" t="s">
        <v>58</v>
      </c>
      <c r="E1403" s="1" t="n">
        <v>15400</v>
      </c>
      <c r="F1403" s="1" t="n">
        <f aca="false">D1403-C1403</f>
        <v>2</v>
      </c>
      <c r="G1403" s="26" t="n">
        <v>3853.5</v>
      </c>
      <c r="H1403" s="1" t="n">
        <f aca="false">G1403*F1403</f>
        <v>7707</v>
      </c>
      <c r="I1403" s="13" t="s">
        <v>3829</v>
      </c>
      <c r="J1403" s="14" t="n">
        <v>7707</v>
      </c>
      <c r="K1403" s="1" t="n">
        <f aca="false">H1403-J1403</f>
        <v>0</v>
      </c>
      <c r="L1403" s="0"/>
    </row>
    <row r="1404" s="12" customFormat="true" ht="29.85" hidden="false" customHeight="false" outlineLevel="0" collapsed="false">
      <c r="A1404" s="23" t="s">
        <v>3830</v>
      </c>
      <c r="B1404" s="11" t="s">
        <v>3831</v>
      </c>
      <c r="C1404" s="11" t="s">
        <v>19</v>
      </c>
      <c r="D1404" s="11" t="s">
        <v>93</v>
      </c>
      <c r="E1404" s="11" t="n">
        <v>19730</v>
      </c>
      <c r="F1404" s="11" t="n">
        <f aca="false">D1404-C1404</f>
        <v>2</v>
      </c>
      <c r="G1404" s="8" t="n">
        <f aca="false">3853.5*2</f>
        <v>7707</v>
      </c>
      <c r="H1404" s="11" t="n">
        <f aca="false">G1404*F1404</f>
        <v>15414</v>
      </c>
      <c r="I1404" s="9" t="s">
        <v>3832</v>
      </c>
      <c r="J1404" s="10" t="n">
        <v>7707</v>
      </c>
      <c r="K1404" s="11" t="n">
        <f aca="false">H1404-J1404-J1405</f>
        <v>0</v>
      </c>
      <c r="L1404" s="11"/>
    </row>
    <row r="1405" customFormat="false" ht="29.85" hidden="false" customHeight="false" outlineLevel="0" collapsed="false">
      <c r="A1405" s="23"/>
      <c r="B1405" s="11"/>
      <c r="C1405" s="11"/>
      <c r="D1405" s="11"/>
      <c r="E1405" s="11"/>
      <c r="F1405" s="11"/>
      <c r="G1405" s="8"/>
      <c r="H1405" s="11"/>
      <c r="I1405" s="24" t="s">
        <v>3833</v>
      </c>
      <c r="J1405" s="25" t="n">
        <v>7707</v>
      </c>
      <c r="K1405" s="11" t="n">
        <v>0</v>
      </c>
      <c r="L1405" s="11"/>
    </row>
    <row r="1406" customFormat="false" ht="30.8" hidden="false" customHeight="false" outlineLevel="0" collapsed="false">
      <c r="A1406" s="1" t="s">
        <v>3834</v>
      </c>
      <c r="B1406" s="1" t="s">
        <v>3835</v>
      </c>
      <c r="C1406" s="1" t="s">
        <v>207</v>
      </c>
      <c r="D1406" s="1" t="s">
        <v>112</v>
      </c>
      <c r="E1406" s="1" t="n">
        <v>11545</v>
      </c>
      <c r="F1406" s="1" t="n">
        <f aca="false">D1406-C1406</f>
        <v>2</v>
      </c>
      <c r="G1406" s="26" t="n">
        <v>4693.5</v>
      </c>
      <c r="H1406" s="1" t="n">
        <f aca="false">G1406*F1406</f>
        <v>9387</v>
      </c>
      <c r="I1406" s="13" t="s">
        <v>3836</v>
      </c>
      <c r="J1406" s="14" t="n">
        <v>9387</v>
      </c>
      <c r="K1406" s="1" t="n">
        <f aca="false">H1406-J1406</f>
        <v>0</v>
      </c>
      <c r="L1406" s="0"/>
    </row>
    <row r="1407" customFormat="false" ht="30.8" hidden="false" customHeight="false" outlineLevel="0" collapsed="false">
      <c r="A1407" s="1" t="s">
        <v>3837</v>
      </c>
      <c r="B1407" s="1" t="s">
        <v>3838</v>
      </c>
      <c r="C1407" s="1" t="s">
        <v>39</v>
      </c>
      <c r="D1407" s="1" t="s">
        <v>20</v>
      </c>
      <c r="E1407" s="1" t="n">
        <v>39760</v>
      </c>
      <c r="F1407" s="1" t="n">
        <f aca="false">D1407-C1407</f>
        <v>8</v>
      </c>
      <c r="G1407" s="26" t="n">
        <v>3853.5</v>
      </c>
      <c r="H1407" s="1" t="n">
        <f aca="false">G1407*F1407</f>
        <v>30828</v>
      </c>
      <c r="I1407" s="13" t="s">
        <v>3839</v>
      </c>
      <c r="J1407" s="14" t="n">
        <v>30828</v>
      </c>
      <c r="K1407" s="1" t="n">
        <f aca="false">H1407-J1407</f>
        <v>0</v>
      </c>
      <c r="L1407" s="0"/>
    </row>
    <row r="1408" customFormat="false" ht="30.8" hidden="false" customHeight="false" outlineLevel="0" collapsed="false">
      <c r="A1408" s="26" t="s">
        <v>3840</v>
      </c>
      <c r="B1408" s="26" t="s">
        <v>3841</v>
      </c>
      <c r="C1408" s="26" t="s">
        <v>86</v>
      </c>
      <c r="D1408" s="26" t="s">
        <v>207</v>
      </c>
      <c r="E1408" s="26" t="n">
        <v>9865</v>
      </c>
      <c r="F1408" s="26" t="n">
        <f aca="false">D1408-C1408</f>
        <v>2</v>
      </c>
      <c r="G1408" s="26" t="n">
        <v>3853.5</v>
      </c>
      <c r="H1408" s="26" t="n">
        <f aca="false">G1408*F1408</f>
        <v>7707</v>
      </c>
      <c r="I1408" s="13" t="s">
        <v>3842</v>
      </c>
      <c r="J1408" s="14" t="n">
        <v>7707</v>
      </c>
      <c r="K1408" s="1" t="n">
        <f aca="false">H1408-J1408</f>
        <v>0</v>
      </c>
      <c r="L1408" s="0"/>
    </row>
    <row r="1409" customFormat="false" ht="30.8" hidden="false" customHeight="false" outlineLevel="0" collapsed="false">
      <c r="A1409" s="1" t="s">
        <v>3843</v>
      </c>
      <c r="B1409" s="1" t="s">
        <v>3844</v>
      </c>
      <c r="C1409" s="1" t="s">
        <v>14</v>
      </c>
      <c r="D1409" s="1" t="s">
        <v>180</v>
      </c>
      <c r="E1409" s="1" t="n">
        <v>10635</v>
      </c>
      <c r="F1409" s="1" t="n">
        <f aca="false">D1409-C1409</f>
        <v>2</v>
      </c>
      <c r="G1409" s="26" t="n">
        <v>3853.5</v>
      </c>
      <c r="H1409" s="1" t="n">
        <f aca="false">G1409*F1409</f>
        <v>7707</v>
      </c>
      <c r="I1409" s="13" t="s">
        <v>3845</v>
      </c>
      <c r="J1409" s="14" t="n">
        <v>7707</v>
      </c>
      <c r="K1409" s="1" t="n">
        <f aca="false">H1409-J1409</f>
        <v>0</v>
      </c>
      <c r="L1409" s="0"/>
    </row>
    <row r="1410" customFormat="false" ht="30.8" hidden="false" customHeight="false" outlineLevel="0" collapsed="false">
      <c r="A1410" s="1" t="s">
        <v>3846</v>
      </c>
      <c r="B1410" s="1" t="s">
        <v>3847</v>
      </c>
      <c r="C1410" s="1" t="s">
        <v>180</v>
      </c>
      <c r="D1410" s="1" t="s">
        <v>150</v>
      </c>
      <c r="E1410" s="1" t="n">
        <v>11185</v>
      </c>
      <c r="F1410" s="1" t="n">
        <f aca="false">D1410-C1410</f>
        <v>2</v>
      </c>
      <c r="G1410" s="26" t="n">
        <v>3853.5</v>
      </c>
      <c r="H1410" s="1" t="n">
        <f aca="false">G1410*F1410</f>
        <v>7707</v>
      </c>
      <c r="I1410" s="13" t="s">
        <v>3848</v>
      </c>
      <c r="J1410" s="14" t="n">
        <v>7707</v>
      </c>
      <c r="K1410" s="1" t="n">
        <f aca="false">H1410-J1410</f>
        <v>0</v>
      </c>
      <c r="L1410" s="0"/>
    </row>
    <row r="1411" customFormat="false" ht="30.8" hidden="false" customHeight="false" outlineLevel="0" collapsed="false">
      <c r="A1411" s="1" t="s">
        <v>3849</v>
      </c>
      <c r="B1411" s="1" t="s">
        <v>3850</v>
      </c>
      <c r="C1411" s="1" t="s">
        <v>67</v>
      </c>
      <c r="D1411" s="1" t="s">
        <v>39</v>
      </c>
      <c r="E1411" s="1" t="n">
        <v>13645</v>
      </c>
      <c r="F1411" s="1" t="n">
        <f aca="false">D1411-C1411</f>
        <v>2</v>
      </c>
      <c r="G1411" s="26" t="n">
        <v>5743.5</v>
      </c>
      <c r="H1411" s="1" t="n">
        <f aca="false">G1411*F1411</f>
        <v>11487</v>
      </c>
      <c r="I1411" s="13" t="s">
        <v>3851</v>
      </c>
      <c r="J1411" s="14" t="n">
        <v>11486.8</v>
      </c>
      <c r="K1411" s="1" t="n">
        <f aca="false">H1411-J1411</f>
        <v>0.200000000000728</v>
      </c>
      <c r="L1411" s="0"/>
    </row>
    <row r="1412" customFormat="false" ht="30.8" hidden="false" customHeight="false" outlineLevel="0" collapsed="false">
      <c r="A1412" s="1" t="s">
        <v>3852</v>
      </c>
      <c r="B1412" s="1" t="s">
        <v>3853</v>
      </c>
      <c r="C1412" s="1" t="s">
        <v>51</v>
      </c>
      <c r="D1412" s="1" t="s">
        <v>14</v>
      </c>
      <c r="E1412" s="1" t="n">
        <v>9865</v>
      </c>
      <c r="F1412" s="1" t="n">
        <f aca="false">D1412-C1412</f>
        <v>2</v>
      </c>
      <c r="G1412" s="26" t="n">
        <v>3853.5</v>
      </c>
      <c r="H1412" s="1" t="n">
        <f aca="false">G1412*F1412</f>
        <v>7707</v>
      </c>
      <c r="I1412" s="13" t="s">
        <v>3854</v>
      </c>
      <c r="J1412" s="14" t="n">
        <v>7707</v>
      </c>
      <c r="K1412" s="1" t="n">
        <f aca="false">H1412-J1412</f>
        <v>0</v>
      </c>
      <c r="L1412" s="0"/>
    </row>
    <row r="1413" customFormat="false" ht="30.8" hidden="false" customHeight="false" outlineLevel="0" collapsed="false">
      <c r="A1413" s="1" t="s">
        <v>3855</v>
      </c>
      <c r="B1413" s="1" t="s">
        <v>3856</v>
      </c>
      <c r="C1413" s="1" t="s">
        <v>14</v>
      </c>
      <c r="D1413" s="1" t="s">
        <v>180</v>
      </c>
      <c r="E1413" s="1" t="n">
        <v>9865</v>
      </c>
      <c r="F1413" s="1" t="n">
        <f aca="false">D1413-C1413</f>
        <v>2</v>
      </c>
      <c r="G1413" s="26" t="n">
        <v>3853.5</v>
      </c>
      <c r="H1413" s="1" t="n">
        <f aca="false">G1413*F1413</f>
        <v>7707</v>
      </c>
      <c r="I1413" s="13" t="s">
        <v>3857</v>
      </c>
      <c r="J1413" s="14" t="n">
        <v>7707</v>
      </c>
      <c r="K1413" s="1" t="n">
        <f aca="false">H1413-J1413</f>
        <v>0</v>
      </c>
      <c r="L1413" s="0"/>
    </row>
    <row r="1414" customFormat="false" ht="30.8" hidden="false" customHeight="false" outlineLevel="0" collapsed="false">
      <c r="A1414" s="1" t="s">
        <v>3858</v>
      </c>
      <c r="B1414" s="1" t="s">
        <v>3859</v>
      </c>
      <c r="C1414" s="1" t="s">
        <v>19</v>
      </c>
      <c r="D1414" s="1" t="s">
        <v>93</v>
      </c>
      <c r="E1414" s="1" t="n">
        <v>9865</v>
      </c>
      <c r="F1414" s="1" t="n">
        <f aca="false">D1414-C1414</f>
        <v>2</v>
      </c>
      <c r="G1414" s="26" t="n">
        <v>3853.5</v>
      </c>
      <c r="H1414" s="1" t="n">
        <f aca="false">G1414*F1414</f>
        <v>7707</v>
      </c>
      <c r="I1414" s="13" t="s">
        <v>3860</v>
      </c>
      <c r="J1414" s="14" t="n">
        <v>7707</v>
      </c>
      <c r="K1414" s="1" t="n">
        <f aca="false">H1414-J1414</f>
        <v>0</v>
      </c>
      <c r="L1414" s="0"/>
    </row>
    <row r="1415" s="30" customFormat="true" ht="30.8" hidden="false" customHeight="false" outlineLevel="0" collapsed="false">
      <c r="A1415" s="26" t="s">
        <v>3861</v>
      </c>
      <c r="B1415" s="26" t="s">
        <v>3862</v>
      </c>
      <c r="C1415" s="26" t="s">
        <v>39</v>
      </c>
      <c r="D1415" s="26" t="s">
        <v>86</v>
      </c>
      <c r="E1415" s="26" t="n">
        <v>9865</v>
      </c>
      <c r="F1415" s="26" t="n">
        <f aca="false">D1415-C1415</f>
        <v>2</v>
      </c>
      <c r="G1415" s="26" t="n">
        <v>3853.5</v>
      </c>
      <c r="H1415" s="26" t="n">
        <f aca="false">G1415*F1415</f>
        <v>7707</v>
      </c>
      <c r="I1415" s="13" t="s">
        <v>3863</v>
      </c>
      <c r="J1415" s="14" t="n">
        <v>7707</v>
      </c>
      <c r="K1415" s="1" t="n">
        <f aca="false">H1415-J1415</f>
        <v>0</v>
      </c>
      <c r="L1415" s="26"/>
      <c r="AMI1415" s="0"/>
      <c r="AMJ1415" s="0"/>
    </row>
    <row r="1416" customFormat="false" ht="30.8" hidden="false" customHeight="false" outlineLevel="0" collapsed="false">
      <c r="A1416" s="1" t="s">
        <v>3864</v>
      </c>
      <c r="B1416" s="1" t="s">
        <v>3865</v>
      </c>
      <c r="C1416" s="1" t="s">
        <v>133</v>
      </c>
      <c r="D1416" s="1" t="s">
        <v>51</v>
      </c>
      <c r="E1416" s="1" t="n">
        <v>9865</v>
      </c>
      <c r="F1416" s="1" t="n">
        <f aca="false">D1416-C1416</f>
        <v>2</v>
      </c>
      <c r="G1416" s="26" t="n">
        <v>3853.5</v>
      </c>
      <c r="H1416" s="1" t="n">
        <f aca="false">G1416*F1416</f>
        <v>7707</v>
      </c>
      <c r="I1416" s="13" t="s">
        <v>3866</v>
      </c>
      <c r="J1416" s="14" t="n">
        <v>7707</v>
      </c>
      <c r="K1416" s="1" t="n">
        <f aca="false">H1416-J1416</f>
        <v>0</v>
      </c>
      <c r="L1416" s="0"/>
    </row>
    <row r="1417" customFormat="false" ht="30.8" hidden="false" customHeight="false" outlineLevel="0" collapsed="false">
      <c r="A1417" s="26" t="s">
        <v>3867</v>
      </c>
      <c r="B1417" s="26" t="s">
        <v>3868</v>
      </c>
      <c r="C1417" s="26" t="s">
        <v>51</v>
      </c>
      <c r="D1417" s="26" t="s">
        <v>14</v>
      </c>
      <c r="E1417" s="26" t="n">
        <v>13645</v>
      </c>
      <c r="F1417" s="26" t="n">
        <f aca="false">D1417-C1417</f>
        <v>2</v>
      </c>
      <c r="G1417" s="26" t="n">
        <v>5743.5</v>
      </c>
      <c r="H1417" s="26" t="n">
        <f aca="false">G1417*F1417</f>
        <v>11487</v>
      </c>
      <c r="I1417" s="13" t="s">
        <v>3869</v>
      </c>
      <c r="J1417" s="14" t="n">
        <v>11486.8</v>
      </c>
      <c r="K1417" s="1" t="n">
        <f aca="false">H1417-J1417</f>
        <v>0.200000000000728</v>
      </c>
      <c r="L1417" s="0"/>
    </row>
    <row r="1418" customFormat="false" ht="15.9" hidden="false" customHeight="false" outlineLevel="0" collapsed="false">
      <c r="A1418" s="1" t="s">
        <v>3870</v>
      </c>
      <c r="B1418" s="1" t="s">
        <v>3871</v>
      </c>
      <c r="C1418" s="1" t="s">
        <v>146</v>
      </c>
      <c r="D1418" s="1" t="s">
        <v>58</v>
      </c>
      <c r="E1418" s="1" t="n">
        <v>9865</v>
      </c>
      <c r="F1418" s="1" t="n">
        <f aca="false">D1418-C1418</f>
        <v>2</v>
      </c>
      <c r="G1418" s="26" t="n">
        <v>3853.5</v>
      </c>
      <c r="H1418" s="1" t="n">
        <f aca="false">G1418*F1418</f>
        <v>7707</v>
      </c>
      <c r="I1418" s="13" t="s">
        <v>3872</v>
      </c>
      <c r="J1418" s="14" t="n">
        <v>7707</v>
      </c>
      <c r="K1418" s="1" t="n">
        <f aca="false">H1418-J1418</f>
        <v>0</v>
      </c>
      <c r="L1418" s="0"/>
    </row>
    <row r="1419" customFormat="false" ht="30.8" hidden="false" customHeight="false" outlineLevel="0" collapsed="false">
      <c r="A1419" s="1" t="s">
        <v>3873</v>
      </c>
      <c r="B1419" s="1" t="s">
        <v>3874</v>
      </c>
      <c r="C1419" s="1" t="s">
        <v>51</v>
      </c>
      <c r="D1419" s="1" t="s">
        <v>14</v>
      </c>
      <c r="E1419" s="1" t="n">
        <v>9865</v>
      </c>
      <c r="F1419" s="1" t="n">
        <f aca="false">D1419-C1419</f>
        <v>2</v>
      </c>
      <c r="G1419" s="26" t="n">
        <v>3853.5</v>
      </c>
      <c r="H1419" s="1" t="n">
        <f aca="false">G1419*F1419</f>
        <v>7707</v>
      </c>
      <c r="I1419" s="13" t="s">
        <v>3875</v>
      </c>
      <c r="J1419" s="14" t="n">
        <v>7707</v>
      </c>
      <c r="K1419" s="1" t="n">
        <f aca="false">H1419-J1419</f>
        <v>0</v>
      </c>
      <c r="L1419" s="0"/>
    </row>
    <row r="1420" customFormat="false" ht="30.8" hidden="false" customHeight="false" outlineLevel="0" collapsed="false">
      <c r="A1420" s="26" t="s">
        <v>3876</v>
      </c>
      <c r="B1420" s="26" t="s">
        <v>3877</v>
      </c>
      <c r="C1420" s="26" t="s">
        <v>180</v>
      </c>
      <c r="D1420" s="26" t="s">
        <v>58</v>
      </c>
      <c r="E1420" s="26" t="n">
        <v>14797.5</v>
      </c>
      <c r="F1420" s="26" t="n">
        <f aca="false">D1420-C1420</f>
        <v>3</v>
      </c>
      <c r="G1420" s="26" t="n">
        <v>3853.5</v>
      </c>
      <c r="H1420" s="26" t="n">
        <f aca="false">G1420*F1420</f>
        <v>11560.5</v>
      </c>
      <c r="I1420" s="13" t="s">
        <v>3878</v>
      </c>
      <c r="J1420" s="14" t="n">
        <v>11560.5</v>
      </c>
      <c r="K1420" s="1" t="n">
        <f aca="false">H1420-J1420</f>
        <v>0</v>
      </c>
      <c r="L1420" s="0"/>
    </row>
    <row r="1421" customFormat="false" ht="30.8" hidden="false" customHeight="false" outlineLevel="0" collapsed="false">
      <c r="A1421" s="1" t="s">
        <v>3879</v>
      </c>
      <c r="B1421" s="1" t="s">
        <v>3880</v>
      </c>
      <c r="C1421" s="1" t="s">
        <v>58</v>
      </c>
      <c r="D1421" s="1" t="s">
        <v>232</v>
      </c>
      <c r="E1421" s="1" t="n">
        <v>4382.5</v>
      </c>
      <c r="F1421" s="1" t="n">
        <f aca="false">D1421-C1421</f>
        <v>1</v>
      </c>
      <c r="G1421" s="26" t="n">
        <v>3853.5</v>
      </c>
      <c r="H1421" s="1" t="n">
        <f aca="false">G1421*F1421</f>
        <v>3853.5</v>
      </c>
      <c r="I1421" s="13" t="s">
        <v>3881</v>
      </c>
      <c r="J1421" s="14" t="n">
        <v>3853.5</v>
      </c>
      <c r="K1421" s="1" t="n">
        <f aca="false">H1421-J1421</f>
        <v>0</v>
      </c>
      <c r="L1421" s="0"/>
    </row>
    <row r="1422" customFormat="false" ht="30.8" hidden="false" customHeight="false" outlineLevel="0" collapsed="false">
      <c r="A1422" s="1" t="s">
        <v>3882</v>
      </c>
      <c r="B1422" s="1" t="s">
        <v>3883</v>
      </c>
      <c r="C1422" s="1" t="s">
        <v>142</v>
      </c>
      <c r="D1422" s="1" t="s">
        <v>75</v>
      </c>
      <c r="E1422" s="1" t="n">
        <v>24662.5</v>
      </c>
      <c r="F1422" s="1" t="n">
        <f aca="false">D1422-C1422</f>
        <v>5</v>
      </c>
      <c r="G1422" s="26" t="n">
        <v>3853.5</v>
      </c>
      <c r="H1422" s="1" t="n">
        <f aca="false">G1422*F1422</f>
        <v>19267.5</v>
      </c>
      <c r="I1422" s="13" t="s">
        <v>3884</v>
      </c>
      <c r="J1422" s="14" t="n">
        <v>19267.5</v>
      </c>
      <c r="K1422" s="1" t="n">
        <f aca="false">H1422-J1422</f>
        <v>0</v>
      </c>
      <c r="L1422" s="0"/>
    </row>
    <row r="1423" s="12" customFormat="true" ht="29.85" hidden="false" customHeight="false" outlineLevel="0" collapsed="false">
      <c r="A1423" s="23" t="s">
        <v>3885</v>
      </c>
      <c r="B1423" s="11" t="s">
        <v>3886</v>
      </c>
      <c r="C1423" s="11" t="s">
        <v>180</v>
      </c>
      <c r="D1423" s="11" t="s">
        <v>150</v>
      </c>
      <c r="E1423" s="11" t="n">
        <v>29207.5</v>
      </c>
      <c r="F1423" s="11" t="n">
        <f aca="false">D1423-C1423</f>
        <v>2</v>
      </c>
      <c r="G1423" s="8" t="n">
        <v>3853.5</v>
      </c>
      <c r="H1423" s="11" t="n">
        <f aca="false">(G1423*F1423)*2</f>
        <v>15414</v>
      </c>
      <c r="I1423" s="9" t="s">
        <v>3887</v>
      </c>
      <c r="J1423" s="10" t="n">
        <v>7707</v>
      </c>
      <c r="K1423" s="11" t="n">
        <f aca="false">H1423-J1423-J1424</f>
        <v>0</v>
      </c>
      <c r="L1423" s="11"/>
    </row>
    <row r="1424" s="12" customFormat="true" ht="29.85" hidden="false" customHeight="false" outlineLevel="0" collapsed="false">
      <c r="A1424" s="23"/>
      <c r="B1424" s="11"/>
      <c r="C1424" s="11"/>
      <c r="D1424" s="11"/>
      <c r="E1424" s="11"/>
      <c r="F1424" s="11"/>
      <c r="G1424" s="8"/>
      <c r="H1424" s="11"/>
      <c r="I1424" s="9" t="s">
        <v>3888</v>
      </c>
      <c r="J1424" s="10" t="n">
        <v>7707</v>
      </c>
      <c r="K1424" s="11" t="n">
        <v>0</v>
      </c>
      <c r="L1424" s="11"/>
    </row>
    <row r="1425" s="22" customFormat="true" ht="29.85" hidden="false" customHeight="false" outlineLevel="0" collapsed="false">
      <c r="A1425" s="19" t="s">
        <v>3889</v>
      </c>
      <c r="B1425" s="19" t="s">
        <v>3890</v>
      </c>
      <c r="C1425" s="19" t="s">
        <v>43</v>
      </c>
      <c r="D1425" s="19" t="s">
        <v>63</v>
      </c>
      <c r="E1425" s="19" t="n">
        <v>33606.25</v>
      </c>
      <c r="F1425" s="19" t="n">
        <f aca="false">D1425-C1425</f>
        <v>5</v>
      </c>
      <c r="G1425" s="19" t="n">
        <v>3670</v>
      </c>
      <c r="H1425" s="19" t="n">
        <f aca="false">G1425*F1425</f>
        <v>18350</v>
      </c>
      <c r="I1425" s="20" t="s">
        <v>3891</v>
      </c>
      <c r="J1425" s="21" t="n">
        <v>18350</v>
      </c>
      <c r="K1425" s="19" t="n">
        <f aca="false">H1425-J1425</f>
        <v>0</v>
      </c>
    </row>
    <row r="1426" s="12" customFormat="true" ht="29.85" hidden="false" customHeight="false" outlineLevel="0" collapsed="false">
      <c r="A1426" s="23" t="s">
        <v>3892</v>
      </c>
      <c r="B1426" s="11" t="s">
        <v>3893</v>
      </c>
      <c r="C1426" s="11" t="s">
        <v>39</v>
      </c>
      <c r="D1426" s="11" t="s">
        <v>133</v>
      </c>
      <c r="E1426" s="11" t="n">
        <v>30420</v>
      </c>
      <c r="F1426" s="11" t="n">
        <f aca="false">D1426-C1426</f>
        <v>3</v>
      </c>
      <c r="G1426" s="8" t="n">
        <v>3853.5</v>
      </c>
      <c r="H1426" s="11" t="n">
        <f aca="false">(G1426*F1426)*2</f>
        <v>23121</v>
      </c>
      <c r="I1426" s="9" t="s">
        <v>3894</v>
      </c>
      <c r="J1426" s="10" t="n">
        <v>11560.5</v>
      </c>
      <c r="K1426" s="11" t="n">
        <f aca="false">H1426-J1426-J1427</f>
        <v>0</v>
      </c>
      <c r="L1426" s="11"/>
    </row>
    <row r="1427" s="12" customFormat="true" ht="29.85" hidden="false" customHeight="false" outlineLevel="0" collapsed="false">
      <c r="A1427" s="23"/>
      <c r="B1427" s="11"/>
      <c r="C1427" s="11"/>
      <c r="D1427" s="11"/>
      <c r="E1427" s="11"/>
      <c r="F1427" s="11"/>
      <c r="G1427" s="8"/>
      <c r="H1427" s="11"/>
      <c r="I1427" s="9" t="s">
        <v>3895</v>
      </c>
      <c r="J1427" s="10" t="n">
        <v>11560.5</v>
      </c>
      <c r="K1427" s="11" t="n">
        <v>0</v>
      </c>
      <c r="L1427" s="11"/>
    </row>
    <row r="1428" customFormat="false" ht="30.8" hidden="false" customHeight="false" outlineLevel="0" collapsed="false">
      <c r="A1428" s="1" t="s">
        <v>3896</v>
      </c>
      <c r="B1428" s="1" t="s">
        <v>3897</v>
      </c>
      <c r="C1428" s="1" t="s">
        <v>67</v>
      </c>
      <c r="D1428" s="1" t="s">
        <v>39</v>
      </c>
      <c r="E1428" s="1" t="n">
        <v>11405</v>
      </c>
      <c r="F1428" s="1" t="n">
        <f aca="false">D1428-C1428</f>
        <v>2</v>
      </c>
      <c r="G1428" s="26" t="n">
        <v>3853.5</v>
      </c>
      <c r="H1428" s="1" t="n">
        <f aca="false">G1428*F1428</f>
        <v>7707</v>
      </c>
      <c r="I1428" s="13" t="s">
        <v>3898</v>
      </c>
      <c r="J1428" s="14" t="n">
        <v>7707</v>
      </c>
      <c r="K1428" s="1" t="n">
        <f aca="false">H1428-J1428</f>
        <v>0</v>
      </c>
      <c r="L1428" s="0"/>
    </row>
    <row r="1429" customFormat="false" ht="30.8" hidden="false" customHeight="false" outlineLevel="0" collapsed="false">
      <c r="A1429" s="1" t="s">
        <v>3899</v>
      </c>
      <c r="B1429" s="1" t="s">
        <v>3900</v>
      </c>
      <c r="C1429" s="1" t="s">
        <v>93</v>
      </c>
      <c r="D1429" s="1" t="s">
        <v>13</v>
      </c>
      <c r="E1429" s="1" t="n">
        <v>33381.25</v>
      </c>
      <c r="F1429" s="1" t="n">
        <f aca="false">D1429-C1429</f>
        <v>5</v>
      </c>
      <c r="G1429" s="26" t="n">
        <v>3853.5</v>
      </c>
      <c r="H1429" s="1" t="n">
        <f aca="false">G1429*F1429</f>
        <v>19267.5</v>
      </c>
      <c r="I1429" s="13" t="s">
        <v>3901</v>
      </c>
      <c r="J1429" s="14" t="n">
        <v>19267.5</v>
      </c>
      <c r="K1429" s="1" t="n">
        <f aca="false">H1429-J1429</f>
        <v>0</v>
      </c>
      <c r="L1429" s="0"/>
    </row>
    <row r="1430" customFormat="false" ht="30.8" hidden="false" customHeight="false" outlineLevel="0" collapsed="false">
      <c r="A1430" s="26" t="s">
        <v>3902</v>
      </c>
      <c r="B1430" s="26" t="s">
        <v>3903</v>
      </c>
      <c r="C1430" s="26" t="s">
        <v>75</v>
      </c>
      <c r="D1430" s="26" t="s">
        <v>19</v>
      </c>
      <c r="E1430" s="26" t="n">
        <v>11405</v>
      </c>
      <c r="F1430" s="26" t="n">
        <f aca="false">D1430-C1430</f>
        <v>2</v>
      </c>
      <c r="G1430" s="26" t="n">
        <v>3853.5</v>
      </c>
      <c r="H1430" s="26" t="n">
        <f aca="false">G1430*F1430</f>
        <v>7707</v>
      </c>
      <c r="I1430" s="13" t="s">
        <v>3904</v>
      </c>
      <c r="J1430" s="14" t="n">
        <v>7707</v>
      </c>
      <c r="K1430" s="1" t="n">
        <f aca="false">H1430-J1430</f>
        <v>0</v>
      </c>
      <c r="L1430" s="0"/>
    </row>
    <row r="1431" customFormat="false" ht="15.9" hidden="false" customHeight="false" outlineLevel="0" collapsed="false">
      <c r="A1431" s="26" t="s">
        <v>3905</v>
      </c>
      <c r="B1431" s="26" t="s">
        <v>3906</v>
      </c>
      <c r="C1431" s="26" t="s">
        <v>28</v>
      </c>
      <c r="D1431" s="26" t="s">
        <v>29</v>
      </c>
      <c r="E1431" s="26" t="n">
        <v>17317.5</v>
      </c>
      <c r="F1431" s="26" t="n">
        <f aca="false">D1431-C1431</f>
        <v>3</v>
      </c>
      <c r="G1431" s="26" t="n">
        <v>4693.5</v>
      </c>
      <c r="H1431" s="26" t="n">
        <f aca="false">G1431*F1431</f>
        <v>14080.5</v>
      </c>
      <c r="I1431" s="13" t="s">
        <v>3907</v>
      </c>
      <c r="J1431" s="14" t="n">
        <v>14080.5</v>
      </c>
      <c r="K1431" s="1" t="n">
        <f aca="false">H1431-J1431</f>
        <v>0</v>
      </c>
      <c r="L1431" s="0"/>
    </row>
    <row r="1432" customFormat="false" ht="30.8" hidden="false" customHeight="false" outlineLevel="0" collapsed="false">
      <c r="A1432" s="1" t="s">
        <v>3908</v>
      </c>
      <c r="B1432" s="1" t="s">
        <v>3909</v>
      </c>
      <c r="C1432" s="1" t="s">
        <v>207</v>
      </c>
      <c r="D1432" s="1" t="s">
        <v>14</v>
      </c>
      <c r="E1432" s="1" t="n">
        <v>13972.5</v>
      </c>
      <c r="F1432" s="1" t="n">
        <f aca="false">D1432-C1432</f>
        <v>3</v>
      </c>
      <c r="G1432" s="26" t="n">
        <v>3853.5</v>
      </c>
      <c r="H1432" s="1" t="n">
        <f aca="false">G1432*F1432</f>
        <v>11560.5</v>
      </c>
      <c r="I1432" s="13" t="s">
        <v>3910</v>
      </c>
      <c r="J1432" s="14" t="n">
        <v>11560.5</v>
      </c>
      <c r="K1432" s="1" t="n">
        <f aca="false">H1432-J1432</f>
        <v>0</v>
      </c>
      <c r="L1432" s="0"/>
    </row>
    <row r="1433" customFormat="false" ht="30.8" hidden="false" customHeight="false" outlineLevel="0" collapsed="false">
      <c r="A1433" s="1" t="s">
        <v>3911</v>
      </c>
      <c r="B1433" s="1" t="s">
        <v>3912</v>
      </c>
      <c r="C1433" s="1" t="s">
        <v>67</v>
      </c>
      <c r="D1433" s="1" t="s">
        <v>39</v>
      </c>
      <c r="E1433" s="1" t="n">
        <v>11185</v>
      </c>
      <c r="F1433" s="1" t="n">
        <f aca="false">D1433-C1433</f>
        <v>2</v>
      </c>
      <c r="G1433" s="26" t="n">
        <v>3853.5</v>
      </c>
      <c r="H1433" s="1" t="n">
        <f aca="false">G1433*F1433</f>
        <v>7707</v>
      </c>
      <c r="I1433" s="13" t="s">
        <v>3913</v>
      </c>
      <c r="J1433" s="14" t="n">
        <v>7707</v>
      </c>
      <c r="K1433" s="1" t="n">
        <f aca="false">H1433-J1433</f>
        <v>0</v>
      </c>
      <c r="L1433" s="0"/>
    </row>
    <row r="1434" customFormat="false" ht="30.8" hidden="false" customHeight="false" outlineLevel="0" collapsed="false">
      <c r="A1434" s="1" t="s">
        <v>3914</v>
      </c>
      <c r="B1434" s="1" t="s">
        <v>3915</v>
      </c>
      <c r="C1434" s="1" t="s">
        <v>29</v>
      </c>
      <c r="D1434" s="1" t="s">
        <v>74</v>
      </c>
      <c r="E1434" s="1" t="n">
        <v>14945</v>
      </c>
      <c r="F1434" s="1" t="n">
        <f aca="false">D1434-C1434</f>
        <v>2</v>
      </c>
      <c r="G1434" s="26" t="n">
        <v>3853.5</v>
      </c>
      <c r="H1434" s="1" t="n">
        <f aca="false">G1434*F1434</f>
        <v>7707</v>
      </c>
      <c r="I1434" s="13" t="s">
        <v>3916</v>
      </c>
      <c r="J1434" s="14" t="n">
        <v>7707</v>
      </c>
      <c r="K1434" s="1" t="n">
        <f aca="false">H1434-J1434</f>
        <v>0</v>
      </c>
      <c r="L1434" s="0"/>
    </row>
    <row r="1435" customFormat="false" ht="30.8" hidden="false" customHeight="false" outlineLevel="0" collapsed="false">
      <c r="A1435" s="1" t="s">
        <v>3917</v>
      </c>
      <c r="B1435" s="1" t="s">
        <v>3918</v>
      </c>
      <c r="C1435" s="1" t="s">
        <v>51</v>
      </c>
      <c r="D1435" s="1" t="s">
        <v>14</v>
      </c>
      <c r="E1435" s="1" t="n">
        <v>13352.5</v>
      </c>
      <c r="F1435" s="1" t="n">
        <f aca="false">D1435-C1435</f>
        <v>2</v>
      </c>
      <c r="G1435" s="26" t="n">
        <v>3853.5</v>
      </c>
      <c r="H1435" s="1" t="n">
        <f aca="false">G1435*F1435</f>
        <v>7707</v>
      </c>
      <c r="I1435" s="13" t="s">
        <v>3919</v>
      </c>
      <c r="J1435" s="14" t="n">
        <v>7707</v>
      </c>
      <c r="K1435" s="1" t="n">
        <f aca="false">H1435-J1435</f>
        <v>0</v>
      </c>
      <c r="L1435" s="0"/>
    </row>
    <row r="1436" customFormat="false" ht="30.8" hidden="false" customHeight="false" outlineLevel="0" collapsed="false">
      <c r="A1436" s="1" t="s">
        <v>3920</v>
      </c>
      <c r="B1436" s="1" t="s">
        <v>3921</v>
      </c>
      <c r="C1436" s="1" t="s">
        <v>43</v>
      </c>
      <c r="D1436" s="1" t="s">
        <v>142</v>
      </c>
      <c r="E1436" s="1" t="n">
        <v>20711.25</v>
      </c>
      <c r="F1436" s="1" t="n">
        <f aca="false">D1436-C1436</f>
        <v>3</v>
      </c>
      <c r="G1436" s="26" t="n">
        <v>3853.5</v>
      </c>
      <c r="H1436" s="1" t="n">
        <f aca="false">G1436*F1436</f>
        <v>11560.5</v>
      </c>
      <c r="I1436" s="13" t="s">
        <v>3922</v>
      </c>
      <c r="J1436" s="14" t="n">
        <v>11560.5</v>
      </c>
      <c r="K1436" s="1" t="n">
        <f aca="false">H1436-J1436</f>
        <v>0</v>
      </c>
      <c r="L1436" s="0"/>
    </row>
    <row r="1437" s="12" customFormat="true" ht="29.85" hidden="false" customHeight="false" outlineLevel="0" collapsed="false">
      <c r="A1437" s="23" t="s">
        <v>3923</v>
      </c>
      <c r="B1437" s="11" t="s">
        <v>3924</v>
      </c>
      <c r="C1437" s="11" t="s">
        <v>3121</v>
      </c>
      <c r="D1437" s="11" t="s">
        <v>74</v>
      </c>
      <c r="E1437" s="11" t="n">
        <v>52941</v>
      </c>
      <c r="F1437" s="11" t="n">
        <v>6</v>
      </c>
      <c r="G1437" s="8" t="n">
        <v>3670</v>
      </c>
      <c r="H1437" s="11" t="n">
        <f aca="false">G1437*F1437</f>
        <v>22020</v>
      </c>
      <c r="I1437" s="9" t="s">
        <v>3925</v>
      </c>
      <c r="J1437" s="10" t="n">
        <v>22020</v>
      </c>
      <c r="K1437" s="11" t="n">
        <f aca="false">H1437+H1438-J1437-J1438</f>
        <v>0</v>
      </c>
      <c r="L1437" s="11"/>
    </row>
    <row r="1438" s="12" customFormat="true" ht="29.85" hidden="false" customHeight="false" outlineLevel="0" collapsed="false">
      <c r="A1438" s="23"/>
      <c r="B1438" s="11"/>
      <c r="C1438" s="11"/>
      <c r="D1438" s="11"/>
      <c r="E1438" s="11"/>
      <c r="F1438" s="11" t="n">
        <v>3</v>
      </c>
      <c r="G1438" s="8" t="n">
        <v>5000</v>
      </c>
      <c r="H1438" s="11" t="n">
        <f aca="false">(G1438*F1438)+(1100*2)*3</f>
        <v>21600</v>
      </c>
      <c r="I1438" s="9" t="s">
        <v>3926</v>
      </c>
      <c r="J1438" s="10" t="n">
        <v>21600</v>
      </c>
      <c r="K1438" s="11" t="n">
        <v>0</v>
      </c>
      <c r="L1438" s="11"/>
    </row>
    <row r="1439" customFormat="false" ht="30.8" hidden="false" customHeight="false" outlineLevel="0" collapsed="false">
      <c r="A1439" s="1" t="s">
        <v>3927</v>
      </c>
      <c r="B1439" s="1" t="s">
        <v>3928</v>
      </c>
      <c r="C1439" s="1" t="s">
        <v>133</v>
      </c>
      <c r="D1439" s="1" t="s">
        <v>180</v>
      </c>
      <c r="E1439" s="1" t="n">
        <v>29595</v>
      </c>
      <c r="F1439" s="1" t="n">
        <f aca="false">D1439-C1439</f>
        <v>6</v>
      </c>
      <c r="G1439" s="26" t="n">
        <v>3853.5</v>
      </c>
      <c r="H1439" s="1" t="n">
        <f aca="false">G1439*F1439</f>
        <v>23121</v>
      </c>
      <c r="I1439" s="13" t="s">
        <v>3929</v>
      </c>
      <c r="J1439" s="14" t="n">
        <v>23121</v>
      </c>
      <c r="K1439" s="1" t="n">
        <f aca="false">H1439-J1439</f>
        <v>0</v>
      </c>
      <c r="L1439" s="0"/>
    </row>
    <row r="1440" customFormat="false" ht="30.8" hidden="false" customHeight="false" outlineLevel="0" collapsed="false">
      <c r="A1440" s="26" t="s">
        <v>3930</v>
      </c>
      <c r="B1440" s="26" t="s">
        <v>3931</v>
      </c>
      <c r="C1440" s="26" t="s">
        <v>119</v>
      </c>
      <c r="D1440" s="26" t="s">
        <v>67</v>
      </c>
      <c r="E1440" s="26" t="n">
        <v>6107.5</v>
      </c>
      <c r="F1440" s="26" t="n">
        <f aca="false">D1440-C1440</f>
        <v>1</v>
      </c>
      <c r="G1440" s="26" t="n">
        <v>3853.5</v>
      </c>
      <c r="H1440" s="26" t="n">
        <f aca="false">G1440*F1440</f>
        <v>3853.5</v>
      </c>
      <c r="I1440" s="13" t="s">
        <v>3932</v>
      </c>
      <c r="J1440" s="14" t="n">
        <v>3853.5</v>
      </c>
      <c r="K1440" s="1" t="n">
        <f aca="false">H1440-J1440</f>
        <v>0</v>
      </c>
      <c r="L1440" s="0"/>
    </row>
    <row r="1441" customFormat="false" ht="30.8" hidden="false" customHeight="false" outlineLevel="0" collapsed="false">
      <c r="A1441" s="1" t="s">
        <v>3933</v>
      </c>
      <c r="B1441" s="1" t="s">
        <v>3934</v>
      </c>
      <c r="C1441" s="1" t="s">
        <v>19</v>
      </c>
      <c r="D1441" s="1" t="s">
        <v>119</v>
      </c>
      <c r="E1441" s="1" t="n">
        <v>16447.5</v>
      </c>
      <c r="F1441" s="1" t="n">
        <f aca="false">D1441-C1441</f>
        <v>3</v>
      </c>
      <c r="G1441" s="26" t="n">
        <v>3853.5</v>
      </c>
      <c r="H1441" s="1" t="n">
        <f aca="false">G1441*F1441</f>
        <v>11560.5</v>
      </c>
      <c r="I1441" s="13" t="s">
        <v>3935</v>
      </c>
      <c r="J1441" s="14" t="n">
        <v>11560.5</v>
      </c>
      <c r="K1441" s="1" t="n">
        <f aca="false">H1441-J1441</f>
        <v>0</v>
      </c>
      <c r="L1441" s="0"/>
    </row>
    <row r="1442" customFormat="false" ht="30.8" hidden="false" customHeight="false" outlineLevel="0" collapsed="false">
      <c r="A1442" s="1" t="s">
        <v>3936</v>
      </c>
      <c r="B1442" s="1" t="s">
        <v>3937</v>
      </c>
      <c r="C1442" s="1" t="s">
        <v>58</v>
      </c>
      <c r="D1442" s="1" t="s">
        <v>59</v>
      </c>
      <c r="E1442" s="1" t="n">
        <v>14945</v>
      </c>
      <c r="F1442" s="1" t="n">
        <f aca="false">D1442-C1442</f>
        <v>2</v>
      </c>
      <c r="G1442" s="26" t="n">
        <v>3853.5</v>
      </c>
      <c r="H1442" s="1" t="n">
        <f aca="false">G1442*F1442</f>
        <v>7707</v>
      </c>
      <c r="I1442" s="13" t="s">
        <v>3938</v>
      </c>
      <c r="J1442" s="14" t="n">
        <v>7707</v>
      </c>
      <c r="K1442" s="1" t="n">
        <f aca="false">H1442-J1442</f>
        <v>0</v>
      </c>
      <c r="L1442" s="0"/>
    </row>
    <row r="1443" customFormat="false" ht="15.9" hidden="false" customHeight="false" outlineLevel="0" collapsed="false">
      <c r="A1443" s="1" t="s">
        <v>3939</v>
      </c>
      <c r="B1443" s="1" t="s">
        <v>3940</v>
      </c>
      <c r="C1443" s="1" t="s">
        <v>142</v>
      </c>
      <c r="D1443" s="1" t="s">
        <v>75</v>
      </c>
      <c r="E1443" s="1" t="n">
        <v>26037.5</v>
      </c>
      <c r="F1443" s="1" t="n">
        <f aca="false">D1443-C1443</f>
        <v>5</v>
      </c>
      <c r="G1443" s="26" t="n">
        <v>3853.5</v>
      </c>
      <c r="H1443" s="1" t="n">
        <f aca="false">G1443*F1443</f>
        <v>19267.5</v>
      </c>
      <c r="I1443" s="13" t="s">
        <v>3941</v>
      </c>
      <c r="J1443" s="14" t="n">
        <v>19267.5</v>
      </c>
      <c r="K1443" s="1" t="n">
        <f aca="false">H1443-J1443</f>
        <v>0</v>
      </c>
      <c r="L1443" s="0"/>
    </row>
    <row r="1444" s="6" customFormat="true" ht="29.85" hidden="false" customHeight="false" outlineLevel="0" collapsed="false">
      <c r="A1444" s="4" t="s">
        <v>3942</v>
      </c>
      <c r="B1444" s="4" t="s">
        <v>3943</v>
      </c>
      <c r="C1444" s="4" t="s">
        <v>43</v>
      </c>
      <c r="D1444" s="4" t="s">
        <v>28</v>
      </c>
      <c r="E1444" s="4" t="n">
        <v>7282.5</v>
      </c>
      <c r="F1444" s="4" t="n">
        <f aca="false">D1444-C1444</f>
        <v>1</v>
      </c>
      <c r="G1444" s="4" t="n">
        <v>3853.5</v>
      </c>
      <c r="H1444" s="4" t="n">
        <f aca="false">G1444*F1444</f>
        <v>3853.5</v>
      </c>
      <c r="I1444" s="28" t="s">
        <v>3944</v>
      </c>
      <c r="J1444" s="29" t="n">
        <v>3853.5</v>
      </c>
      <c r="K1444" s="4" t="n">
        <f aca="false">H1444-J1444</f>
        <v>0</v>
      </c>
    </row>
    <row r="1445" customFormat="false" ht="30.8" hidden="false" customHeight="false" outlineLevel="0" collapsed="false">
      <c r="A1445" s="1" t="s">
        <v>3945</v>
      </c>
      <c r="B1445" s="1" t="s">
        <v>3946</v>
      </c>
      <c r="C1445" s="1" t="s">
        <v>86</v>
      </c>
      <c r="D1445" s="1" t="s">
        <v>20</v>
      </c>
      <c r="E1445" s="1" t="n">
        <v>31245</v>
      </c>
      <c r="F1445" s="1" t="n">
        <f aca="false">D1445-C1445</f>
        <v>6</v>
      </c>
      <c r="G1445" s="26" t="n">
        <v>3853.5</v>
      </c>
      <c r="H1445" s="1" t="n">
        <f aca="false">G1445*F1445</f>
        <v>23121</v>
      </c>
      <c r="I1445" s="13" t="s">
        <v>3947</v>
      </c>
      <c r="J1445" s="14" t="n">
        <v>23121</v>
      </c>
      <c r="K1445" s="1" t="n">
        <f aca="false">H1445-J1445</f>
        <v>0</v>
      </c>
      <c r="L1445" s="0"/>
    </row>
    <row r="1446" customFormat="false" ht="30.8" hidden="false" customHeight="false" outlineLevel="0" collapsed="false">
      <c r="A1446" s="1" t="s">
        <v>3948</v>
      </c>
      <c r="B1446" s="1" t="s">
        <v>3949</v>
      </c>
      <c r="C1446" s="1" t="s">
        <v>142</v>
      </c>
      <c r="D1446" s="1" t="s">
        <v>75</v>
      </c>
      <c r="E1446" s="1" t="n">
        <v>28831.25</v>
      </c>
      <c r="F1446" s="1" t="n">
        <f aca="false">D1446-C1446</f>
        <v>5</v>
      </c>
      <c r="G1446" s="26" t="n">
        <v>3853.5</v>
      </c>
      <c r="H1446" s="1" t="n">
        <f aca="false">G1446*F1446</f>
        <v>19267.5</v>
      </c>
      <c r="I1446" s="13" t="s">
        <v>3950</v>
      </c>
      <c r="J1446" s="14" t="n">
        <v>19267.5</v>
      </c>
      <c r="K1446" s="1" t="n">
        <f aca="false">H1446-J1446</f>
        <v>0</v>
      </c>
      <c r="L1446" s="0"/>
    </row>
    <row r="1447" customFormat="false" ht="30.8" hidden="false" customHeight="false" outlineLevel="0" collapsed="false">
      <c r="A1447" s="1" t="s">
        <v>3951</v>
      </c>
      <c r="B1447" s="1" t="s">
        <v>3952</v>
      </c>
      <c r="C1447" s="1" t="s">
        <v>146</v>
      </c>
      <c r="D1447" s="1" t="s">
        <v>58</v>
      </c>
      <c r="E1447" s="1" t="n">
        <v>9865</v>
      </c>
      <c r="F1447" s="1" t="n">
        <f aca="false">D1447-C1447</f>
        <v>2</v>
      </c>
      <c r="G1447" s="26" t="n">
        <v>3853.5</v>
      </c>
      <c r="H1447" s="1" t="n">
        <f aca="false">G1447*F1447</f>
        <v>7707</v>
      </c>
      <c r="I1447" s="13" t="s">
        <v>3953</v>
      </c>
      <c r="J1447" s="14" t="n">
        <v>7707</v>
      </c>
      <c r="K1447" s="1" t="n">
        <f aca="false">H1447-J1447</f>
        <v>0</v>
      </c>
      <c r="L1447" s="0"/>
    </row>
    <row r="1448" customFormat="false" ht="15.9" hidden="false" customHeight="false" outlineLevel="0" collapsed="false">
      <c r="A1448" s="1" t="s">
        <v>3954</v>
      </c>
      <c r="B1448" s="1" t="s">
        <v>3955</v>
      </c>
      <c r="C1448" s="1" t="s">
        <v>14</v>
      </c>
      <c r="D1448" s="1" t="s">
        <v>180</v>
      </c>
      <c r="E1448" s="1" t="n">
        <v>9865</v>
      </c>
      <c r="F1448" s="1" t="n">
        <f aca="false">D1448-C1448</f>
        <v>2</v>
      </c>
      <c r="G1448" s="26" t="n">
        <v>3853.5</v>
      </c>
      <c r="H1448" s="1" t="n">
        <f aca="false">G1448*F1448</f>
        <v>7707</v>
      </c>
      <c r="I1448" s="13" t="s">
        <v>3956</v>
      </c>
      <c r="J1448" s="14" t="n">
        <v>7707</v>
      </c>
      <c r="K1448" s="1" t="n">
        <f aca="false">H1448-J1448</f>
        <v>0</v>
      </c>
      <c r="L1448" s="0"/>
    </row>
    <row r="1449" s="44" customFormat="true" ht="30.8" hidden="false" customHeight="false" outlineLevel="0" collapsed="false">
      <c r="A1449" s="1" t="s">
        <v>3957</v>
      </c>
      <c r="B1449" s="1" t="s">
        <v>3958</v>
      </c>
      <c r="C1449" s="1" t="s">
        <v>14</v>
      </c>
      <c r="D1449" s="1" t="s">
        <v>58</v>
      </c>
      <c r="E1449" s="1" t="n">
        <v>30537.5</v>
      </c>
      <c r="F1449" s="1" t="n">
        <f aca="false">D1449-C1449</f>
        <v>5</v>
      </c>
      <c r="G1449" s="26" t="n">
        <v>3853.5</v>
      </c>
      <c r="H1449" s="1" t="n">
        <f aca="false">G1449*F1449</f>
        <v>19267.5</v>
      </c>
      <c r="I1449" s="13" t="s">
        <v>3959</v>
      </c>
      <c r="J1449" s="14" t="n">
        <v>19267.5</v>
      </c>
      <c r="K1449" s="1" t="n">
        <f aca="false">H1449-J1449</f>
        <v>0</v>
      </c>
      <c r="L1449" s="1"/>
      <c r="M1449" s="0"/>
      <c r="N1449" s="0"/>
      <c r="O1449" s="0"/>
      <c r="P1449" s="0"/>
      <c r="Q1449" s="0"/>
      <c r="R1449" s="0"/>
      <c r="S1449" s="0"/>
      <c r="T1449" s="0"/>
      <c r="U1449" s="0"/>
      <c r="V1449" s="0"/>
      <c r="AMI1449" s="0"/>
      <c r="AMJ1449" s="0"/>
    </row>
    <row r="1450" s="12" customFormat="true" ht="29.85" hidden="false" customHeight="false" outlineLevel="0" collapsed="false">
      <c r="A1450" s="23" t="s">
        <v>3960</v>
      </c>
      <c r="B1450" s="11" t="s">
        <v>3961</v>
      </c>
      <c r="C1450" s="11" t="s">
        <v>3121</v>
      </c>
      <c r="D1450" s="11" t="s">
        <v>28</v>
      </c>
      <c r="E1450" s="11" t="n">
        <v>20638.5</v>
      </c>
      <c r="F1450" s="11" t="n">
        <v>1</v>
      </c>
      <c r="G1450" s="8" t="n">
        <v>3853.5</v>
      </c>
      <c r="H1450" s="11" t="n">
        <f aca="false">G1450*F1450</f>
        <v>3853.5</v>
      </c>
      <c r="I1450" s="9" t="s">
        <v>3962</v>
      </c>
      <c r="J1450" s="10" t="n">
        <v>3853.5</v>
      </c>
      <c r="K1450" s="11" t="n">
        <f aca="false">H1450+H1451-J1450-J1451</f>
        <v>3000</v>
      </c>
      <c r="L1450" s="11"/>
    </row>
    <row r="1451" s="12" customFormat="true" ht="29.85" hidden="false" customHeight="false" outlineLevel="0" collapsed="false">
      <c r="A1451" s="23"/>
      <c r="B1451" s="11"/>
      <c r="C1451" s="11"/>
      <c r="D1451" s="11"/>
      <c r="E1451" s="11"/>
      <c r="F1451" s="11" t="n">
        <v>3</v>
      </c>
      <c r="G1451" s="8" t="n">
        <v>5000</v>
      </c>
      <c r="H1451" s="11" t="n">
        <f aca="false">(G1451*F1451)+1100*3</f>
        <v>18300</v>
      </c>
      <c r="I1451" s="9" t="s">
        <v>3963</v>
      </c>
      <c r="J1451" s="10" t="n">
        <v>15300</v>
      </c>
      <c r="K1451" s="11" t="n">
        <v>0</v>
      </c>
      <c r="L1451" s="11"/>
    </row>
    <row r="1452" customFormat="false" ht="30.8" hidden="false" customHeight="false" outlineLevel="0" collapsed="false">
      <c r="A1452" s="1" t="s">
        <v>3964</v>
      </c>
      <c r="B1452" s="1" t="s">
        <v>3965</v>
      </c>
      <c r="C1452" s="1" t="s">
        <v>74</v>
      </c>
      <c r="D1452" s="1" t="s">
        <v>75</v>
      </c>
      <c r="E1452" s="1" t="n">
        <v>9865</v>
      </c>
      <c r="F1452" s="1" t="n">
        <f aca="false">D1452-C1452</f>
        <v>2</v>
      </c>
      <c r="G1452" s="26" t="n">
        <v>3853.5</v>
      </c>
      <c r="H1452" s="1" t="n">
        <f aca="false">G1452*F1452</f>
        <v>7707</v>
      </c>
      <c r="I1452" s="13" t="s">
        <v>3966</v>
      </c>
      <c r="J1452" s="14" t="n">
        <v>7707</v>
      </c>
      <c r="K1452" s="1" t="n">
        <f aca="false">H1452-J1452</f>
        <v>0</v>
      </c>
      <c r="L1452" s="0"/>
    </row>
    <row r="1453" customFormat="false" ht="30.8" hidden="false" customHeight="false" outlineLevel="0" collapsed="false">
      <c r="A1453" s="1" t="s">
        <v>3967</v>
      </c>
      <c r="B1453" s="1" t="s">
        <v>3968</v>
      </c>
      <c r="C1453" s="1" t="s">
        <v>180</v>
      </c>
      <c r="D1453" s="1" t="s">
        <v>146</v>
      </c>
      <c r="E1453" s="1" t="n">
        <v>4932.5</v>
      </c>
      <c r="F1453" s="1" t="n">
        <f aca="false">D1453-C1453</f>
        <v>1</v>
      </c>
      <c r="G1453" s="26" t="n">
        <v>3853.5</v>
      </c>
      <c r="H1453" s="1" t="n">
        <f aca="false">G1453*F1453</f>
        <v>3853.5</v>
      </c>
      <c r="I1453" s="13" t="s">
        <v>3969</v>
      </c>
      <c r="J1453" s="14" t="n">
        <v>3853.5</v>
      </c>
      <c r="K1453" s="1" t="n">
        <f aca="false">H1453-J1453</f>
        <v>0</v>
      </c>
      <c r="L1453" s="0"/>
    </row>
    <row r="1454" customFormat="false" ht="30.8" hidden="false" customHeight="false" outlineLevel="0" collapsed="false">
      <c r="A1454" s="1" t="s">
        <v>3970</v>
      </c>
      <c r="B1454" s="1" t="s">
        <v>3971</v>
      </c>
      <c r="C1454" s="1" t="s">
        <v>20</v>
      </c>
      <c r="D1454" s="1" t="s">
        <v>150</v>
      </c>
      <c r="E1454" s="1" t="n">
        <v>14797.5</v>
      </c>
      <c r="F1454" s="1" t="n">
        <f aca="false">D1454-C1454</f>
        <v>3</v>
      </c>
      <c r="G1454" s="26" t="n">
        <v>3853.5</v>
      </c>
      <c r="H1454" s="1" t="n">
        <f aca="false">G1454*F1454</f>
        <v>11560.5</v>
      </c>
      <c r="I1454" s="13" t="s">
        <v>3972</v>
      </c>
      <c r="J1454" s="14" t="n">
        <v>11560.5</v>
      </c>
      <c r="K1454" s="1" t="n">
        <f aca="false">H1454-J1454</f>
        <v>0</v>
      </c>
      <c r="L1454" s="0"/>
    </row>
    <row r="1455" customFormat="false" ht="30.8" hidden="false" customHeight="false" outlineLevel="0" collapsed="false">
      <c r="A1455" s="1" t="s">
        <v>3973</v>
      </c>
      <c r="B1455" s="1" t="s">
        <v>3974</v>
      </c>
      <c r="C1455" s="1" t="s">
        <v>51</v>
      </c>
      <c r="D1455" s="1" t="s">
        <v>20</v>
      </c>
      <c r="E1455" s="1" t="n">
        <v>24435</v>
      </c>
      <c r="F1455" s="1" t="n">
        <f aca="false">D1455-C1455</f>
        <v>3</v>
      </c>
      <c r="G1455" s="26" t="n">
        <v>3853.5</v>
      </c>
      <c r="H1455" s="1" t="n">
        <f aca="false">G1455*F1455</f>
        <v>11560.5</v>
      </c>
      <c r="I1455" s="13" t="s">
        <v>3975</v>
      </c>
      <c r="J1455" s="14" t="n">
        <v>11560.5</v>
      </c>
      <c r="K1455" s="1" t="n">
        <f aca="false">H1455-J1455</f>
        <v>0</v>
      </c>
      <c r="L1455" s="0"/>
    </row>
    <row r="1456" customFormat="false" ht="30.8" hidden="false" customHeight="false" outlineLevel="0" collapsed="false">
      <c r="A1456" s="1" t="s">
        <v>3976</v>
      </c>
      <c r="B1456" s="1" t="s">
        <v>3977</v>
      </c>
      <c r="C1456" s="1" t="s">
        <v>133</v>
      </c>
      <c r="D1456" s="1" t="s">
        <v>146</v>
      </c>
      <c r="E1456" s="1" t="n">
        <v>34527.5</v>
      </c>
      <c r="F1456" s="1" t="n">
        <f aca="false">D1456-C1456</f>
        <v>7</v>
      </c>
      <c r="G1456" s="26" t="n">
        <v>3853.5</v>
      </c>
      <c r="H1456" s="1" t="n">
        <f aca="false">G1456*F1456</f>
        <v>26974.5</v>
      </c>
      <c r="I1456" s="13" t="s">
        <v>3978</v>
      </c>
      <c r="J1456" s="14" t="n">
        <v>26974.5</v>
      </c>
      <c r="K1456" s="1" t="n">
        <f aca="false">H1456-J1456</f>
        <v>0</v>
      </c>
      <c r="L1456" s="0"/>
    </row>
    <row r="1457" customFormat="false" ht="30.8" hidden="false" customHeight="false" outlineLevel="0" collapsed="false">
      <c r="A1457" s="1" t="s">
        <v>3979</v>
      </c>
      <c r="B1457" s="1" t="s">
        <v>3980</v>
      </c>
      <c r="C1457" s="1" t="s">
        <v>13</v>
      </c>
      <c r="D1457" s="1" t="s">
        <v>51</v>
      </c>
      <c r="E1457" s="1" t="n">
        <v>23090</v>
      </c>
      <c r="F1457" s="1" t="n">
        <f aca="false">D1457-C1457</f>
        <v>4</v>
      </c>
      <c r="G1457" s="26" t="n">
        <v>4693.5</v>
      </c>
      <c r="H1457" s="1" t="n">
        <f aca="false">G1457*F1457</f>
        <v>18774</v>
      </c>
      <c r="I1457" s="13" t="s">
        <v>3981</v>
      </c>
      <c r="J1457" s="14" t="n">
        <v>18774</v>
      </c>
      <c r="K1457" s="1" t="n">
        <f aca="false">H1457-J1457</f>
        <v>0</v>
      </c>
      <c r="L1457" s="0"/>
    </row>
    <row r="1458" customFormat="false" ht="30.8" hidden="false" customHeight="false" outlineLevel="0" collapsed="false">
      <c r="A1458" s="26" t="s">
        <v>3982</v>
      </c>
      <c r="B1458" s="26" t="s">
        <v>3983</v>
      </c>
      <c r="C1458" s="26" t="s">
        <v>51</v>
      </c>
      <c r="D1458" s="26" t="s">
        <v>14</v>
      </c>
      <c r="E1458" s="26" t="n">
        <v>14565</v>
      </c>
      <c r="F1458" s="26" t="n">
        <f aca="false">D1458-C1458</f>
        <v>2</v>
      </c>
      <c r="G1458" s="26" t="n">
        <v>3853.5</v>
      </c>
      <c r="H1458" s="26" t="n">
        <f aca="false">G1458*F1458</f>
        <v>7707</v>
      </c>
      <c r="I1458" s="13" t="s">
        <v>3984</v>
      </c>
      <c r="J1458" s="14" t="n">
        <v>7707</v>
      </c>
      <c r="K1458" s="1" t="n">
        <f aca="false">H1458-J1458</f>
        <v>0</v>
      </c>
      <c r="L1458" s="0"/>
    </row>
    <row r="1459" customFormat="false" ht="30.8" hidden="false" customHeight="false" outlineLevel="0" collapsed="false">
      <c r="A1459" s="1" t="s">
        <v>3985</v>
      </c>
      <c r="B1459" s="1" t="s">
        <v>3986</v>
      </c>
      <c r="C1459" s="1" t="s">
        <v>28</v>
      </c>
      <c r="D1459" s="1" t="s">
        <v>142</v>
      </c>
      <c r="E1459" s="1" t="n">
        <v>11735</v>
      </c>
      <c r="F1459" s="1" t="n">
        <f aca="false">D1459-C1459</f>
        <v>2</v>
      </c>
      <c r="G1459" s="26" t="n">
        <v>3853.5</v>
      </c>
      <c r="H1459" s="1" t="n">
        <f aca="false">G1459*F1459</f>
        <v>7707</v>
      </c>
      <c r="I1459" s="13" t="s">
        <v>3987</v>
      </c>
      <c r="J1459" s="14" t="n">
        <v>7707</v>
      </c>
      <c r="K1459" s="1" t="n">
        <f aca="false">H1459-J1459</f>
        <v>0</v>
      </c>
      <c r="L1459" s="0"/>
    </row>
    <row r="1460" customFormat="false" ht="30.8" hidden="false" customHeight="false" outlineLevel="0" collapsed="false">
      <c r="A1460" s="1" t="s">
        <v>3988</v>
      </c>
      <c r="B1460" s="1" t="s">
        <v>3989</v>
      </c>
      <c r="C1460" s="1" t="s">
        <v>150</v>
      </c>
      <c r="D1460" s="1" t="s">
        <v>59</v>
      </c>
      <c r="E1460" s="1" t="n">
        <v>17107.5</v>
      </c>
      <c r="F1460" s="1" t="n">
        <f aca="false">D1460-C1460</f>
        <v>3</v>
      </c>
      <c r="G1460" s="26" t="n">
        <v>3853.5</v>
      </c>
      <c r="H1460" s="1" t="n">
        <f aca="false">G1460*F1460</f>
        <v>11560.5</v>
      </c>
      <c r="I1460" s="13" t="s">
        <v>3990</v>
      </c>
      <c r="J1460" s="14" t="n">
        <v>11560.5</v>
      </c>
      <c r="K1460" s="1" t="n">
        <f aca="false">H1460-J1460</f>
        <v>0</v>
      </c>
      <c r="L1460" s="0"/>
    </row>
    <row r="1461" customFormat="false" ht="30.8" hidden="false" customHeight="false" outlineLevel="0" collapsed="false">
      <c r="A1461" s="1" t="s">
        <v>3991</v>
      </c>
      <c r="B1461" s="1" t="s">
        <v>3992</v>
      </c>
      <c r="C1461" s="1" t="s">
        <v>74</v>
      </c>
      <c r="D1461" s="1" t="s">
        <v>34</v>
      </c>
      <c r="E1461" s="1" t="n">
        <v>20711.25</v>
      </c>
      <c r="F1461" s="1" t="n">
        <f aca="false">D1461-C1461</f>
        <v>3</v>
      </c>
      <c r="G1461" s="26" t="n">
        <v>3853.5</v>
      </c>
      <c r="H1461" s="1" t="n">
        <f aca="false">G1461*F1461</f>
        <v>11560.5</v>
      </c>
      <c r="I1461" s="13" t="s">
        <v>3993</v>
      </c>
      <c r="J1461" s="14" t="n">
        <v>11560.5</v>
      </c>
      <c r="K1461" s="1" t="n">
        <f aca="false">H1461-J1461</f>
        <v>0</v>
      </c>
      <c r="L1461" s="0"/>
    </row>
    <row r="1462" s="22" customFormat="true" ht="29.85" hidden="false" customHeight="false" outlineLevel="0" collapsed="false">
      <c r="A1462" s="19" t="s">
        <v>3994</v>
      </c>
      <c r="B1462" s="19" t="s">
        <v>3995</v>
      </c>
      <c r="C1462" s="19" t="s">
        <v>19</v>
      </c>
      <c r="D1462" s="19" t="s">
        <v>93</v>
      </c>
      <c r="E1462" s="19" t="n">
        <v>13645</v>
      </c>
      <c r="F1462" s="19" t="n">
        <f aca="false">D1462-C1462</f>
        <v>2</v>
      </c>
      <c r="G1462" s="19" t="n">
        <v>5743.5</v>
      </c>
      <c r="H1462" s="19" t="n">
        <v>11486.8</v>
      </c>
      <c r="I1462" s="20" t="s">
        <v>3996</v>
      </c>
      <c r="J1462" s="21" t="n">
        <v>11486.8</v>
      </c>
      <c r="K1462" s="19" t="n">
        <f aca="false">H1462-J1462</f>
        <v>0</v>
      </c>
    </row>
    <row r="1463" customFormat="false" ht="30.8" hidden="false" customHeight="false" outlineLevel="0" collapsed="false">
      <c r="A1463" s="1" t="s">
        <v>3997</v>
      </c>
      <c r="B1463" s="1" t="s">
        <v>3998</v>
      </c>
      <c r="C1463" s="1" t="s">
        <v>13</v>
      </c>
      <c r="D1463" s="1" t="s">
        <v>51</v>
      </c>
      <c r="E1463" s="1" t="n">
        <v>20890</v>
      </c>
      <c r="F1463" s="1" t="n">
        <f aca="false">D1463-C1463</f>
        <v>4</v>
      </c>
      <c r="G1463" s="26" t="n">
        <v>4693.5</v>
      </c>
      <c r="H1463" s="1" t="n">
        <f aca="false">G1463*F1463</f>
        <v>18774</v>
      </c>
      <c r="I1463" s="13" t="s">
        <v>3999</v>
      </c>
      <c r="J1463" s="14" t="n">
        <v>18774</v>
      </c>
      <c r="K1463" s="1" t="n">
        <f aca="false">H1463-J1463</f>
        <v>0</v>
      </c>
      <c r="L1463" s="0"/>
    </row>
    <row r="1464" customFormat="false" ht="30.8" hidden="false" customHeight="false" outlineLevel="0" collapsed="false">
      <c r="A1464" s="26" t="s">
        <v>4000</v>
      </c>
      <c r="B1464" s="26" t="s">
        <v>4001</v>
      </c>
      <c r="C1464" s="26" t="s">
        <v>19</v>
      </c>
      <c r="D1464" s="26" t="s">
        <v>119</v>
      </c>
      <c r="E1464" s="26" t="n">
        <v>18322.5</v>
      </c>
      <c r="F1464" s="26" t="n">
        <f aca="false">D1464-C1464</f>
        <v>3</v>
      </c>
      <c r="G1464" s="26" t="n">
        <v>3853.5</v>
      </c>
      <c r="H1464" s="26" t="n">
        <f aca="false">G1464*F1464</f>
        <v>11560.5</v>
      </c>
      <c r="I1464" s="13" t="s">
        <v>4002</v>
      </c>
      <c r="J1464" s="14" t="n">
        <v>11560.5</v>
      </c>
      <c r="K1464" s="1" t="n">
        <f aca="false">H1464-J1464</f>
        <v>0</v>
      </c>
      <c r="L1464" s="0"/>
    </row>
    <row r="1465" customFormat="false" ht="30.8" hidden="false" customHeight="false" outlineLevel="0" collapsed="false">
      <c r="A1465" s="1" t="s">
        <v>4003</v>
      </c>
      <c r="B1465" s="1" t="s">
        <v>4004</v>
      </c>
      <c r="C1465" s="1" t="s">
        <v>47</v>
      </c>
      <c r="D1465" s="1" t="s">
        <v>24</v>
      </c>
      <c r="E1465" s="1" t="n">
        <v>34518.75</v>
      </c>
      <c r="F1465" s="1" t="n">
        <f aca="false">D1465-C1465</f>
        <v>5</v>
      </c>
      <c r="G1465" s="26" t="n">
        <v>3853.5</v>
      </c>
      <c r="H1465" s="1" t="n">
        <f aca="false">G1465*F1465</f>
        <v>19267.5</v>
      </c>
      <c r="I1465" s="13" t="s">
        <v>4005</v>
      </c>
      <c r="J1465" s="14" t="n">
        <v>19267.5</v>
      </c>
      <c r="K1465" s="1" t="n">
        <f aca="false">H1465-J1465</f>
        <v>0</v>
      </c>
      <c r="L1465" s="0"/>
    </row>
    <row r="1466" customFormat="false" ht="30.8" hidden="false" customHeight="false" outlineLevel="0" collapsed="false">
      <c r="A1466" s="1" t="s">
        <v>4006</v>
      </c>
      <c r="B1466" s="1" t="s">
        <v>4007</v>
      </c>
      <c r="C1466" s="1" t="s">
        <v>35</v>
      </c>
      <c r="D1466" s="1" t="s">
        <v>13</v>
      </c>
      <c r="E1466" s="1" t="n">
        <v>9865</v>
      </c>
      <c r="F1466" s="1" t="n">
        <f aca="false">D1466-C1466</f>
        <v>2</v>
      </c>
      <c r="G1466" s="26" t="n">
        <v>3853.5</v>
      </c>
      <c r="H1466" s="1" t="n">
        <f aca="false">G1466*F1466</f>
        <v>7707</v>
      </c>
      <c r="I1466" s="13" t="s">
        <v>4008</v>
      </c>
      <c r="J1466" s="14" t="n">
        <v>7707</v>
      </c>
      <c r="K1466" s="1" t="n">
        <f aca="false">H1466-J1466</f>
        <v>0</v>
      </c>
      <c r="L1466" s="0"/>
    </row>
    <row r="1467" customFormat="false" ht="30.8" hidden="false" customHeight="false" outlineLevel="0" collapsed="false">
      <c r="A1467" s="26" t="s">
        <v>4009</v>
      </c>
      <c r="B1467" s="26" t="s">
        <v>4010</v>
      </c>
      <c r="C1467" s="26" t="s">
        <v>34</v>
      </c>
      <c r="D1467" s="26" t="s">
        <v>19</v>
      </c>
      <c r="E1467" s="26" t="n">
        <v>4932.5</v>
      </c>
      <c r="F1467" s="26" t="n">
        <f aca="false">D1467-C1467</f>
        <v>1</v>
      </c>
      <c r="G1467" s="26" t="n">
        <v>3853.5</v>
      </c>
      <c r="H1467" s="26" t="n">
        <f aca="false">G1467*F1467</f>
        <v>3853.5</v>
      </c>
      <c r="I1467" s="13" t="s">
        <v>4011</v>
      </c>
      <c r="J1467" s="14" t="n">
        <v>3853.5</v>
      </c>
      <c r="K1467" s="1" t="n">
        <f aca="false">H1467-J1467</f>
        <v>0</v>
      </c>
      <c r="L1467" s="0"/>
    </row>
    <row r="1468" customFormat="false" ht="30.8" hidden="false" customHeight="false" outlineLevel="0" collapsed="false">
      <c r="A1468" s="1" t="s">
        <v>4012</v>
      </c>
      <c r="B1468" s="1" t="s">
        <v>4013</v>
      </c>
      <c r="C1468" s="1" t="s">
        <v>207</v>
      </c>
      <c r="D1468" s="1" t="s">
        <v>112</v>
      </c>
      <c r="E1468" s="1" t="n">
        <v>11545</v>
      </c>
      <c r="F1468" s="1" t="n">
        <f aca="false">D1468-C1468</f>
        <v>2</v>
      </c>
      <c r="G1468" s="26" t="n">
        <v>4693.5</v>
      </c>
      <c r="H1468" s="1" t="n">
        <f aca="false">G1468*F1468</f>
        <v>9387</v>
      </c>
      <c r="I1468" s="13" t="s">
        <v>4014</v>
      </c>
      <c r="J1468" s="14" t="n">
        <v>9387</v>
      </c>
      <c r="K1468" s="1" t="n">
        <f aca="false">H1468-J1468</f>
        <v>0</v>
      </c>
      <c r="L1468" s="0"/>
    </row>
    <row r="1469" customFormat="false" ht="30.8" hidden="false" customHeight="false" outlineLevel="0" collapsed="false">
      <c r="A1469" s="1" t="s">
        <v>4015</v>
      </c>
      <c r="B1469" s="1" t="s">
        <v>4016</v>
      </c>
      <c r="C1469" s="1" t="s">
        <v>14</v>
      </c>
      <c r="D1469" s="1" t="s">
        <v>180</v>
      </c>
      <c r="E1469" s="1" t="n">
        <v>12215</v>
      </c>
      <c r="F1469" s="1" t="n">
        <f aca="false">D1469-C1469</f>
        <v>2</v>
      </c>
      <c r="G1469" s="26" t="n">
        <v>3853.5</v>
      </c>
      <c r="H1469" s="1" t="n">
        <f aca="false">G1469*F1469</f>
        <v>7707</v>
      </c>
      <c r="I1469" s="13" t="s">
        <v>4017</v>
      </c>
      <c r="J1469" s="14" t="n">
        <v>7707</v>
      </c>
      <c r="K1469" s="1" t="n">
        <f aca="false">H1469-J1469</f>
        <v>0</v>
      </c>
      <c r="L1469" s="0"/>
    </row>
    <row r="1470" customFormat="false" ht="30.8" hidden="false" customHeight="false" outlineLevel="0" collapsed="false">
      <c r="A1470" s="1" t="s">
        <v>4018</v>
      </c>
      <c r="B1470" s="1" t="s">
        <v>4019</v>
      </c>
      <c r="C1470" s="1" t="s">
        <v>34</v>
      </c>
      <c r="D1470" s="1" t="s">
        <v>67</v>
      </c>
      <c r="E1470" s="1" t="n">
        <v>28862.5</v>
      </c>
      <c r="F1470" s="1" t="n">
        <f aca="false">D1470-C1470</f>
        <v>5</v>
      </c>
      <c r="G1470" s="26" t="n">
        <v>4693.5</v>
      </c>
      <c r="H1470" s="1" t="n">
        <f aca="false">G1470*F1470</f>
        <v>23467.5</v>
      </c>
      <c r="I1470" s="13" t="s">
        <v>4020</v>
      </c>
      <c r="J1470" s="14" t="n">
        <v>23467.5</v>
      </c>
      <c r="K1470" s="1" t="n">
        <f aca="false">H1470-J1470</f>
        <v>0</v>
      </c>
      <c r="L1470" s="0"/>
    </row>
    <row r="1471" customFormat="false" ht="15.9" hidden="false" customHeight="false" outlineLevel="0" collapsed="false">
      <c r="A1471" s="1" t="s">
        <v>4021</v>
      </c>
      <c r="B1471" s="1" t="s">
        <v>4022</v>
      </c>
      <c r="C1471" s="1" t="s">
        <v>24</v>
      </c>
      <c r="D1471" s="1" t="s">
        <v>34</v>
      </c>
      <c r="E1471" s="1" t="n">
        <v>14945</v>
      </c>
      <c r="F1471" s="1" t="n">
        <f aca="false">D1471-C1471</f>
        <v>2</v>
      </c>
      <c r="G1471" s="26" t="n">
        <v>3853.5</v>
      </c>
      <c r="H1471" s="1" t="n">
        <f aca="false">G1471*F1471</f>
        <v>7707</v>
      </c>
      <c r="I1471" s="13" t="s">
        <v>4023</v>
      </c>
      <c r="J1471" s="14" t="n">
        <v>7707</v>
      </c>
      <c r="K1471" s="1" t="n">
        <f aca="false">H1471-J1471</f>
        <v>0</v>
      </c>
      <c r="L1471" s="0"/>
    </row>
    <row r="1472" s="12" customFormat="true" ht="15.85" hidden="false" customHeight="false" outlineLevel="0" collapsed="false">
      <c r="A1472" s="23" t="s">
        <v>4024</v>
      </c>
      <c r="B1472" s="11" t="s">
        <v>4025</v>
      </c>
      <c r="C1472" s="11" t="s">
        <v>98</v>
      </c>
      <c r="D1472" s="11" t="s">
        <v>47</v>
      </c>
      <c r="E1472" s="11" t="n">
        <v>23207</v>
      </c>
      <c r="F1472" s="11" t="n">
        <v>2</v>
      </c>
      <c r="G1472" s="8" t="n">
        <v>3853.5</v>
      </c>
      <c r="H1472" s="11" t="n">
        <f aca="false">G1472*F1472</f>
        <v>7707</v>
      </c>
      <c r="I1472" s="9" t="s">
        <v>4026</v>
      </c>
      <c r="J1472" s="10" t="n">
        <v>7707</v>
      </c>
      <c r="K1472" s="11" t="n">
        <f aca="false">H1472+H1473-J1472-J1473</f>
        <v>0</v>
      </c>
      <c r="L1472" s="11"/>
    </row>
    <row r="1473" s="12" customFormat="true" ht="15.85" hidden="false" customHeight="false" outlineLevel="0" collapsed="false">
      <c r="A1473" s="23"/>
      <c r="B1473" s="11"/>
      <c r="C1473" s="11"/>
      <c r="D1473" s="11"/>
      <c r="E1473" s="11"/>
      <c r="F1473" s="11" t="n">
        <v>2</v>
      </c>
      <c r="G1473" s="8" t="n">
        <v>5000</v>
      </c>
      <c r="H1473" s="11" t="n">
        <f aca="false">(G1473*F1473)+2100*2</f>
        <v>14200</v>
      </c>
      <c r="I1473" s="9" t="s">
        <v>4027</v>
      </c>
      <c r="J1473" s="10" t="n">
        <v>14200</v>
      </c>
      <c r="K1473" s="11" t="n">
        <v>0</v>
      </c>
      <c r="L1473" s="11"/>
    </row>
    <row r="1474" customFormat="false" ht="30.8" hidden="false" customHeight="false" outlineLevel="0" collapsed="false">
      <c r="A1474" s="1" t="s">
        <v>4028</v>
      </c>
      <c r="B1474" s="1" t="s">
        <v>4029</v>
      </c>
      <c r="C1474" s="1" t="s">
        <v>86</v>
      </c>
      <c r="D1474" s="1" t="s">
        <v>58</v>
      </c>
      <c r="E1474" s="1" t="n">
        <v>61075</v>
      </c>
      <c r="F1474" s="1" t="n">
        <f aca="false">D1474-C1474</f>
        <v>10</v>
      </c>
      <c r="G1474" s="26" t="n">
        <v>3853.5</v>
      </c>
      <c r="H1474" s="1" t="n">
        <f aca="false">G1474*F1474</f>
        <v>38535</v>
      </c>
      <c r="I1474" s="13" t="s">
        <v>4030</v>
      </c>
      <c r="J1474" s="14" t="n">
        <v>38535</v>
      </c>
      <c r="K1474" s="1" t="n">
        <f aca="false">H1474-J1474</f>
        <v>0</v>
      </c>
      <c r="L1474" s="0"/>
    </row>
    <row r="1475" customFormat="false" ht="30.8" hidden="false" customHeight="false" outlineLevel="0" collapsed="false">
      <c r="A1475" s="1" t="s">
        <v>4031</v>
      </c>
      <c r="B1475" s="1" t="s">
        <v>4032</v>
      </c>
      <c r="C1475" s="1" t="s">
        <v>34</v>
      </c>
      <c r="D1475" s="1" t="s">
        <v>13</v>
      </c>
      <c r="E1475" s="1" t="n">
        <v>46180</v>
      </c>
      <c r="F1475" s="1" t="n">
        <f aca="false">D1475-C1475</f>
        <v>8</v>
      </c>
      <c r="G1475" s="26" t="n">
        <v>4693.5</v>
      </c>
      <c r="H1475" s="1" t="n">
        <f aca="false">G1475*F1475</f>
        <v>37548</v>
      </c>
      <c r="I1475" s="13" t="s">
        <v>4033</v>
      </c>
      <c r="J1475" s="14" t="n">
        <v>37548</v>
      </c>
      <c r="K1475" s="1" t="n">
        <f aca="false">H1475-J1475</f>
        <v>0</v>
      </c>
      <c r="L1475" s="0"/>
    </row>
    <row r="1476" customFormat="false" ht="30.8" hidden="false" customHeight="false" outlineLevel="0" collapsed="false">
      <c r="A1476" s="1" t="s">
        <v>4034</v>
      </c>
      <c r="B1476" s="1" t="s">
        <v>4032</v>
      </c>
      <c r="C1476" s="1" t="s">
        <v>13</v>
      </c>
      <c r="D1476" s="1" t="s">
        <v>86</v>
      </c>
      <c r="E1476" s="1" t="n">
        <v>5772.5</v>
      </c>
      <c r="F1476" s="1" t="n">
        <f aca="false">D1476-C1476</f>
        <v>1</v>
      </c>
      <c r="G1476" s="26" t="n">
        <v>4693.5</v>
      </c>
      <c r="H1476" s="1" t="n">
        <f aca="false">G1476*F1476</f>
        <v>4693.5</v>
      </c>
      <c r="I1476" s="13" t="s">
        <v>4035</v>
      </c>
      <c r="J1476" s="14" t="n">
        <v>4693.5</v>
      </c>
      <c r="K1476" s="1" t="n">
        <f aca="false">H1476-J1476</f>
        <v>0</v>
      </c>
      <c r="L1476" s="0"/>
    </row>
    <row r="1477" customFormat="false" ht="30.8" hidden="false" customHeight="false" outlineLevel="0" collapsed="false">
      <c r="A1477" s="1" t="s">
        <v>4036</v>
      </c>
      <c r="B1477" s="1" t="s">
        <v>4037</v>
      </c>
      <c r="C1477" s="1" t="s">
        <v>58</v>
      </c>
      <c r="D1477" s="1" t="s">
        <v>59</v>
      </c>
      <c r="E1477" s="1" t="n">
        <v>8765</v>
      </c>
      <c r="F1477" s="1" t="n">
        <f aca="false">D1477-C1477</f>
        <v>2</v>
      </c>
      <c r="G1477" s="26" t="n">
        <v>3853.5</v>
      </c>
      <c r="H1477" s="1" t="n">
        <f aca="false">G1477*F1477</f>
        <v>7707</v>
      </c>
      <c r="I1477" s="13" t="s">
        <v>4038</v>
      </c>
      <c r="J1477" s="14" t="n">
        <v>7707</v>
      </c>
      <c r="K1477" s="1" t="n">
        <f aca="false">H1477-J1477</f>
        <v>0</v>
      </c>
      <c r="L1477" s="0"/>
    </row>
    <row r="1478" customFormat="false" ht="15.9" hidden="false" customHeight="false" outlineLevel="0" collapsed="false">
      <c r="A1478" s="26" t="s">
        <v>4039</v>
      </c>
      <c r="B1478" s="26" t="s">
        <v>4040</v>
      </c>
      <c r="C1478" s="26" t="s">
        <v>58</v>
      </c>
      <c r="D1478" s="26" t="s">
        <v>59</v>
      </c>
      <c r="E1478" s="26" t="n">
        <v>11185</v>
      </c>
      <c r="F1478" s="26" t="n">
        <f aca="false">D1478-C1478</f>
        <v>2</v>
      </c>
      <c r="G1478" s="26" t="n">
        <v>3853.5</v>
      </c>
      <c r="H1478" s="26" t="n">
        <f aca="false">G1478*F1478</f>
        <v>7707</v>
      </c>
      <c r="I1478" s="13" t="s">
        <v>4041</v>
      </c>
      <c r="J1478" s="14" t="n">
        <v>7707</v>
      </c>
      <c r="K1478" s="1" t="n">
        <f aca="false">H1478-J1478</f>
        <v>0</v>
      </c>
      <c r="L1478" s="0"/>
    </row>
    <row r="1479" customFormat="false" ht="15.9" hidden="false" customHeight="false" outlineLevel="0" collapsed="false">
      <c r="A1479" s="1" t="s">
        <v>4042</v>
      </c>
      <c r="B1479" s="1" t="s">
        <v>4043</v>
      </c>
      <c r="C1479" s="1" t="s">
        <v>14</v>
      </c>
      <c r="D1479" s="1" t="s">
        <v>150</v>
      </c>
      <c r="E1479" s="1" t="n">
        <v>19730</v>
      </c>
      <c r="F1479" s="1" t="n">
        <f aca="false">D1479-C1479</f>
        <v>4</v>
      </c>
      <c r="G1479" s="26" t="n">
        <v>3853.5</v>
      </c>
      <c r="H1479" s="1" t="n">
        <f aca="false">G1479*F1479</f>
        <v>15414</v>
      </c>
      <c r="I1479" s="13" t="s">
        <v>4044</v>
      </c>
      <c r="J1479" s="14" t="n">
        <v>15414</v>
      </c>
      <c r="K1479" s="1" t="n">
        <f aca="false">H1479-J1479</f>
        <v>0</v>
      </c>
      <c r="L1479" s="0"/>
    </row>
    <row r="1480" customFormat="false" ht="15.9" hidden="false" customHeight="false" outlineLevel="0" collapsed="false">
      <c r="A1480" s="1" t="s">
        <v>4045</v>
      </c>
      <c r="B1480" s="1" t="s">
        <v>4043</v>
      </c>
      <c r="C1480" s="1" t="s">
        <v>150</v>
      </c>
      <c r="D1480" s="1" t="s">
        <v>58</v>
      </c>
      <c r="E1480" s="1" t="n">
        <v>6822.5</v>
      </c>
      <c r="F1480" s="1" t="n">
        <f aca="false">D1480-C1480</f>
        <v>1</v>
      </c>
      <c r="G1480" s="26" t="n">
        <v>5743.5</v>
      </c>
      <c r="H1480" s="1" t="n">
        <f aca="false">G1480*F1480</f>
        <v>5743.5</v>
      </c>
      <c r="I1480" s="13" t="s">
        <v>4046</v>
      </c>
      <c r="J1480" s="14" t="n">
        <v>5743.4</v>
      </c>
      <c r="K1480" s="1" t="n">
        <f aca="false">H1480-J1480</f>
        <v>0.100000000000364</v>
      </c>
      <c r="L1480" s="0"/>
    </row>
    <row r="1481" customFormat="false" ht="30.8" hidden="false" customHeight="false" outlineLevel="0" collapsed="false">
      <c r="A1481" s="26" t="s">
        <v>4047</v>
      </c>
      <c r="B1481" s="26" t="s">
        <v>4048</v>
      </c>
      <c r="C1481" s="26" t="s">
        <v>67</v>
      </c>
      <c r="D1481" s="26" t="s">
        <v>14</v>
      </c>
      <c r="E1481" s="26" t="n">
        <v>73305</v>
      </c>
      <c r="F1481" s="26" t="n">
        <f aca="false">D1481-C1481</f>
        <v>9</v>
      </c>
      <c r="G1481" s="26" t="n">
        <v>3853.5</v>
      </c>
      <c r="H1481" s="26" t="n">
        <f aca="false">G1481*F1481</f>
        <v>34681.5</v>
      </c>
      <c r="I1481" s="13" t="s">
        <v>4049</v>
      </c>
      <c r="J1481" s="14" t="n">
        <v>34681.5</v>
      </c>
      <c r="K1481" s="1" t="n">
        <f aca="false">H1481-J1481</f>
        <v>0</v>
      </c>
      <c r="L1481" s="0"/>
    </row>
    <row r="1482" s="22" customFormat="true" ht="29.85" hidden="false" customHeight="false" outlineLevel="0" collapsed="false">
      <c r="A1482" s="19" t="s">
        <v>4050</v>
      </c>
      <c r="B1482" s="19" t="s">
        <v>4051</v>
      </c>
      <c r="C1482" s="19" t="s">
        <v>43</v>
      </c>
      <c r="D1482" s="19" t="s">
        <v>142</v>
      </c>
      <c r="E1482" s="19" t="n">
        <v>20163.75</v>
      </c>
      <c r="F1482" s="19" t="n">
        <f aca="false">D1482-C1482</f>
        <v>3</v>
      </c>
      <c r="G1482" s="19" t="n">
        <v>3670</v>
      </c>
      <c r="H1482" s="19" t="n">
        <f aca="false">G1482*F1482</f>
        <v>11010</v>
      </c>
      <c r="I1482" s="20" t="s">
        <v>4052</v>
      </c>
      <c r="J1482" s="21" t="n">
        <v>11010</v>
      </c>
      <c r="K1482" s="19" t="n">
        <f aca="false">H1482-J1482</f>
        <v>0</v>
      </c>
    </row>
    <row r="1483" s="22" customFormat="true" ht="29.85" hidden="false" customHeight="false" outlineLevel="0" collapsed="false">
      <c r="A1483" s="19" t="s">
        <v>4053</v>
      </c>
      <c r="B1483" s="19" t="s">
        <v>4054</v>
      </c>
      <c r="C1483" s="19" t="s">
        <v>47</v>
      </c>
      <c r="D1483" s="19" t="s">
        <v>63</v>
      </c>
      <c r="E1483" s="19" t="n">
        <v>20467.5</v>
      </c>
      <c r="F1483" s="19" t="n">
        <f aca="false">D1483-C1483</f>
        <v>3</v>
      </c>
      <c r="G1483" s="19" t="n">
        <v>5743.5</v>
      </c>
      <c r="H1483" s="19" t="n">
        <v>17230.2</v>
      </c>
      <c r="I1483" s="20" t="s">
        <v>4055</v>
      </c>
      <c r="J1483" s="21" t="n">
        <v>17230.2</v>
      </c>
      <c r="K1483" s="19" t="n">
        <f aca="false">H1483-J1483</f>
        <v>0</v>
      </c>
    </row>
    <row r="1484" customFormat="false" ht="30.8" hidden="false" customHeight="false" outlineLevel="0" collapsed="false">
      <c r="A1484" s="1" t="s">
        <v>4056</v>
      </c>
      <c r="B1484" s="1" t="s">
        <v>4057</v>
      </c>
      <c r="C1484" s="1" t="s">
        <v>75</v>
      </c>
      <c r="D1484" s="1" t="s">
        <v>19</v>
      </c>
      <c r="E1484" s="1" t="n">
        <v>16625</v>
      </c>
      <c r="F1484" s="1" t="n">
        <f aca="false">D1484-C1484</f>
        <v>2</v>
      </c>
      <c r="G1484" s="26" t="n">
        <v>4693.5</v>
      </c>
      <c r="H1484" s="1" t="n">
        <f aca="false">G1484*F1484</f>
        <v>9387</v>
      </c>
      <c r="I1484" s="13" t="s">
        <v>4058</v>
      </c>
      <c r="J1484" s="14" t="n">
        <v>9387</v>
      </c>
      <c r="K1484" s="1" t="n">
        <f aca="false">H1484-J1484</f>
        <v>0</v>
      </c>
      <c r="L1484" s="0"/>
    </row>
    <row r="1485" customFormat="false" ht="30.8" hidden="false" customHeight="false" outlineLevel="0" collapsed="false">
      <c r="A1485" s="1" t="s">
        <v>4059</v>
      </c>
      <c r="B1485" s="1" t="s">
        <v>4060</v>
      </c>
      <c r="C1485" s="1" t="s">
        <v>47</v>
      </c>
      <c r="D1485" s="1" t="s">
        <v>63</v>
      </c>
      <c r="E1485" s="1" t="n">
        <v>14797.5</v>
      </c>
      <c r="F1485" s="1" t="n">
        <f aca="false">D1485-C1485</f>
        <v>3</v>
      </c>
      <c r="G1485" s="26" t="n">
        <v>3853.5</v>
      </c>
      <c r="H1485" s="1" t="n">
        <f aca="false">G1485*F1485</f>
        <v>11560.5</v>
      </c>
      <c r="I1485" s="13" t="s">
        <v>4061</v>
      </c>
      <c r="J1485" s="14" t="n">
        <v>11560.5</v>
      </c>
      <c r="K1485" s="1" t="n">
        <f aca="false">H1485-J1485</f>
        <v>0</v>
      </c>
      <c r="L1485" s="0"/>
    </row>
    <row r="1486" s="12" customFormat="true" ht="29.85" hidden="false" customHeight="false" outlineLevel="0" collapsed="false">
      <c r="A1486" s="23" t="s">
        <v>4062</v>
      </c>
      <c r="B1486" s="11" t="s">
        <v>4063</v>
      </c>
      <c r="C1486" s="11" t="s">
        <v>207</v>
      </c>
      <c r="D1486" s="11" t="s">
        <v>146</v>
      </c>
      <c r="E1486" s="11" t="n">
        <v>67567.5</v>
      </c>
      <c r="F1486" s="11" t="n">
        <f aca="false">D1486-C1486</f>
        <v>6</v>
      </c>
      <c r="G1486" s="8" t="n">
        <v>3853.5</v>
      </c>
      <c r="H1486" s="11" t="n">
        <f aca="false">G1486*F1486</f>
        <v>23121</v>
      </c>
      <c r="I1486" s="9" t="s">
        <v>4064</v>
      </c>
      <c r="J1486" s="10" t="n">
        <v>22020</v>
      </c>
      <c r="K1486" s="11" t="n">
        <f aca="false">H1486+H1487-J1486-J1487</f>
        <v>0</v>
      </c>
      <c r="L1486" s="11"/>
    </row>
    <row r="1487" s="12" customFormat="true" ht="29.85" hidden="false" customHeight="false" outlineLevel="0" collapsed="false">
      <c r="A1487" s="23"/>
      <c r="B1487" s="11"/>
      <c r="C1487" s="11"/>
      <c r="D1487" s="11"/>
      <c r="E1487" s="11"/>
      <c r="F1487" s="11"/>
      <c r="G1487" s="8" t="n">
        <v>3670</v>
      </c>
      <c r="H1487" s="11" t="n">
        <f aca="false">F1486*G1487</f>
        <v>22020</v>
      </c>
      <c r="I1487" s="9" t="s">
        <v>4065</v>
      </c>
      <c r="J1487" s="10" t="n">
        <v>23121</v>
      </c>
      <c r="K1487" s="11" t="n">
        <v>0</v>
      </c>
      <c r="L1487" s="11"/>
    </row>
    <row r="1488" customFormat="false" ht="30.8" hidden="false" customHeight="false" outlineLevel="0" collapsed="false">
      <c r="A1488" s="1" t="s">
        <v>4066</v>
      </c>
      <c r="B1488" s="1" t="s">
        <v>4067</v>
      </c>
      <c r="C1488" s="1" t="s">
        <v>58</v>
      </c>
      <c r="D1488" s="1" t="s">
        <v>59</v>
      </c>
      <c r="E1488" s="1" t="n">
        <v>11185</v>
      </c>
      <c r="F1488" s="1" t="n">
        <f aca="false">D1488-C1488</f>
        <v>2</v>
      </c>
      <c r="G1488" s="26" t="n">
        <v>3853.5</v>
      </c>
      <c r="H1488" s="1" t="n">
        <f aca="false">G1488*F1488</f>
        <v>7707</v>
      </c>
      <c r="I1488" s="13" t="s">
        <v>4068</v>
      </c>
      <c r="J1488" s="14" t="n">
        <v>7707</v>
      </c>
      <c r="K1488" s="1" t="n">
        <f aca="false">H1488-J1488</f>
        <v>0</v>
      </c>
      <c r="L1488" s="0"/>
    </row>
    <row r="1489" customFormat="false" ht="30.8" hidden="false" customHeight="false" outlineLevel="0" collapsed="false">
      <c r="A1489" s="1" t="s">
        <v>4069</v>
      </c>
      <c r="B1489" s="1" t="s">
        <v>4070</v>
      </c>
      <c r="C1489" s="1" t="s">
        <v>142</v>
      </c>
      <c r="D1489" s="1" t="s">
        <v>29</v>
      </c>
      <c r="E1489" s="1" t="n">
        <v>4932.5</v>
      </c>
      <c r="F1489" s="1" t="n">
        <f aca="false">D1489-C1489</f>
        <v>1</v>
      </c>
      <c r="G1489" s="26" t="n">
        <v>3853.5</v>
      </c>
      <c r="H1489" s="1" t="n">
        <f aca="false">G1489*F1489</f>
        <v>3853.5</v>
      </c>
      <c r="I1489" s="13" t="s">
        <v>4071</v>
      </c>
      <c r="J1489" s="14" t="n">
        <v>3853.5</v>
      </c>
      <c r="K1489" s="1" t="n">
        <f aca="false">H1489-J1489</f>
        <v>0</v>
      </c>
      <c r="L1489" s="0"/>
    </row>
    <row r="1490" customFormat="false" ht="30.8" hidden="false" customHeight="false" outlineLevel="0" collapsed="false">
      <c r="A1490" s="26" t="s">
        <v>4072</v>
      </c>
      <c r="B1490" s="26" t="s">
        <v>4073</v>
      </c>
      <c r="C1490" s="26" t="s">
        <v>29</v>
      </c>
      <c r="D1490" s="26" t="s">
        <v>74</v>
      </c>
      <c r="E1490" s="26" t="n">
        <v>16245</v>
      </c>
      <c r="F1490" s="26" t="n">
        <f aca="false">D1490-C1490</f>
        <v>2</v>
      </c>
      <c r="G1490" s="26" t="n">
        <v>4693.5</v>
      </c>
      <c r="H1490" s="26" t="n">
        <f aca="false">G1490*F1490</f>
        <v>9387</v>
      </c>
      <c r="I1490" s="13" t="s">
        <v>4074</v>
      </c>
      <c r="J1490" s="14" t="n">
        <v>9387</v>
      </c>
      <c r="K1490" s="1" t="n">
        <f aca="false">H1490-J1490</f>
        <v>0</v>
      </c>
      <c r="L1490" s="0"/>
    </row>
    <row r="1491" customFormat="false" ht="30.8" hidden="false" customHeight="false" outlineLevel="0" collapsed="false">
      <c r="A1491" s="1" t="s">
        <v>4075</v>
      </c>
      <c r="B1491" s="1" t="s">
        <v>4076</v>
      </c>
      <c r="C1491" s="1" t="s">
        <v>28</v>
      </c>
      <c r="D1491" s="1" t="s">
        <v>142</v>
      </c>
      <c r="E1491" s="1" t="n">
        <v>19740</v>
      </c>
      <c r="F1491" s="1" t="n">
        <f aca="false">D1491-C1491</f>
        <v>2</v>
      </c>
      <c r="G1491" s="26" t="n">
        <v>3853.5</v>
      </c>
      <c r="H1491" s="1" t="n">
        <f aca="false">G1491*F1491</f>
        <v>7707</v>
      </c>
      <c r="I1491" s="13" t="s">
        <v>4077</v>
      </c>
      <c r="J1491" s="14" t="n">
        <v>7707</v>
      </c>
      <c r="K1491" s="1" t="n">
        <f aca="false">H1491-J1491</f>
        <v>0</v>
      </c>
      <c r="L1491" s="0"/>
    </row>
    <row r="1492" customFormat="false" ht="30.8" hidden="false" customHeight="false" outlineLevel="0" collapsed="false">
      <c r="A1492" s="1" t="s">
        <v>4078</v>
      </c>
      <c r="B1492" s="1" t="s">
        <v>4079</v>
      </c>
      <c r="C1492" s="1" t="s">
        <v>75</v>
      </c>
      <c r="D1492" s="1" t="s">
        <v>19</v>
      </c>
      <c r="E1492" s="1" t="n">
        <v>13352.5</v>
      </c>
      <c r="F1492" s="1" t="n">
        <f aca="false">D1492-C1492</f>
        <v>2</v>
      </c>
      <c r="G1492" s="26" t="n">
        <v>3853.5</v>
      </c>
      <c r="H1492" s="1" t="n">
        <f aca="false">G1492*F1492</f>
        <v>7707</v>
      </c>
      <c r="I1492" s="13" t="s">
        <v>4080</v>
      </c>
      <c r="J1492" s="14" t="n">
        <v>7707</v>
      </c>
      <c r="K1492" s="1" t="n">
        <f aca="false">H1492-J1492</f>
        <v>0</v>
      </c>
      <c r="L1492" s="0"/>
    </row>
    <row r="1493" customFormat="false" ht="30.8" hidden="false" customHeight="false" outlineLevel="0" collapsed="false">
      <c r="A1493" s="1" t="s">
        <v>4081</v>
      </c>
      <c r="B1493" s="1" t="s">
        <v>4079</v>
      </c>
      <c r="C1493" s="1" t="s">
        <v>112</v>
      </c>
      <c r="D1493" s="1" t="s">
        <v>20</v>
      </c>
      <c r="E1493" s="1" t="n">
        <v>13352.5</v>
      </c>
      <c r="F1493" s="1" t="n">
        <f aca="false">D1493-C1493</f>
        <v>2</v>
      </c>
      <c r="G1493" s="26" t="n">
        <v>3853.5</v>
      </c>
      <c r="H1493" s="1" t="n">
        <f aca="false">G1493*F1493</f>
        <v>7707</v>
      </c>
      <c r="I1493" s="13" t="s">
        <v>4082</v>
      </c>
      <c r="J1493" s="14" t="n">
        <v>7707</v>
      </c>
      <c r="K1493" s="1" t="n">
        <f aca="false">H1493-J1493</f>
        <v>0</v>
      </c>
      <c r="L1493" s="0"/>
    </row>
    <row r="1494" customFormat="false" ht="30.8" hidden="false" customHeight="false" outlineLevel="0" collapsed="false">
      <c r="A1494" s="1" t="s">
        <v>4083</v>
      </c>
      <c r="B1494" s="1" t="s">
        <v>4084</v>
      </c>
      <c r="C1494" s="1" t="s">
        <v>34</v>
      </c>
      <c r="D1494" s="1" t="s">
        <v>82</v>
      </c>
      <c r="E1494" s="1" t="n">
        <v>10635</v>
      </c>
      <c r="F1494" s="1" t="n">
        <f aca="false">D1494-C1494</f>
        <v>2</v>
      </c>
      <c r="G1494" s="26" t="n">
        <v>3853.5</v>
      </c>
      <c r="H1494" s="1" t="n">
        <f aca="false">G1494*F1494</f>
        <v>7707</v>
      </c>
      <c r="I1494" s="13" t="s">
        <v>4085</v>
      </c>
      <c r="J1494" s="14" t="n">
        <v>7707</v>
      </c>
      <c r="K1494" s="1" t="n">
        <f aca="false">H1494-J1494</f>
        <v>0</v>
      </c>
      <c r="L1494" s="0"/>
    </row>
    <row r="1495" customFormat="false" ht="30.8" hidden="false" customHeight="false" outlineLevel="0" collapsed="false">
      <c r="A1495" s="26" t="s">
        <v>4086</v>
      </c>
      <c r="B1495" s="26" t="s">
        <v>4087</v>
      </c>
      <c r="C1495" s="26" t="s">
        <v>51</v>
      </c>
      <c r="D1495" s="26" t="s">
        <v>14</v>
      </c>
      <c r="E1495" s="26" t="n">
        <v>13807.5</v>
      </c>
      <c r="F1495" s="26" t="n">
        <f aca="false">D1495-C1495</f>
        <v>2</v>
      </c>
      <c r="G1495" s="26" t="n">
        <v>3853.5</v>
      </c>
      <c r="H1495" s="26" t="n">
        <f aca="false">G1495*F1495</f>
        <v>7707</v>
      </c>
      <c r="I1495" s="13" t="s">
        <v>4088</v>
      </c>
      <c r="J1495" s="14" t="n">
        <v>7707</v>
      </c>
      <c r="K1495" s="1" t="n">
        <f aca="false">H1495-J1495</f>
        <v>0</v>
      </c>
      <c r="L1495" s="0"/>
    </row>
    <row r="1496" customFormat="false" ht="30.8" hidden="false" customHeight="false" outlineLevel="0" collapsed="false">
      <c r="A1496" s="1" t="s">
        <v>4089</v>
      </c>
      <c r="B1496" s="1" t="s">
        <v>4090</v>
      </c>
      <c r="C1496" s="1" t="s">
        <v>67</v>
      </c>
      <c r="D1496" s="1" t="s">
        <v>39</v>
      </c>
      <c r="E1496" s="1" t="n">
        <v>11185</v>
      </c>
      <c r="F1496" s="1" t="n">
        <f aca="false">D1496-C1496</f>
        <v>2</v>
      </c>
      <c r="G1496" s="26" t="n">
        <v>3853.5</v>
      </c>
      <c r="H1496" s="1" t="n">
        <f aca="false">G1496*F1496</f>
        <v>7707</v>
      </c>
      <c r="I1496" s="13" t="s">
        <v>4091</v>
      </c>
      <c r="J1496" s="14" t="n">
        <v>7707</v>
      </c>
      <c r="K1496" s="1" t="n">
        <f aca="false">H1496-J1496</f>
        <v>0</v>
      </c>
      <c r="L1496" s="0"/>
    </row>
    <row r="1497" customFormat="false" ht="30.8" hidden="false" customHeight="false" outlineLevel="0" collapsed="false">
      <c r="A1497" s="26" t="s">
        <v>4092</v>
      </c>
      <c r="B1497" s="26" t="s">
        <v>4093</v>
      </c>
      <c r="C1497" s="26" t="s">
        <v>75</v>
      </c>
      <c r="D1497" s="26" t="s">
        <v>19</v>
      </c>
      <c r="E1497" s="26" t="n">
        <v>9865</v>
      </c>
      <c r="F1497" s="26" t="n">
        <f aca="false">D1497-C1497</f>
        <v>2</v>
      </c>
      <c r="G1497" s="26" t="n">
        <v>3853.5</v>
      </c>
      <c r="H1497" s="26" t="n">
        <f aca="false">G1497*F1497</f>
        <v>7707</v>
      </c>
      <c r="I1497" s="13" t="s">
        <v>4094</v>
      </c>
      <c r="J1497" s="14" t="n">
        <v>7707</v>
      </c>
      <c r="K1497" s="1" t="n">
        <f aca="false">H1497-J1497</f>
        <v>0</v>
      </c>
      <c r="L1497" s="0"/>
    </row>
    <row r="1498" s="44" customFormat="true" ht="30.8" hidden="false" customHeight="false" outlineLevel="0" collapsed="false">
      <c r="A1498" s="1" t="s">
        <v>4095</v>
      </c>
      <c r="B1498" s="1" t="s">
        <v>4096</v>
      </c>
      <c r="C1498" s="1" t="s">
        <v>67</v>
      </c>
      <c r="D1498" s="1" t="s">
        <v>39</v>
      </c>
      <c r="E1498" s="1" t="n">
        <v>11545</v>
      </c>
      <c r="F1498" s="1" t="n">
        <f aca="false">D1498-C1498</f>
        <v>2</v>
      </c>
      <c r="G1498" s="26" t="n">
        <v>4693.5</v>
      </c>
      <c r="H1498" s="1" t="n">
        <f aca="false">G1498*F1498</f>
        <v>9387</v>
      </c>
      <c r="I1498" s="13" t="s">
        <v>4097</v>
      </c>
      <c r="J1498" s="14" t="n">
        <v>9387</v>
      </c>
      <c r="K1498" s="1" t="n">
        <f aca="false">H1498-J1498</f>
        <v>0</v>
      </c>
      <c r="L1498" s="1"/>
      <c r="M1498" s="0"/>
      <c r="N1498" s="0"/>
      <c r="O1498" s="0"/>
      <c r="P1498" s="0"/>
      <c r="Q1498" s="0"/>
      <c r="R1498" s="0"/>
      <c r="S1498" s="0"/>
      <c r="T1498" s="0"/>
      <c r="U1498" s="0"/>
      <c r="V1498" s="0"/>
      <c r="AMI1498" s="0"/>
      <c r="AMJ1498" s="0"/>
    </row>
    <row r="1499" s="12" customFormat="true" ht="29.85" hidden="false" customHeight="false" outlineLevel="0" collapsed="false">
      <c r="A1499" s="23" t="s">
        <v>4098</v>
      </c>
      <c r="B1499" s="11" t="s">
        <v>4099</v>
      </c>
      <c r="C1499" s="11" t="s">
        <v>4100</v>
      </c>
      <c r="D1499" s="11" t="s">
        <v>28</v>
      </c>
      <c r="E1499" s="11" t="n">
        <v>73907</v>
      </c>
      <c r="F1499" s="11" t="n">
        <v>1</v>
      </c>
      <c r="G1499" s="8" t="n">
        <v>3853.5</v>
      </c>
      <c r="H1499" s="11" t="n">
        <f aca="false">(G1499*F1499)*2</f>
        <v>7707</v>
      </c>
      <c r="I1499" s="9" t="s">
        <v>4101</v>
      </c>
      <c r="J1499" s="10" t="n">
        <v>3853.5</v>
      </c>
      <c r="K1499" s="11" t="n">
        <f aca="false">H1499+H1500-J1499-J1500-J1501-J1502</f>
        <v>0</v>
      </c>
      <c r="L1499" s="11"/>
    </row>
    <row r="1500" s="12" customFormat="true" ht="29.85" hidden="false" customHeight="false" outlineLevel="0" collapsed="false">
      <c r="A1500" s="23"/>
      <c r="B1500" s="11"/>
      <c r="C1500" s="11"/>
      <c r="D1500" s="11"/>
      <c r="E1500" s="11"/>
      <c r="F1500" s="11" t="n">
        <v>8</v>
      </c>
      <c r="G1500" s="8" t="n">
        <v>5000</v>
      </c>
      <c r="H1500" s="11" t="n">
        <f aca="false">(G1500*F1500)*2</f>
        <v>80000</v>
      </c>
      <c r="I1500" s="9" t="s">
        <v>4102</v>
      </c>
      <c r="J1500" s="10" t="n">
        <v>40000</v>
      </c>
      <c r="K1500" s="11" t="n">
        <v>0</v>
      </c>
      <c r="L1500" s="11"/>
    </row>
    <row r="1501" customFormat="false" ht="29.85" hidden="false" customHeight="false" outlineLevel="0" collapsed="false">
      <c r="A1501" s="23"/>
      <c r="B1501" s="11"/>
      <c r="C1501" s="11"/>
      <c r="D1501" s="11"/>
      <c r="E1501" s="11"/>
      <c r="F1501" s="11"/>
      <c r="G1501" s="8"/>
      <c r="H1501" s="11"/>
      <c r="I1501" s="24" t="s">
        <v>4103</v>
      </c>
      <c r="J1501" s="25" t="n">
        <v>3853.5</v>
      </c>
      <c r="K1501" s="11" t="n">
        <v>0</v>
      </c>
      <c r="L1501" s="11"/>
    </row>
    <row r="1502" customFormat="false" ht="29.85" hidden="false" customHeight="false" outlineLevel="0" collapsed="false">
      <c r="A1502" s="23"/>
      <c r="B1502" s="11"/>
      <c r="C1502" s="11"/>
      <c r="D1502" s="11"/>
      <c r="E1502" s="11"/>
      <c r="F1502" s="11"/>
      <c r="G1502" s="8"/>
      <c r="H1502" s="11"/>
      <c r="I1502" s="24" t="s">
        <v>4104</v>
      </c>
      <c r="J1502" s="25" t="n">
        <v>40000</v>
      </c>
      <c r="K1502" s="11" t="n">
        <v>0</v>
      </c>
      <c r="L1502" s="11"/>
    </row>
    <row r="1503" customFormat="false" ht="30.8" hidden="false" customHeight="false" outlineLevel="0" collapsed="false">
      <c r="A1503" s="1" t="s">
        <v>4105</v>
      </c>
      <c r="B1503" s="1" t="s">
        <v>4106</v>
      </c>
      <c r="C1503" s="1" t="s">
        <v>43</v>
      </c>
      <c r="D1503" s="1" t="s">
        <v>29</v>
      </c>
      <c r="E1503" s="1" t="n">
        <v>27615</v>
      </c>
      <c r="F1503" s="1" t="n">
        <f aca="false">D1503-C1503</f>
        <v>4</v>
      </c>
      <c r="G1503" s="26" t="n">
        <v>3853.5</v>
      </c>
      <c r="H1503" s="1" t="n">
        <f aca="false">G1503*F1503</f>
        <v>15414</v>
      </c>
      <c r="I1503" s="13" t="s">
        <v>4107</v>
      </c>
      <c r="J1503" s="14" t="n">
        <v>15414</v>
      </c>
      <c r="K1503" s="1" t="n">
        <f aca="false">H1503-J1503</f>
        <v>0</v>
      </c>
      <c r="L1503" s="0"/>
    </row>
    <row r="1504" customFormat="false" ht="30.8" hidden="false" customHeight="false" outlineLevel="0" collapsed="false">
      <c r="A1504" s="1" t="s">
        <v>4108</v>
      </c>
      <c r="B1504" s="1" t="s">
        <v>4109</v>
      </c>
      <c r="C1504" s="1" t="s">
        <v>150</v>
      </c>
      <c r="D1504" s="1" t="s">
        <v>59</v>
      </c>
      <c r="E1504" s="1" t="n">
        <v>20711.25</v>
      </c>
      <c r="F1504" s="1" t="n">
        <f aca="false">D1504-C1504</f>
        <v>3</v>
      </c>
      <c r="G1504" s="26" t="n">
        <v>3853.5</v>
      </c>
      <c r="H1504" s="1" t="n">
        <f aca="false">G1504*F1504</f>
        <v>11560.5</v>
      </c>
      <c r="I1504" s="13" t="s">
        <v>4110</v>
      </c>
      <c r="J1504" s="14" t="n">
        <v>11560.5</v>
      </c>
      <c r="K1504" s="1" t="n">
        <f aca="false">H1504-J1504</f>
        <v>0</v>
      </c>
      <c r="L1504" s="0"/>
    </row>
    <row r="1505" customFormat="false" ht="30.8" hidden="false" customHeight="false" outlineLevel="0" collapsed="false">
      <c r="A1505" s="1" t="s">
        <v>4111</v>
      </c>
      <c r="B1505" s="1" t="s">
        <v>4112</v>
      </c>
      <c r="C1505" s="1" t="s">
        <v>82</v>
      </c>
      <c r="D1505" s="1" t="s">
        <v>86</v>
      </c>
      <c r="E1505" s="1" t="n">
        <v>42752.5</v>
      </c>
      <c r="F1505" s="1" t="n">
        <f aca="false">D1505-C1505</f>
        <v>7</v>
      </c>
      <c r="G1505" s="26" t="n">
        <v>3853.5</v>
      </c>
      <c r="H1505" s="1" t="n">
        <f aca="false">G1505*F1505</f>
        <v>26974.5</v>
      </c>
      <c r="I1505" s="13" t="s">
        <v>4113</v>
      </c>
      <c r="J1505" s="14" t="n">
        <v>26974.5</v>
      </c>
      <c r="K1505" s="1" t="n">
        <f aca="false">H1505-J1505</f>
        <v>0</v>
      </c>
      <c r="L1505" s="0"/>
    </row>
    <row r="1506" customFormat="false" ht="30.8" hidden="false" customHeight="false" outlineLevel="0" collapsed="false">
      <c r="A1506" s="1" t="s">
        <v>4114</v>
      </c>
      <c r="B1506" s="1" t="s">
        <v>4115</v>
      </c>
      <c r="C1506" s="1" t="s">
        <v>67</v>
      </c>
      <c r="D1506" s="1" t="s">
        <v>39</v>
      </c>
      <c r="E1506" s="1" t="n">
        <v>9865</v>
      </c>
      <c r="F1506" s="1" t="n">
        <f aca="false">D1506-C1506</f>
        <v>2</v>
      </c>
      <c r="G1506" s="26" t="n">
        <v>3853.5</v>
      </c>
      <c r="H1506" s="1" t="n">
        <f aca="false">G1506*F1506</f>
        <v>7707</v>
      </c>
      <c r="I1506" s="13" t="s">
        <v>4116</v>
      </c>
      <c r="J1506" s="14" t="n">
        <v>7707</v>
      </c>
      <c r="K1506" s="1" t="n">
        <f aca="false">H1506-J1506</f>
        <v>0</v>
      </c>
      <c r="L1506" s="0"/>
    </row>
    <row r="1507" customFormat="false" ht="30.8" hidden="false" customHeight="false" outlineLevel="0" collapsed="false">
      <c r="A1507" s="1" t="s">
        <v>4117</v>
      </c>
      <c r="B1507" s="1" t="s">
        <v>4118</v>
      </c>
      <c r="C1507" s="1" t="s">
        <v>67</v>
      </c>
      <c r="D1507" s="1" t="s">
        <v>39</v>
      </c>
      <c r="E1507" s="1" t="n">
        <v>12215</v>
      </c>
      <c r="F1507" s="1" t="n">
        <f aca="false">D1507-C1507</f>
        <v>2</v>
      </c>
      <c r="G1507" s="26" t="n">
        <v>3853.5</v>
      </c>
      <c r="H1507" s="1" t="n">
        <f aca="false">G1507*F1507</f>
        <v>7707</v>
      </c>
      <c r="I1507" s="13" t="s">
        <v>4119</v>
      </c>
      <c r="J1507" s="14" t="n">
        <v>7707</v>
      </c>
      <c r="K1507" s="1" t="n">
        <f aca="false">H1507-J1507</f>
        <v>0</v>
      </c>
      <c r="L1507" s="0"/>
    </row>
    <row r="1508" customFormat="false" ht="30.8" hidden="false" customHeight="false" outlineLevel="0" collapsed="false">
      <c r="A1508" s="1" t="s">
        <v>4120</v>
      </c>
      <c r="B1508" s="1" t="s">
        <v>4118</v>
      </c>
      <c r="C1508" s="1" t="s">
        <v>39</v>
      </c>
      <c r="D1508" s="1" t="s">
        <v>13</v>
      </c>
      <c r="E1508" s="1" t="n">
        <v>4932.5</v>
      </c>
      <c r="F1508" s="1" t="n">
        <f aca="false">D1508-C1508</f>
        <v>1</v>
      </c>
      <c r="G1508" s="26" t="n">
        <v>3853.5</v>
      </c>
      <c r="H1508" s="1" t="n">
        <f aca="false">G1508*F1508</f>
        <v>3853.5</v>
      </c>
      <c r="I1508" s="13" t="s">
        <v>4121</v>
      </c>
      <c r="J1508" s="14" t="n">
        <v>3853.5</v>
      </c>
      <c r="K1508" s="1" t="n">
        <f aca="false">H1508-J1508</f>
        <v>0</v>
      </c>
      <c r="L1508" s="0"/>
    </row>
    <row r="1509" customFormat="false" ht="30.8" hidden="false" customHeight="false" outlineLevel="0" collapsed="false">
      <c r="A1509" s="26" t="s">
        <v>4122</v>
      </c>
      <c r="B1509" s="26" t="s">
        <v>4123</v>
      </c>
      <c r="C1509" s="26" t="s">
        <v>43</v>
      </c>
      <c r="D1509" s="26" t="s">
        <v>28</v>
      </c>
      <c r="E1509" s="26" t="n">
        <v>4932.5</v>
      </c>
      <c r="F1509" s="26" t="n">
        <f aca="false">D1509-C1509</f>
        <v>1</v>
      </c>
      <c r="G1509" s="26" t="n">
        <v>3853.5</v>
      </c>
      <c r="H1509" s="26" t="n">
        <f aca="false">G1509*F1509</f>
        <v>3853.5</v>
      </c>
      <c r="I1509" s="13" t="s">
        <v>4124</v>
      </c>
      <c r="J1509" s="14" t="n">
        <v>3853.5</v>
      </c>
      <c r="K1509" s="1" t="n">
        <f aca="false">H1509-J1509</f>
        <v>0</v>
      </c>
      <c r="L1509" s="0"/>
    </row>
    <row r="1510" customFormat="false" ht="30.8" hidden="false" customHeight="false" outlineLevel="0" collapsed="false">
      <c r="A1510" s="1" t="s">
        <v>4125</v>
      </c>
      <c r="B1510" s="1" t="s">
        <v>4126</v>
      </c>
      <c r="C1510" s="1" t="s">
        <v>180</v>
      </c>
      <c r="D1510" s="1" t="s">
        <v>58</v>
      </c>
      <c r="E1510" s="1" t="n">
        <v>23100</v>
      </c>
      <c r="F1510" s="1" t="n">
        <f aca="false">D1510-C1510</f>
        <v>3</v>
      </c>
      <c r="G1510" s="26" t="n">
        <v>3853.5</v>
      </c>
      <c r="H1510" s="1" t="n">
        <f aca="false">G1510*F1510</f>
        <v>11560.5</v>
      </c>
      <c r="I1510" s="13" t="s">
        <v>4127</v>
      </c>
      <c r="J1510" s="14" t="n">
        <v>11560.5</v>
      </c>
      <c r="K1510" s="1" t="n">
        <f aca="false">H1510-J1510</f>
        <v>0</v>
      </c>
      <c r="L1510" s="0"/>
    </row>
    <row r="1511" customFormat="false" ht="30.8" hidden="false" customHeight="false" outlineLevel="0" collapsed="false">
      <c r="A1511" s="1" t="s">
        <v>4128</v>
      </c>
      <c r="B1511" s="1" t="s">
        <v>4129</v>
      </c>
      <c r="C1511" s="1" t="s">
        <v>43</v>
      </c>
      <c r="D1511" s="1" t="s">
        <v>142</v>
      </c>
      <c r="E1511" s="1" t="n">
        <v>20028.75</v>
      </c>
      <c r="F1511" s="1" t="n">
        <f aca="false">D1511-C1511</f>
        <v>3</v>
      </c>
      <c r="G1511" s="26" t="n">
        <v>3853.5</v>
      </c>
      <c r="H1511" s="1" t="n">
        <f aca="false">G1511*F1511</f>
        <v>11560.5</v>
      </c>
      <c r="I1511" s="13" t="s">
        <v>4130</v>
      </c>
      <c r="J1511" s="14" t="n">
        <v>11560.5</v>
      </c>
      <c r="K1511" s="1" t="n">
        <f aca="false">H1511-J1511</f>
        <v>0</v>
      </c>
      <c r="L1511" s="0"/>
    </row>
    <row r="1512" customFormat="false" ht="30.8" hidden="false" customHeight="false" outlineLevel="0" collapsed="false">
      <c r="A1512" s="1" t="s">
        <v>4131</v>
      </c>
      <c r="B1512" s="1" t="s">
        <v>4132</v>
      </c>
      <c r="C1512" s="1" t="s">
        <v>232</v>
      </c>
      <c r="D1512" s="1" t="s">
        <v>59</v>
      </c>
      <c r="E1512" s="1" t="n">
        <v>7282.5</v>
      </c>
      <c r="F1512" s="1" t="n">
        <f aca="false">D1512-C1512</f>
        <v>1</v>
      </c>
      <c r="G1512" s="26" t="n">
        <v>3853.5</v>
      </c>
      <c r="H1512" s="1" t="n">
        <f aca="false">G1512*F1512</f>
        <v>3853.5</v>
      </c>
      <c r="I1512" s="13" t="s">
        <v>4133</v>
      </c>
      <c r="J1512" s="14" t="n">
        <v>3853.5</v>
      </c>
      <c r="K1512" s="1" t="n">
        <f aca="false">H1512-J1512</f>
        <v>0</v>
      </c>
      <c r="L1512" s="0"/>
    </row>
    <row r="1513" s="95" customFormat="true" ht="29.85" hidden="false" customHeight="false" outlineLevel="0" collapsed="false">
      <c r="A1513" s="91" t="s">
        <v>4134</v>
      </c>
      <c r="B1513" s="92" t="s">
        <v>4135</v>
      </c>
      <c r="C1513" s="92" t="s">
        <v>43</v>
      </c>
      <c r="D1513" s="92" t="s">
        <v>29</v>
      </c>
      <c r="E1513" s="92" t="n">
        <v>52860</v>
      </c>
      <c r="F1513" s="92" t="n">
        <f aca="false">D1513-C1513</f>
        <v>4</v>
      </c>
      <c r="G1513" s="92" t="n">
        <v>3670</v>
      </c>
      <c r="H1513" s="92" t="n">
        <f aca="false">(G1513*F1513)*2</f>
        <v>29360</v>
      </c>
      <c r="I1513" s="93" t="s">
        <v>4136</v>
      </c>
      <c r="J1513" s="94" t="n">
        <v>14680</v>
      </c>
      <c r="K1513" s="92" t="n">
        <f aca="false">H1513-J1513-J1514</f>
        <v>0</v>
      </c>
      <c r="L1513" s="92"/>
    </row>
    <row r="1514" s="95" customFormat="true" ht="29.85" hidden="false" customHeight="false" outlineLevel="0" collapsed="false">
      <c r="A1514" s="91"/>
      <c r="B1514" s="92"/>
      <c r="C1514" s="92"/>
      <c r="D1514" s="92"/>
      <c r="E1514" s="92"/>
      <c r="F1514" s="92"/>
      <c r="G1514" s="92"/>
      <c r="H1514" s="92"/>
      <c r="I1514" s="93" t="s">
        <v>4137</v>
      </c>
      <c r="J1514" s="94" t="n">
        <v>14680</v>
      </c>
      <c r="K1514" s="92" t="n">
        <v>0</v>
      </c>
      <c r="L1514" s="92"/>
    </row>
    <row r="1515" customFormat="false" ht="30.8" hidden="false" customHeight="false" outlineLevel="0" collapsed="false">
      <c r="A1515" s="1" t="s">
        <v>4138</v>
      </c>
      <c r="B1515" s="1" t="s">
        <v>4139</v>
      </c>
      <c r="C1515" s="1" t="s">
        <v>47</v>
      </c>
      <c r="D1515" s="1" t="s">
        <v>63</v>
      </c>
      <c r="E1515" s="1" t="n">
        <v>14910</v>
      </c>
      <c r="F1515" s="1" t="n">
        <f aca="false">D1515-C1515</f>
        <v>3</v>
      </c>
      <c r="G1515" s="26" t="n">
        <v>3853.5</v>
      </c>
      <c r="H1515" s="1" t="n">
        <f aca="false">G1515*F1515</f>
        <v>11560.5</v>
      </c>
      <c r="I1515" s="13" t="s">
        <v>4140</v>
      </c>
      <c r="J1515" s="14" t="n">
        <v>11560.5</v>
      </c>
      <c r="K1515" s="1" t="n">
        <f aca="false">H1515-J1515</f>
        <v>0</v>
      </c>
      <c r="L1515" s="0"/>
    </row>
    <row r="1516" s="12" customFormat="true" ht="29.85" hidden="false" customHeight="false" outlineLevel="0" collapsed="false">
      <c r="A1516" s="23" t="s">
        <v>4141</v>
      </c>
      <c r="B1516" s="11" t="s">
        <v>4142</v>
      </c>
      <c r="C1516" s="11" t="s">
        <v>1756</v>
      </c>
      <c r="D1516" s="11" t="s">
        <v>47</v>
      </c>
      <c r="E1516" s="11" t="n">
        <v>38690</v>
      </c>
      <c r="F1516" s="11" t="n">
        <v>2</v>
      </c>
      <c r="G1516" s="8" t="n">
        <v>4470</v>
      </c>
      <c r="H1516" s="11" t="n">
        <f aca="false">G1516*F1516</f>
        <v>8940</v>
      </c>
      <c r="I1516" s="9" t="s">
        <v>4143</v>
      </c>
      <c r="J1516" s="10" t="n">
        <v>8940</v>
      </c>
      <c r="K1516" s="11" t="n">
        <f aca="false">H1516+H1517-J1516-J1517</f>
        <v>0</v>
      </c>
      <c r="L1516" s="11"/>
    </row>
    <row r="1517" customFormat="false" ht="29.85" hidden="false" customHeight="false" outlineLevel="0" collapsed="false">
      <c r="A1517" s="23"/>
      <c r="B1517" s="11"/>
      <c r="C1517" s="11"/>
      <c r="D1517" s="11"/>
      <c r="E1517" s="11"/>
      <c r="F1517" s="11" t="n">
        <v>5</v>
      </c>
      <c r="G1517" s="8" t="n">
        <v>6000</v>
      </c>
      <c r="H1517" s="11" t="n">
        <f aca="false">(G1517*F1517)+600*5</f>
        <v>33000</v>
      </c>
      <c r="I1517" s="104" t="s">
        <v>4144</v>
      </c>
      <c r="J1517" s="10" t="n">
        <v>33000</v>
      </c>
      <c r="K1517" s="11" t="n">
        <v>0</v>
      </c>
      <c r="L1517" s="11"/>
    </row>
    <row r="1518" customFormat="false" ht="30.8" hidden="false" customHeight="false" outlineLevel="0" collapsed="false">
      <c r="A1518" s="1" t="s">
        <v>4145</v>
      </c>
      <c r="B1518" s="1" t="s">
        <v>4146</v>
      </c>
      <c r="C1518" s="1" t="s">
        <v>82</v>
      </c>
      <c r="D1518" s="1" t="s">
        <v>207</v>
      </c>
      <c r="E1518" s="1" t="n">
        <v>76410</v>
      </c>
      <c r="F1518" s="1" t="n">
        <f aca="false">D1518-C1518</f>
        <v>9</v>
      </c>
      <c r="G1518" s="26" t="n">
        <v>3853.5</v>
      </c>
      <c r="H1518" s="1" t="n">
        <f aca="false">G1518*F1518</f>
        <v>34681.5</v>
      </c>
      <c r="I1518" s="13" t="s">
        <v>4147</v>
      </c>
      <c r="J1518" s="14" t="n">
        <v>34681.5</v>
      </c>
      <c r="K1518" s="1" t="n">
        <f aca="false">H1518-J1518</f>
        <v>0</v>
      </c>
      <c r="L1518" s="0"/>
    </row>
    <row r="1519" customFormat="false" ht="30.8" hidden="false" customHeight="false" outlineLevel="0" collapsed="false">
      <c r="A1519" s="1" t="s">
        <v>4148</v>
      </c>
      <c r="B1519" s="1" t="s">
        <v>4149</v>
      </c>
      <c r="C1519" s="1" t="s">
        <v>20</v>
      </c>
      <c r="D1519" s="1" t="s">
        <v>150</v>
      </c>
      <c r="E1519" s="1" t="n">
        <v>14797.5</v>
      </c>
      <c r="F1519" s="1" t="n">
        <f aca="false">D1519-C1519</f>
        <v>3</v>
      </c>
      <c r="G1519" s="26" t="n">
        <v>3853.5</v>
      </c>
      <c r="H1519" s="1" t="n">
        <f aca="false">G1519*F1519</f>
        <v>11560.5</v>
      </c>
      <c r="I1519" s="13" t="s">
        <v>4150</v>
      </c>
      <c r="J1519" s="14" t="n">
        <v>11560.5</v>
      </c>
      <c r="K1519" s="1" t="n">
        <f aca="false">H1519-J1519</f>
        <v>0</v>
      </c>
      <c r="L1519" s="0"/>
    </row>
    <row r="1520" customFormat="false" ht="30.8" hidden="false" customHeight="false" outlineLevel="0" collapsed="false">
      <c r="A1520" s="1" t="s">
        <v>4151</v>
      </c>
      <c r="B1520" s="1" t="s">
        <v>4152</v>
      </c>
      <c r="C1520" s="1" t="s">
        <v>51</v>
      </c>
      <c r="D1520" s="1" t="s">
        <v>14</v>
      </c>
      <c r="E1520" s="1" t="n">
        <v>15487.5</v>
      </c>
      <c r="F1520" s="1" t="n">
        <f aca="false">D1520-C1520</f>
        <v>2</v>
      </c>
      <c r="G1520" s="26" t="n">
        <v>4693.5</v>
      </c>
      <c r="H1520" s="1" t="n">
        <f aca="false">G1520*F1520</f>
        <v>9387</v>
      </c>
      <c r="I1520" s="13" t="s">
        <v>4153</v>
      </c>
      <c r="J1520" s="14" t="n">
        <v>9387</v>
      </c>
      <c r="K1520" s="1" t="n">
        <f aca="false">H1520-J1520</f>
        <v>0</v>
      </c>
      <c r="L1520" s="0"/>
    </row>
    <row r="1521" customFormat="false" ht="30.8" hidden="false" customHeight="false" outlineLevel="0" collapsed="false">
      <c r="A1521" s="1" t="s">
        <v>4154</v>
      </c>
      <c r="B1521" s="1" t="s">
        <v>4155</v>
      </c>
      <c r="C1521" s="1" t="s">
        <v>43</v>
      </c>
      <c r="D1521" s="1" t="s">
        <v>28</v>
      </c>
      <c r="E1521" s="1" t="n">
        <v>4932.5</v>
      </c>
      <c r="F1521" s="1" t="n">
        <f aca="false">D1521-C1521</f>
        <v>1</v>
      </c>
      <c r="G1521" s="26" t="n">
        <v>3853.5</v>
      </c>
      <c r="H1521" s="1" t="n">
        <f aca="false">G1521*F1521</f>
        <v>3853.5</v>
      </c>
      <c r="I1521" s="13" t="s">
        <v>4156</v>
      </c>
      <c r="J1521" s="14" t="n">
        <v>3853.5</v>
      </c>
      <c r="K1521" s="1" t="n">
        <f aca="false">H1521-J1521</f>
        <v>0</v>
      </c>
      <c r="L1521" s="0"/>
    </row>
    <row r="1522" customFormat="false" ht="30.8" hidden="false" customHeight="false" outlineLevel="0" collapsed="false">
      <c r="A1522" s="1" t="s">
        <v>4157</v>
      </c>
      <c r="B1522" s="1" t="s">
        <v>4158</v>
      </c>
      <c r="C1522" s="1" t="s">
        <v>51</v>
      </c>
      <c r="D1522" s="1" t="s">
        <v>14</v>
      </c>
      <c r="E1522" s="1" t="n">
        <v>9865</v>
      </c>
      <c r="F1522" s="1" t="n">
        <f aca="false">D1522-C1522</f>
        <v>2</v>
      </c>
      <c r="G1522" s="26" t="n">
        <v>3853.5</v>
      </c>
      <c r="H1522" s="1" t="n">
        <f aca="false">G1522*F1522</f>
        <v>7707</v>
      </c>
      <c r="I1522" s="13" t="s">
        <v>4159</v>
      </c>
      <c r="J1522" s="14" t="n">
        <v>7707</v>
      </c>
      <c r="K1522" s="1" t="n">
        <f aca="false">H1522-J1522</f>
        <v>0</v>
      </c>
      <c r="L1522" s="0"/>
    </row>
    <row r="1523" s="12" customFormat="true" ht="29.85" hidden="false" customHeight="false" outlineLevel="0" collapsed="false">
      <c r="A1523" s="23" t="s">
        <v>4160</v>
      </c>
      <c r="B1523" s="11" t="s">
        <v>4161</v>
      </c>
      <c r="C1523" s="11" t="s">
        <v>39</v>
      </c>
      <c r="D1523" s="11" t="s">
        <v>51</v>
      </c>
      <c r="E1523" s="11" t="n">
        <v>49325</v>
      </c>
      <c r="F1523" s="11" t="n">
        <f aca="false">D1523-C1523</f>
        <v>5</v>
      </c>
      <c r="G1523" s="8" t="n">
        <v>3853.5</v>
      </c>
      <c r="H1523" s="11" t="n">
        <f aca="false">(G1523*F1523)*2</f>
        <v>38535</v>
      </c>
      <c r="I1523" s="9" t="s">
        <v>4162</v>
      </c>
      <c r="J1523" s="10" t="n">
        <v>19267.5</v>
      </c>
      <c r="K1523" s="11" t="n">
        <f aca="false">H1523-J1523-J1524</f>
        <v>0</v>
      </c>
      <c r="L1523" s="11"/>
    </row>
    <row r="1524" s="12" customFormat="true" ht="29.85" hidden="false" customHeight="false" outlineLevel="0" collapsed="false">
      <c r="A1524" s="23"/>
      <c r="B1524" s="11"/>
      <c r="C1524" s="11"/>
      <c r="D1524" s="11"/>
      <c r="E1524" s="11"/>
      <c r="F1524" s="11"/>
      <c r="G1524" s="8"/>
      <c r="H1524" s="11"/>
      <c r="I1524" s="9" t="s">
        <v>4163</v>
      </c>
      <c r="J1524" s="10" t="n">
        <v>19267.5</v>
      </c>
      <c r="K1524" s="11" t="n">
        <v>0</v>
      </c>
      <c r="L1524" s="11"/>
    </row>
    <row r="1525" s="12" customFormat="true" ht="29.85" hidden="false" customHeight="false" outlineLevel="0" collapsed="false">
      <c r="A1525" s="23" t="s">
        <v>4164</v>
      </c>
      <c r="B1525" s="11" t="s">
        <v>4165</v>
      </c>
      <c r="C1525" s="11" t="s">
        <v>14</v>
      </c>
      <c r="D1525" s="11" t="s">
        <v>180</v>
      </c>
      <c r="E1525" s="11" t="n">
        <v>19730</v>
      </c>
      <c r="F1525" s="11" t="n">
        <f aca="false">D1525-C1525</f>
        <v>2</v>
      </c>
      <c r="G1525" s="8" t="n">
        <v>3853.5</v>
      </c>
      <c r="H1525" s="11" t="n">
        <f aca="false">(G1525*F1525)*2</f>
        <v>15414</v>
      </c>
      <c r="I1525" s="9" t="s">
        <v>4166</v>
      </c>
      <c r="J1525" s="10" t="n">
        <v>7707</v>
      </c>
      <c r="K1525" s="11" t="n">
        <f aca="false">H1525-J1525-J1526</f>
        <v>0</v>
      </c>
      <c r="L1525" s="11"/>
    </row>
    <row r="1526" s="12" customFormat="true" ht="29.85" hidden="false" customHeight="false" outlineLevel="0" collapsed="false">
      <c r="A1526" s="23"/>
      <c r="B1526" s="11"/>
      <c r="C1526" s="11"/>
      <c r="D1526" s="11"/>
      <c r="E1526" s="11"/>
      <c r="F1526" s="11"/>
      <c r="G1526" s="8"/>
      <c r="H1526" s="11"/>
      <c r="I1526" s="9" t="s">
        <v>4167</v>
      </c>
      <c r="J1526" s="10" t="n">
        <v>7707</v>
      </c>
      <c r="K1526" s="11" t="n">
        <v>0</v>
      </c>
      <c r="L1526" s="11"/>
    </row>
    <row r="1527" customFormat="false" ht="30.8" hidden="false" customHeight="false" outlineLevel="0" collapsed="false">
      <c r="A1527" s="1" t="s">
        <v>4168</v>
      </c>
      <c r="B1527" s="1" t="s">
        <v>4169</v>
      </c>
      <c r="C1527" s="1" t="s">
        <v>34</v>
      </c>
      <c r="D1527" s="1" t="s">
        <v>93</v>
      </c>
      <c r="E1527" s="1" t="n">
        <v>16822.5</v>
      </c>
      <c r="F1527" s="1" t="n">
        <f aca="false">D1527-C1527</f>
        <v>3</v>
      </c>
      <c r="G1527" s="26" t="n">
        <v>4693.5</v>
      </c>
      <c r="H1527" s="1" t="n">
        <f aca="false">G1527*F1527</f>
        <v>14080.5</v>
      </c>
      <c r="I1527" s="13" t="s">
        <v>4170</v>
      </c>
      <c r="J1527" s="14" t="n">
        <v>14080.5</v>
      </c>
      <c r="K1527" s="1" t="n">
        <f aca="false">H1527-J1527</f>
        <v>0</v>
      </c>
      <c r="L1527" s="0"/>
    </row>
    <row r="1528" customFormat="false" ht="30.8" hidden="false" customHeight="false" outlineLevel="0" collapsed="false">
      <c r="A1528" s="1" t="s">
        <v>4171</v>
      </c>
      <c r="B1528" s="1" t="s">
        <v>4172</v>
      </c>
      <c r="C1528" s="1" t="s">
        <v>43</v>
      </c>
      <c r="D1528" s="1" t="s">
        <v>142</v>
      </c>
      <c r="E1528" s="1" t="n">
        <v>15622.5</v>
      </c>
      <c r="F1528" s="1" t="n">
        <f aca="false">D1528-C1528</f>
        <v>3</v>
      </c>
      <c r="G1528" s="26" t="n">
        <v>3853.5</v>
      </c>
      <c r="H1528" s="1" t="n">
        <f aca="false">G1528*F1528</f>
        <v>11560.5</v>
      </c>
      <c r="I1528" s="13" t="s">
        <v>4173</v>
      </c>
      <c r="J1528" s="14" t="n">
        <v>11560.5</v>
      </c>
      <c r="K1528" s="1" t="n">
        <f aca="false">H1528-J1528</f>
        <v>0</v>
      </c>
      <c r="L1528" s="0"/>
    </row>
    <row r="1529" s="12" customFormat="true" ht="29.85" hidden="false" customHeight="false" outlineLevel="0" collapsed="false">
      <c r="A1529" s="23" t="s">
        <v>4174</v>
      </c>
      <c r="B1529" s="11" t="s">
        <v>4175</v>
      </c>
      <c r="C1529" s="11" t="s">
        <v>67</v>
      </c>
      <c r="D1529" s="11" t="s">
        <v>39</v>
      </c>
      <c r="E1529" s="11" t="n">
        <v>19400</v>
      </c>
      <c r="F1529" s="11" t="n">
        <f aca="false">D1529-C1529</f>
        <v>2</v>
      </c>
      <c r="G1529" s="8" t="n">
        <v>3853.5</v>
      </c>
      <c r="H1529" s="11" t="n">
        <f aca="false">(G1529*F1529)*2</f>
        <v>15414</v>
      </c>
      <c r="I1529" s="9" t="s">
        <v>4176</v>
      </c>
      <c r="J1529" s="10" t="n">
        <v>7707</v>
      </c>
      <c r="K1529" s="11" t="n">
        <f aca="false">H1529-J1529-J1530</f>
        <v>0</v>
      </c>
      <c r="L1529" s="11"/>
    </row>
    <row r="1530" s="12" customFormat="true" ht="29.85" hidden="false" customHeight="false" outlineLevel="0" collapsed="false">
      <c r="A1530" s="23"/>
      <c r="B1530" s="11"/>
      <c r="C1530" s="11"/>
      <c r="D1530" s="11"/>
      <c r="E1530" s="11"/>
      <c r="F1530" s="11"/>
      <c r="G1530" s="8"/>
      <c r="H1530" s="11"/>
      <c r="I1530" s="9" t="s">
        <v>4177</v>
      </c>
      <c r="J1530" s="10" t="n">
        <v>7707</v>
      </c>
      <c r="K1530" s="11" t="n">
        <v>0</v>
      </c>
      <c r="L1530" s="11"/>
    </row>
    <row r="1531" customFormat="false" ht="30.8" hidden="false" customHeight="false" outlineLevel="0" collapsed="false">
      <c r="A1531" s="1" t="s">
        <v>4178</v>
      </c>
      <c r="B1531" s="1" t="s">
        <v>4179</v>
      </c>
      <c r="C1531" s="1" t="s">
        <v>82</v>
      </c>
      <c r="D1531" s="1" t="s">
        <v>35</v>
      </c>
      <c r="E1531" s="1" t="n">
        <v>24430</v>
      </c>
      <c r="F1531" s="1" t="n">
        <f aca="false">D1531-C1531</f>
        <v>4</v>
      </c>
      <c r="G1531" s="26" t="n">
        <v>3853.5</v>
      </c>
      <c r="H1531" s="1" t="n">
        <f aca="false">G1531*F1531</f>
        <v>15414</v>
      </c>
      <c r="I1531" s="13" t="s">
        <v>4180</v>
      </c>
      <c r="J1531" s="14" t="n">
        <v>15414</v>
      </c>
      <c r="K1531" s="1" t="n">
        <f aca="false">H1531-J1531</f>
        <v>0</v>
      </c>
      <c r="L1531" s="0"/>
    </row>
    <row r="1532" s="22" customFormat="true" ht="29.85" hidden="false" customHeight="false" outlineLevel="0" collapsed="false">
      <c r="A1532" s="75" t="s">
        <v>4181</v>
      </c>
      <c r="B1532" s="19" t="s">
        <v>4182</v>
      </c>
      <c r="C1532" s="19" t="s">
        <v>86</v>
      </c>
      <c r="D1532" s="19" t="s">
        <v>112</v>
      </c>
      <c r="E1532" s="19" t="n">
        <v>38000</v>
      </c>
      <c r="F1532" s="19" t="n">
        <f aca="false">D1532-C1532</f>
        <v>4</v>
      </c>
      <c r="G1532" s="19" t="n">
        <v>3670</v>
      </c>
      <c r="H1532" s="19" t="n">
        <f aca="false">(G1532*F1532)*2</f>
        <v>29360</v>
      </c>
      <c r="I1532" s="20" t="s">
        <v>4183</v>
      </c>
      <c r="J1532" s="21" t="n">
        <v>14680</v>
      </c>
      <c r="K1532" s="19" t="n">
        <f aca="false">H1532-J1532-J1533</f>
        <v>0</v>
      </c>
      <c r="L1532" s="19"/>
    </row>
    <row r="1533" s="22" customFormat="true" ht="29.85" hidden="false" customHeight="false" outlineLevel="0" collapsed="false">
      <c r="A1533" s="75"/>
      <c r="B1533" s="19"/>
      <c r="C1533" s="19"/>
      <c r="D1533" s="19"/>
      <c r="E1533" s="19"/>
      <c r="F1533" s="19"/>
      <c r="G1533" s="19"/>
      <c r="H1533" s="19"/>
      <c r="I1533" s="20" t="s">
        <v>4184</v>
      </c>
      <c r="J1533" s="21" t="n">
        <v>14680</v>
      </c>
      <c r="K1533" s="19" t="n">
        <v>0</v>
      </c>
      <c r="L1533" s="19"/>
    </row>
    <row r="1534" customFormat="false" ht="30.8" hidden="false" customHeight="false" outlineLevel="0" collapsed="false">
      <c r="A1534" s="26" t="s">
        <v>4185</v>
      </c>
      <c r="B1534" s="26" t="s">
        <v>4186</v>
      </c>
      <c r="C1534" s="26" t="s">
        <v>47</v>
      </c>
      <c r="D1534" s="26" t="s">
        <v>142</v>
      </c>
      <c r="E1534" s="26" t="n">
        <v>5317.5</v>
      </c>
      <c r="F1534" s="26" t="n">
        <f aca="false">D1534-C1534</f>
        <v>1</v>
      </c>
      <c r="G1534" s="26" t="n">
        <v>3853.5</v>
      </c>
      <c r="H1534" s="26" t="n">
        <f aca="false">G1534*F1534</f>
        <v>3853.5</v>
      </c>
      <c r="I1534" s="13" t="s">
        <v>4187</v>
      </c>
      <c r="J1534" s="14" t="n">
        <v>3853.5</v>
      </c>
      <c r="K1534" s="1" t="n">
        <f aca="false">H1534-J1534</f>
        <v>0</v>
      </c>
      <c r="L1534" s="0"/>
    </row>
    <row r="1535" customFormat="false" ht="30.8" hidden="false" customHeight="false" outlineLevel="0" collapsed="false">
      <c r="A1535" s="1" t="s">
        <v>4188</v>
      </c>
      <c r="B1535" s="1" t="s">
        <v>4189</v>
      </c>
      <c r="C1535" s="1" t="s">
        <v>133</v>
      </c>
      <c r="D1535" s="1" t="s">
        <v>146</v>
      </c>
      <c r="E1535" s="1" t="n">
        <v>46733.75</v>
      </c>
      <c r="F1535" s="1" t="n">
        <f aca="false">D1535-C1535</f>
        <v>7</v>
      </c>
      <c r="G1535" s="26" t="n">
        <v>3853.5</v>
      </c>
      <c r="H1535" s="1" t="n">
        <f aca="false">G1535*F1535</f>
        <v>26974.5</v>
      </c>
      <c r="I1535" s="13" t="s">
        <v>4190</v>
      </c>
      <c r="J1535" s="14" t="n">
        <v>26974.5</v>
      </c>
      <c r="K1535" s="1" t="n">
        <f aca="false">H1535-J1535</f>
        <v>0</v>
      </c>
      <c r="L1535" s="0"/>
    </row>
    <row r="1536" customFormat="false" ht="30.8" hidden="false" customHeight="false" outlineLevel="0" collapsed="false">
      <c r="A1536" s="1" t="s">
        <v>4191</v>
      </c>
      <c r="B1536" s="1" t="s">
        <v>4192</v>
      </c>
      <c r="C1536" s="1" t="s">
        <v>14</v>
      </c>
      <c r="D1536" s="1" t="s">
        <v>59</v>
      </c>
      <c r="E1536" s="1" t="n">
        <v>42752.5</v>
      </c>
      <c r="F1536" s="1" t="n">
        <f aca="false">D1536-C1536</f>
        <v>7</v>
      </c>
      <c r="G1536" s="26" t="n">
        <v>3853.5</v>
      </c>
      <c r="H1536" s="1" t="n">
        <f aca="false">G1536*F1536</f>
        <v>26974.5</v>
      </c>
      <c r="I1536" s="13" t="s">
        <v>4193</v>
      </c>
      <c r="J1536" s="14" t="n">
        <v>26974.5</v>
      </c>
      <c r="K1536" s="1" t="n">
        <f aca="false">H1536-J1536</f>
        <v>0</v>
      </c>
      <c r="L1536" s="0"/>
    </row>
    <row r="1537" customFormat="false" ht="15.9" hidden="false" customHeight="false" outlineLevel="0" collapsed="false">
      <c r="A1537" s="1" t="s">
        <v>4194</v>
      </c>
      <c r="B1537" s="1" t="s">
        <v>4195</v>
      </c>
      <c r="C1537" s="1" t="s">
        <v>112</v>
      </c>
      <c r="D1537" s="1" t="s">
        <v>14</v>
      </c>
      <c r="E1537" s="1" t="n">
        <v>4932.5</v>
      </c>
      <c r="F1537" s="1" t="n">
        <f aca="false">D1537-C1537</f>
        <v>1</v>
      </c>
      <c r="G1537" s="26" t="n">
        <v>3853.5</v>
      </c>
      <c r="H1537" s="1" t="n">
        <f aca="false">G1537*F1537</f>
        <v>3853.5</v>
      </c>
      <c r="I1537" s="13" t="s">
        <v>4196</v>
      </c>
      <c r="J1537" s="14" t="n">
        <v>3853.5</v>
      </c>
      <c r="K1537" s="1" t="n">
        <f aca="false">H1537-J1537</f>
        <v>0</v>
      </c>
      <c r="L1537" s="0"/>
    </row>
    <row r="1538" customFormat="false" ht="30.8" hidden="false" customHeight="false" outlineLevel="0" collapsed="false">
      <c r="A1538" s="1" t="s">
        <v>4197</v>
      </c>
      <c r="B1538" s="1" t="s">
        <v>4198</v>
      </c>
      <c r="C1538" s="1" t="s">
        <v>58</v>
      </c>
      <c r="D1538" s="1" t="s">
        <v>59</v>
      </c>
      <c r="E1538" s="1" t="n">
        <v>9865</v>
      </c>
      <c r="F1538" s="1" t="n">
        <f aca="false">D1538-C1538</f>
        <v>2</v>
      </c>
      <c r="G1538" s="26" t="n">
        <v>3853.5</v>
      </c>
      <c r="H1538" s="1" t="n">
        <f aca="false">G1538*F1538</f>
        <v>7707</v>
      </c>
      <c r="I1538" s="13" t="s">
        <v>4199</v>
      </c>
      <c r="J1538" s="14" t="n">
        <v>7707</v>
      </c>
      <c r="K1538" s="1" t="n">
        <f aca="false">H1538-J1538</f>
        <v>0</v>
      </c>
      <c r="L1538" s="0"/>
    </row>
    <row r="1539" customFormat="false" ht="30.8" hidden="false" customHeight="false" outlineLevel="0" collapsed="false">
      <c r="A1539" s="1" t="s">
        <v>4200</v>
      </c>
      <c r="B1539" s="1" t="s">
        <v>4201</v>
      </c>
      <c r="C1539" s="1" t="s">
        <v>63</v>
      </c>
      <c r="D1539" s="1" t="s">
        <v>75</v>
      </c>
      <c r="E1539" s="1" t="n">
        <v>20467.5</v>
      </c>
      <c r="F1539" s="1" t="n">
        <f aca="false">D1539-C1539</f>
        <v>3</v>
      </c>
      <c r="G1539" s="26" t="n">
        <v>5743.5</v>
      </c>
      <c r="H1539" s="1" t="n">
        <f aca="false">G1539*F1539</f>
        <v>17230.5</v>
      </c>
      <c r="I1539" s="13" t="s">
        <v>4202</v>
      </c>
      <c r="J1539" s="14" t="n">
        <v>17230.2</v>
      </c>
      <c r="K1539" s="1" t="n">
        <f aca="false">H1539-J1539</f>
        <v>0.299999999999272</v>
      </c>
      <c r="L1539" s="0"/>
    </row>
    <row r="1540" customFormat="false" ht="30.8" hidden="false" customHeight="false" outlineLevel="0" collapsed="false">
      <c r="A1540" s="1" t="s">
        <v>4203</v>
      </c>
      <c r="B1540" s="1" t="s">
        <v>4204</v>
      </c>
      <c r="C1540" s="1" t="s">
        <v>207</v>
      </c>
      <c r="D1540" s="1" t="s">
        <v>112</v>
      </c>
      <c r="E1540" s="1" t="n">
        <v>10415</v>
      </c>
      <c r="F1540" s="1" t="n">
        <f aca="false">D1540-C1540</f>
        <v>2</v>
      </c>
      <c r="G1540" s="26" t="n">
        <v>3853.5</v>
      </c>
      <c r="H1540" s="1" t="n">
        <f aca="false">G1540*F1540</f>
        <v>7707</v>
      </c>
      <c r="I1540" s="13" t="s">
        <v>4205</v>
      </c>
      <c r="J1540" s="14" t="n">
        <v>7707</v>
      </c>
      <c r="K1540" s="1" t="n">
        <f aca="false">H1540-J1540</f>
        <v>0</v>
      </c>
      <c r="L1540" s="0"/>
    </row>
    <row r="1541" customFormat="false" ht="30.8" hidden="false" customHeight="false" outlineLevel="0" collapsed="false">
      <c r="A1541" s="1" t="s">
        <v>4206</v>
      </c>
      <c r="B1541" s="1" t="s">
        <v>4207</v>
      </c>
      <c r="C1541" s="1" t="s">
        <v>150</v>
      </c>
      <c r="D1541" s="1" t="s">
        <v>58</v>
      </c>
      <c r="E1541" s="1" t="n">
        <v>4657.5</v>
      </c>
      <c r="F1541" s="1" t="n">
        <f aca="false">D1541-C1541</f>
        <v>1</v>
      </c>
      <c r="G1541" s="26" t="n">
        <v>3853.5</v>
      </c>
      <c r="H1541" s="1" t="n">
        <f aca="false">G1541*F1541</f>
        <v>3853.5</v>
      </c>
      <c r="I1541" s="13" t="s">
        <v>4208</v>
      </c>
      <c r="J1541" s="14" t="n">
        <v>3853.5</v>
      </c>
      <c r="K1541" s="1" t="n">
        <f aca="false">H1541-J1541</f>
        <v>0</v>
      </c>
      <c r="L1541" s="0"/>
    </row>
    <row r="1542" s="12" customFormat="true" ht="29.85" hidden="false" customHeight="false" outlineLevel="0" collapsed="false">
      <c r="A1542" s="23" t="s">
        <v>4209</v>
      </c>
      <c r="B1542" s="11" t="s">
        <v>4210</v>
      </c>
      <c r="C1542" s="11" t="s">
        <v>20</v>
      </c>
      <c r="D1542" s="11" t="s">
        <v>150</v>
      </c>
      <c r="E1542" s="11" t="n">
        <v>41107.5</v>
      </c>
      <c r="F1542" s="11" t="n">
        <f aca="false">D1542-C1542</f>
        <v>3</v>
      </c>
      <c r="G1542" s="8" t="n">
        <f aca="false">3853.5*2</f>
        <v>7707</v>
      </c>
      <c r="H1542" s="11" t="n">
        <f aca="false">G1542*F1542</f>
        <v>23121</v>
      </c>
      <c r="I1542" s="9" t="s">
        <v>4211</v>
      </c>
      <c r="J1542" s="10" t="n">
        <v>11560.5</v>
      </c>
      <c r="K1542" s="11" t="n">
        <f aca="false">H1542-J1542-J1543</f>
        <v>0</v>
      </c>
      <c r="L1542" s="11"/>
    </row>
    <row r="1543" s="12" customFormat="true" ht="29.85" hidden="false" customHeight="false" outlineLevel="0" collapsed="false">
      <c r="A1543" s="23"/>
      <c r="B1543" s="11"/>
      <c r="C1543" s="11"/>
      <c r="D1543" s="11"/>
      <c r="E1543" s="11"/>
      <c r="F1543" s="11"/>
      <c r="G1543" s="8"/>
      <c r="H1543" s="11"/>
      <c r="I1543" s="9" t="s">
        <v>4212</v>
      </c>
      <c r="J1543" s="10" t="n">
        <v>11560.5</v>
      </c>
      <c r="K1543" s="11" t="n">
        <v>0</v>
      </c>
      <c r="L1543" s="11"/>
    </row>
    <row r="1544" customFormat="false" ht="30.8" hidden="false" customHeight="false" outlineLevel="0" collapsed="false">
      <c r="A1544" s="1" t="s">
        <v>4213</v>
      </c>
      <c r="B1544" s="1" t="s">
        <v>4214</v>
      </c>
      <c r="C1544" s="1" t="s">
        <v>146</v>
      </c>
      <c r="D1544" s="1" t="s">
        <v>58</v>
      </c>
      <c r="E1544" s="1" t="n">
        <v>9865</v>
      </c>
      <c r="F1544" s="1" t="n">
        <f aca="false">D1544-C1544</f>
        <v>2</v>
      </c>
      <c r="G1544" s="26" t="n">
        <v>3853.5</v>
      </c>
      <c r="H1544" s="1" t="n">
        <f aca="false">G1544*F1544</f>
        <v>7707</v>
      </c>
      <c r="I1544" s="13" t="s">
        <v>4215</v>
      </c>
      <c r="J1544" s="14" t="n">
        <v>7707</v>
      </c>
      <c r="K1544" s="1" t="n">
        <f aca="false">H1544-J1544</f>
        <v>0</v>
      </c>
      <c r="L1544" s="0"/>
    </row>
    <row r="1545" customFormat="false" ht="15.9" hidden="false" customHeight="false" outlineLevel="0" collapsed="false">
      <c r="A1545" s="26" t="s">
        <v>4216</v>
      </c>
      <c r="B1545" s="26" t="s">
        <v>4217</v>
      </c>
      <c r="C1545" s="26" t="s">
        <v>207</v>
      </c>
      <c r="D1545" s="26" t="s">
        <v>51</v>
      </c>
      <c r="E1545" s="26" t="n">
        <v>4932.5</v>
      </c>
      <c r="F1545" s="26" t="n">
        <f aca="false">D1545-C1545</f>
        <v>1</v>
      </c>
      <c r="G1545" s="26" t="n">
        <v>3853.5</v>
      </c>
      <c r="H1545" s="26" t="n">
        <f aca="false">G1545*F1545</f>
        <v>3853.5</v>
      </c>
      <c r="I1545" s="13" t="s">
        <v>4218</v>
      </c>
      <c r="J1545" s="14" t="n">
        <v>3853.5</v>
      </c>
      <c r="K1545" s="1" t="n">
        <f aca="false">H1545-J1545</f>
        <v>0</v>
      </c>
      <c r="L1545" s="0"/>
    </row>
    <row r="1546" customFormat="false" ht="30.8" hidden="false" customHeight="false" outlineLevel="0" collapsed="false">
      <c r="A1546" s="1" t="s">
        <v>4219</v>
      </c>
      <c r="B1546" s="1" t="s">
        <v>4220</v>
      </c>
      <c r="C1546" s="1" t="s">
        <v>34</v>
      </c>
      <c r="D1546" s="1" t="s">
        <v>67</v>
      </c>
      <c r="E1546" s="1" t="n">
        <v>24662.5</v>
      </c>
      <c r="F1546" s="1" t="n">
        <f aca="false">D1546-C1546</f>
        <v>5</v>
      </c>
      <c r="G1546" s="26" t="n">
        <v>3853.5</v>
      </c>
      <c r="H1546" s="1" t="n">
        <f aca="false">G1546*F1546</f>
        <v>19267.5</v>
      </c>
      <c r="I1546" s="13" t="s">
        <v>4221</v>
      </c>
      <c r="J1546" s="14" t="n">
        <v>19267.5</v>
      </c>
      <c r="K1546" s="1" t="n">
        <f aca="false">H1546-J1546</f>
        <v>0</v>
      </c>
      <c r="L1546" s="0"/>
    </row>
    <row r="1547" customFormat="false" ht="30.8" hidden="false" customHeight="false" outlineLevel="0" collapsed="false">
      <c r="A1547" s="1" t="s">
        <v>4222</v>
      </c>
      <c r="B1547" s="1" t="s">
        <v>4223</v>
      </c>
      <c r="C1547" s="1" t="s">
        <v>142</v>
      </c>
      <c r="D1547" s="1" t="s">
        <v>34</v>
      </c>
      <c r="E1547" s="1" t="n">
        <v>29595</v>
      </c>
      <c r="F1547" s="1" t="n">
        <f aca="false">D1547-C1547</f>
        <v>6</v>
      </c>
      <c r="G1547" s="26" t="n">
        <v>3853.5</v>
      </c>
      <c r="H1547" s="1" t="n">
        <f aca="false">G1547*F1547</f>
        <v>23121</v>
      </c>
      <c r="I1547" s="13" t="s">
        <v>4224</v>
      </c>
      <c r="J1547" s="14" t="n">
        <v>23121</v>
      </c>
      <c r="K1547" s="1" t="n">
        <f aca="false">H1547-J1547</f>
        <v>0</v>
      </c>
      <c r="L1547" s="0"/>
    </row>
    <row r="1548" customFormat="false" ht="30.8" hidden="false" customHeight="false" outlineLevel="0" collapsed="false">
      <c r="A1548" s="1" t="s">
        <v>4225</v>
      </c>
      <c r="B1548" s="1" t="s">
        <v>4226</v>
      </c>
      <c r="C1548" s="1" t="s">
        <v>13</v>
      </c>
      <c r="D1548" s="1" t="s">
        <v>133</v>
      </c>
      <c r="E1548" s="1" t="n">
        <v>9865</v>
      </c>
      <c r="F1548" s="1" t="n">
        <f aca="false">D1548-C1548</f>
        <v>2</v>
      </c>
      <c r="G1548" s="26" t="n">
        <v>3853.5</v>
      </c>
      <c r="H1548" s="1" t="n">
        <f aca="false">G1548*F1548</f>
        <v>7707</v>
      </c>
      <c r="I1548" s="13" t="s">
        <v>4227</v>
      </c>
      <c r="J1548" s="14" t="n">
        <v>7707</v>
      </c>
      <c r="K1548" s="1" t="n">
        <f aca="false">H1548-J1548</f>
        <v>0</v>
      </c>
      <c r="L1548" s="0"/>
    </row>
    <row r="1549" customFormat="false" ht="15.9" hidden="false" customHeight="false" outlineLevel="0" collapsed="false">
      <c r="A1549" s="26" t="s">
        <v>4228</v>
      </c>
      <c r="B1549" s="26" t="s">
        <v>4229</v>
      </c>
      <c r="C1549" s="26" t="s">
        <v>20</v>
      </c>
      <c r="D1549" s="26" t="s">
        <v>58</v>
      </c>
      <c r="E1549" s="26" t="n">
        <v>21270</v>
      </c>
      <c r="F1549" s="26" t="n">
        <f aca="false">D1549-C1549</f>
        <v>4</v>
      </c>
      <c r="G1549" s="26" t="n">
        <v>3853.5</v>
      </c>
      <c r="H1549" s="26" t="n">
        <f aca="false">G1549*F1549</f>
        <v>15414</v>
      </c>
      <c r="I1549" s="13" t="s">
        <v>4230</v>
      </c>
      <c r="J1549" s="14" t="n">
        <v>15414</v>
      </c>
      <c r="K1549" s="1" t="n">
        <f aca="false">H1549-J1549</f>
        <v>0</v>
      </c>
      <c r="L1549" s="0"/>
    </row>
    <row r="1550" customFormat="false" ht="15.9" hidden="false" customHeight="false" outlineLevel="0" collapsed="false">
      <c r="A1550" s="1" t="s">
        <v>4231</v>
      </c>
      <c r="B1550" s="1" t="s">
        <v>4232</v>
      </c>
      <c r="C1550" s="1" t="s">
        <v>19</v>
      </c>
      <c r="D1550" s="1" t="s">
        <v>39</v>
      </c>
      <c r="E1550" s="1" t="n">
        <v>31245</v>
      </c>
      <c r="F1550" s="1" t="n">
        <f aca="false">D1550-C1550</f>
        <v>6</v>
      </c>
      <c r="G1550" s="26" t="n">
        <v>3853.5</v>
      </c>
      <c r="H1550" s="1" t="n">
        <f aca="false">G1550*F1550</f>
        <v>23121</v>
      </c>
      <c r="I1550" s="13" t="s">
        <v>4233</v>
      </c>
      <c r="J1550" s="14" t="n">
        <v>23121</v>
      </c>
      <c r="K1550" s="1" t="n">
        <f aca="false">H1550-J1550</f>
        <v>0</v>
      </c>
      <c r="L1550" s="0"/>
    </row>
    <row r="1551" customFormat="false" ht="30.8" hidden="false" customHeight="false" outlineLevel="0" collapsed="false">
      <c r="A1551" s="1" t="s">
        <v>4234</v>
      </c>
      <c r="B1551" s="1" t="s">
        <v>4235</v>
      </c>
      <c r="C1551" s="1" t="s">
        <v>14</v>
      </c>
      <c r="D1551" s="1" t="s">
        <v>59</v>
      </c>
      <c r="E1551" s="1" t="n">
        <v>34527.5</v>
      </c>
      <c r="F1551" s="1" t="n">
        <f aca="false">D1551-C1551</f>
        <v>7</v>
      </c>
      <c r="G1551" s="26" t="n">
        <v>3853.5</v>
      </c>
      <c r="H1551" s="1" t="n">
        <f aca="false">G1551*F1551</f>
        <v>26974.5</v>
      </c>
      <c r="I1551" s="13" t="s">
        <v>4236</v>
      </c>
      <c r="J1551" s="14" t="n">
        <v>26974.5</v>
      </c>
      <c r="K1551" s="1" t="n">
        <f aca="false">H1551-J1551</f>
        <v>0</v>
      </c>
      <c r="L1551" s="0"/>
    </row>
    <row r="1552" customFormat="false" ht="15.9" hidden="false" customHeight="false" outlineLevel="0" collapsed="false">
      <c r="A1552" s="26" t="s">
        <v>4237</v>
      </c>
      <c r="B1552" s="26" t="s">
        <v>4238</v>
      </c>
      <c r="C1552" s="26" t="s">
        <v>150</v>
      </c>
      <c r="D1552" s="26" t="s">
        <v>58</v>
      </c>
      <c r="E1552" s="26" t="n">
        <v>6822.5</v>
      </c>
      <c r="F1552" s="26" t="n">
        <f aca="false">D1552-C1552</f>
        <v>1</v>
      </c>
      <c r="G1552" s="26" t="n">
        <v>5743.5</v>
      </c>
      <c r="H1552" s="26" t="n">
        <f aca="false">G1552*F1552</f>
        <v>5743.5</v>
      </c>
      <c r="I1552" s="13" t="s">
        <v>4239</v>
      </c>
      <c r="J1552" s="14" t="n">
        <v>5743.4</v>
      </c>
      <c r="K1552" s="1" t="n">
        <f aca="false">H1552-J1552</f>
        <v>0.100000000000364</v>
      </c>
      <c r="L1552" s="0"/>
    </row>
    <row r="1553" s="6" customFormat="true" ht="29.85" hidden="false" customHeight="false" outlineLevel="0" collapsed="false">
      <c r="A1553" s="4" t="s">
        <v>4240</v>
      </c>
      <c r="B1553" s="4" t="s">
        <v>4241</v>
      </c>
      <c r="C1553" s="4" t="s">
        <v>43</v>
      </c>
      <c r="D1553" s="4" t="s">
        <v>28</v>
      </c>
      <c r="E1553" s="4" t="n">
        <v>7282.5</v>
      </c>
      <c r="F1553" s="4" t="n">
        <f aca="false">D1553-C1553</f>
        <v>1</v>
      </c>
      <c r="G1553" s="4" t="n">
        <v>3853.5</v>
      </c>
      <c r="H1553" s="4" t="n">
        <f aca="false">G1553*F1553</f>
        <v>3853.5</v>
      </c>
      <c r="I1553" s="28" t="s">
        <v>4242</v>
      </c>
      <c r="J1553" s="29" t="n">
        <v>3853.5</v>
      </c>
      <c r="K1553" s="4" t="n">
        <f aca="false">H1553-J1553</f>
        <v>0</v>
      </c>
    </row>
    <row r="1554" customFormat="false" ht="15.9" hidden="false" customHeight="false" outlineLevel="0" collapsed="false">
      <c r="A1554" s="1" t="s">
        <v>4243</v>
      </c>
      <c r="B1554" s="1" t="s">
        <v>4244</v>
      </c>
      <c r="C1554" s="1" t="s">
        <v>34</v>
      </c>
      <c r="D1554" s="1" t="s">
        <v>35</v>
      </c>
      <c r="E1554" s="1" t="n">
        <v>36645</v>
      </c>
      <c r="F1554" s="1" t="n">
        <f aca="false">D1554-C1554</f>
        <v>6</v>
      </c>
      <c r="G1554" s="26" t="n">
        <v>3853.5</v>
      </c>
      <c r="H1554" s="1" t="n">
        <f aca="false">G1554*F1554</f>
        <v>23121</v>
      </c>
      <c r="I1554" s="13" t="s">
        <v>4245</v>
      </c>
      <c r="J1554" s="14" t="n">
        <v>23121</v>
      </c>
      <c r="K1554" s="1" t="n">
        <f aca="false">H1554-J1554</f>
        <v>0</v>
      </c>
      <c r="L1554" s="0"/>
    </row>
    <row r="1555" customFormat="false" ht="30.8" hidden="false" customHeight="false" outlineLevel="0" collapsed="false">
      <c r="A1555" s="26" t="s">
        <v>4246</v>
      </c>
      <c r="B1555" s="26" t="s">
        <v>4247</v>
      </c>
      <c r="C1555" s="26" t="s">
        <v>67</v>
      </c>
      <c r="D1555" s="26" t="s">
        <v>39</v>
      </c>
      <c r="E1555" s="26" t="n">
        <v>9865</v>
      </c>
      <c r="F1555" s="26" t="n">
        <f aca="false">D1555-C1555</f>
        <v>2</v>
      </c>
      <c r="G1555" s="26" t="n">
        <v>3853.5</v>
      </c>
      <c r="H1555" s="26" t="n">
        <f aca="false">G1555*F1555</f>
        <v>7707</v>
      </c>
      <c r="I1555" s="13" t="s">
        <v>4248</v>
      </c>
      <c r="J1555" s="14" t="n">
        <v>7707</v>
      </c>
      <c r="K1555" s="1" t="n">
        <f aca="false">H1555-J1555</f>
        <v>0</v>
      </c>
      <c r="L1555" s="0"/>
    </row>
    <row r="1556" customFormat="false" ht="30.8" hidden="false" customHeight="false" outlineLevel="0" collapsed="false">
      <c r="A1556" s="1" t="s">
        <v>4249</v>
      </c>
      <c r="B1556" s="1" t="s">
        <v>4247</v>
      </c>
      <c r="C1556" s="1" t="s">
        <v>13</v>
      </c>
      <c r="D1556" s="1" t="s">
        <v>133</v>
      </c>
      <c r="E1556" s="1" t="n">
        <v>9865</v>
      </c>
      <c r="F1556" s="1" t="n">
        <f aca="false">D1556-C1556</f>
        <v>2</v>
      </c>
      <c r="G1556" s="26" t="n">
        <v>3853.5</v>
      </c>
      <c r="H1556" s="1" t="n">
        <f aca="false">G1556*F1556</f>
        <v>7707</v>
      </c>
      <c r="I1556" s="13" t="s">
        <v>4250</v>
      </c>
      <c r="J1556" s="14" t="n">
        <v>7707</v>
      </c>
      <c r="K1556" s="1" t="n">
        <f aca="false">H1556-J1556</f>
        <v>0</v>
      </c>
      <c r="L1556" s="0"/>
    </row>
    <row r="1557" customFormat="false" ht="30.8" hidden="false" customHeight="false" outlineLevel="0" collapsed="false">
      <c r="A1557" s="1" t="s">
        <v>4251</v>
      </c>
      <c r="B1557" s="1" t="s">
        <v>4247</v>
      </c>
      <c r="C1557" s="1" t="s">
        <v>133</v>
      </c>
      <c r="D1557" s="1" t="s">
        <v>51</v>
      </c>
      <c r="E1557" s="1" t="n">
        <v>9865</v>
      </c>
      <c r="F1557" s="1" t="n">
        <f aca="false">D1557-C1557</f>
        <v>2</v>
      </c>
      <c r="G1557" s="26" t="n">
        <v>3853.5</v>
      </c>
      <c r="H1557" s="1" t="n">
        <f aca="false">G1557*F1557</f>
        <v>7707</v>
      </c>
      <c r="I1557" s="13" t="s">
        <v>4252</v>
      </c>
      <c r="J1557" s="14" t="n">
        <v>7707</v>
      </c>
      <c r="K1557" s="1" t="n">
        <f aca="false">H1557-J1557</f>
        <v>0</v>
      </c>
      <c r="L1557" s="0"/>
    </row>
    <row r="1558" s="22" customFormat="true" ht="29.85" hidden="false" customHeight="false" outlineLevel="0" collapsed="false">
      <c r="A1558" s="19" t="s">
        <v>4253</v>
      </c>
      <c r="B1558" s="19" t="s">
        <v>4254</v>
      </c>
      <c r="C1558" s="19" t="s">
        <v>47</v>
      </c>
      <c r="D1558" s="19" t="s">
        <v>63</v>
      </c>
      <c r="E1558" s="19" t="n">
        <v>14250</v>
      </c>
      <c r="F1558" s="19" t="n">
        <f aca="false">D1558-C1558</f>
        <v>3</v>
      </c>
      <c r="G1558" s="19" t="n">
        <v>3670</v>
      </c>
      <c r="H1558" s="19" t="n">
        <f aca="false">G1558*F1558</f>
        <v>11010</v>
      </c>
      <c r="I1558" s="20" t="s">
        <v>4255</v>
      </c>
      <c r="J1558" s="21" t="n">
        <v>11560.5</v>
      </c>
      <c r="K1558" s="19" t="n">
        <f aca="false">H1558-J1558</f>
        <v>-550.5</v>
      </c>
    </row>
    <row r="1559" customFormat="false" ht="30.8" hidden="false" customHeight="false" outlineLevel="0" collapsed="false">
      <c r="A1559" s="1" t="s">
        <v>4256</v>
      </c>
      <c r="B1559" s="1" t="s">
        <v>4257</v>
      </c>
      <c r="C1559" s="1" t="s">
        <v>19</v>
      </c>
      <c r="D1559" s="1" t="s">
        <v>82</v>
      </c>
      <c r="E1559" s="1" t="n">
        <v>4932.5</v>
      </c>
      <c r="F1559" s="1" t="n">
        <f aca="false">D1559-C1559</f>
        <v>1</v>
      </c>
      <c r="G1559" s="26" t="n">
        <v>3853.5</v>
      </c>
      <c r="H1559" s="1" t="n">
        <f aca="false">G1559*F1559</f>
        <v>3853.5</v>
      </c>
      <c r="I1559" s="13" t="s">
        <v>4258</v>
      </c>
      <c r="J1559" s="14" t="n">
        <v>3853.5</v>
      </c>
      <c r="K1559" s="1" t="n">
        <f aca="false">H1559-J1559</f>
        <v>0</v>
      </c>
      <c r="L1559" s="0"/>
    </row>
    <row r="1560" customFormat="false" ht="15.9" hidden="false" customHeight="false" outlineLevel="0" collapsed="false">
      <c r="A1560" s="1" t="s">
        <v>4259</v>
      </c>
      <c r="B1560" s="1" t="s">
        <v>4260</v>
      </c>
      <c r="C1560" s="1" t="s">
        <v>133</v>
      </c>
      <c r="D1560" s="1" t="s">
        <v>51</v>
      </c>
      <c r="E1560" s="1" t="n">
        <v>9865</v>
      </c>
      <c r="F1560" s="1" t="n">
        <f aca="false">D1560-C1560</f>
        <v>2</v>
      </c>
      <c r="G1560" s="26" t="n">
        <v>3853.5</v>
      </c>
      <c r="H1560" s="1" t="n">
        <f aca="false">G1560*F1560</f>
        <v>7707</v>
      </c>
      <c r="I1560" s="13" t="s">
        <v>4261</v>
      </c>
      <c r="J1560" s="14" t="n">
        <v>7707</v>
      </c>
      <c r="K1560" s="1" t="n">
        <f aca="false">H1560-J1560</f>
        <v>0</v>
      </c>
      <c r="L1560" s="0"/>
    </row>
    <row r="1561" customFormat="false" ht="30.8" hidden="false" customHeight="false" outlineLevel="0" collapsed="false">
      <c r="A1561" s="1" t="s">
        <v>4262</v>
      </c>
      <c r="B1561" s="1" t="s">
        <v>4263</v>
      </c>
      <c r="C1561" s="1" t="s">
        <v>232</v>
      </c>
      <c r="D1561" s="1" t="s">
        <v>59</v>
      </c>
      <c r="E1561" s="1" t="n">
        <v>6903.75</v>
      </c>
      <c r="F1561" s="1" t="n">
        <f aca="false">D1561-C1561</f>
        <v>1</v>
      </c>
      <c r="G1561" s="26" t="n">
        <v>3853.5</v>
      </c>
      <c r="H1561" s="1" t="n">
        <f aca="false">G1561*F1561</f>
        <v>3853.5</v>
      </c>
      <c r="I1561" s="13" t="s">
        <v>4264</v>
      </c>
      <c r="J1561" s="14" t="n">
        <v>3853.5</v>
      </c>
      <c r="K1561" s="1" t="n">
        <f aca="false">H1561-J1561</f>
        <v>0</v>
      </c>
      <c r="L1561" s="0"/>
    </row>
    <row r="1562" customFormat="false" ht="30.8" hidden="false" customHeight="false" outlineLevel="0" collapsed="false">
      <c r="A1562" s="1" t="s">
        <v>4265</v>
      </c>
      <c r="B1562" s="1" t="s">
        <v>4266</v>
      </c>
      <c r="C1562" s="1" t="s">
        <v>14</v>
      </c>
      <c r="D1562" s="1" t="s">
        <v>180</v>
      </c>
      <c r="E1562" s="1" t="n">
        <v>13645</v>
      </c>
      <c r="F1562" s="1" t="n">
        <f aca="false">D1562-C1562</f>
        <v>2</v>
      </c>
      <c r="G1562" s="26" t="n">
        <v>5743.5</v>
      </c>
      <c r="H1562" s="1" t="n">
        <f aca="false">G1562*F1562</f>
        <v>11487</v>
      </c>
      <c r="I1562" s="13" t="s">
        <v>4267</v>
      </c>
      <c r="J1562" s="14" t="n">
        <v>11486.8</v>
      </c>
      <c r="K1562" s="1" t="n">
        <f aca="false">H1562-J1562</f>
        <v>0.200000000000728</v>
      </c>
      <c r="L1562" s="0"/>
    </row>
    <row r="1563" customFormat="false" ht="30.8" hidden="false" customHeight="false" outlineLevel="0" collapsed="false">
      <c r="A1563" s="1" t="s">
        <v>4268</v>
      </c>
      <c r="B1563" s="1" t="s">
        <v>4269</v>
      </c>
      <c r="C1563" s="1" t="s">
        <v>19</v>
      </c>
      <c r="D1563" s="1" t="s">
        <v>39</v>
      </c>
      <c r="E1563" s="1" t="n">
        <v>42585</v>
      </c>
      <c r="F1563" s="1" t="n">
        <f aca="false">D1563-C1563</f>
        <v>6</v>
      </c>
      <c r="G1563" s="26" t="n">
        <v>5743.5</v>
      </c>
      <c r="H1563" s="1" t="n">
        <f aca="false">G1563*F1563</f>
        <v>34461</v>
      </c>
      <c r="I1563" s="13" t="s">
        <v>4270</v>
      </c>
      <c r="J1563" s="14" t="n">
        <v>34460.4</v>
      </c>
      <c r="K1563" s="1" t="n">
        <f aca="false">H1563-J1563</f>
        <v>0.599999999998545</v>
      </c>
      <c r="L1563" s="0"/>
    </row>
    <row r="1564" customFormat="false" ht="30.8" hidden="false" customHeight="false" outlineLevel="0" collapsed="false">
      <c r="A1564" s="26" t="s">
        <v>4271</v>
      </c>
      <c r="B1564" s="26" t="s">
        <v>4272</v>
      </c>
      <c r="C1564" s="26" t="s">
        <v>20</v>
      </c>
      <c r="D1564" s="26" t="s">
        <v>180</v>
      </c>
      <c r="E1564" s="26" t="n">
        <v>4932.5</v>
      </c>
      <c r="F1564" s="26" t="n">
        <f aca="false">D1564-C1564</f>
        <v>1</v>
      </c>
      <c r="G1564" s="26" t="n">
        <v>3853.5</v>
      </c>
      <c r="H1564" s="26" t="n">
        <f aca="false">G1564*F1564</f>
        <v>3853.5</v>
      </c>
      <c r="I1564" s="13" t="s">
        <v>4273</v>
      </c>
      <c r="J1564" s="14" t="n">
        <v>3853.5</v>
      </c>
      <c r="K1564" s="1" t="n">
        <f aca="false">H1564-J1564</f>
        <v>0</v>
      </c>
      <c r="L1564" s="0"/>
    </row>
    <row r="1565" customFormat="false" ht="15.9" hidden="false" customHeight="false" outlineLevel="0" collapsed="false">
      <c r="A1565" s="1" t="s">
        <v>4274</v>
      </c>
      <c r="B1565" s="1" t="s">
        <v>4275</v>
      </c>
      <c r="C1565" s="1" t="s">
        <v>47</v>
      </c>
      <c r="D1565" s="1" t="s">
        <v>142</v>
      </c>
      <c r="E1565" s="1" t="n">
        <v>5772.5</v>
      </c>
      <c r="F1565" s="1" t="n">
        <f aca="false">D1565-C1565</f>
        <v>1</v>
      </c>
      <c r="G1565" s="26" t="n">
        <v>4693.5</v>
      </c>
      <c r="H1565" s="1" t="n">
        <f aca="false">G1565*F1565</f>
        <v>4693.5</v>
      </c>
      <c r="I1565" s="13" t="s">
        <v>4276</v>
      </c>
      <c r="J1565" s="14" t="n">
        <v>4693.5</v>
      </c>
      <c r="K1565" s="1" t="n">
        <f aca="false">H1565-J1565</f>
        <v>0</v>
      </c>
      <c r="L1565" s="0"/>
    </row>
    <row r="1566" s="49" customFormat="true" ht="15.85" hidden="false" customHeight="false" outlineLevel="0" collapsed="false">
      <c r="A1566" s="105" t="s">
        <v>4277</v>
      </c>
      <c r="B1566" s="46" t="s">
        <v>4278</v>
      </c>
      <c r="C1566" s="46" t="s">
        <v>47</v>
      </c>
      <c r="D1566" s="46" t="s">
        <v>63</v>
      </c>
      <c r="E1566" s="46" t="n">
        <v>15622.5</v>
      </c>
      <c r="F1566" s="46" t="n">
        <f aca="false">D1566-C1566</f>
        <v>3</v>
      </c>
      <c r="G1566" s="46" t="n">
        <v>3853.5</v>
      </c>
      <c r="H1566" s="46" t="n">
        <f aca="false">G1566*F1566</f>
        <v>11560.5</v>
      </c>
      <c r="I1566" s="47" t="s">
        <v>4279</v>
      </c>
      <c r="J1566" s="48" t="n">
        <v>11560.5</v>
      </c>
      <c r="K1566" s="46" t="n">
        <f aca="false">H1566-J1566-J1567</f>
        <v>-3853.5</v>
      </c>
      <c r="L1566" s="46"/>
    </row>
    <row r="1567" s="49" customFormat="true" ht="15.85" hidden="false" customHeight="false" outlineLevel="0" collapsed="false">
      <c r="A1567" s="105"/>
      <c r="B1567" s="46"/>
      <c r="C1567" s="46"/>
      <c r="D1567" s="46"/>
      <c r="E1567" s="46"/>
      <c r="F1567" s="46"/>
      <c r="G1567" s="46"/>
      <c r="H1567" s="46"/>
      <c r="I1567" s="47" t="s">
        <v>4280</v>
      </c>
      <c r="J1567" s="48" t="n">
        <v>3853.5</v>
      </c>
      <c r="K1567" s="46" t="n">
        <v>0</v>
      </c>
      <c r="L1567" s="46"/>
    </row>
    <row r="1568" customFormat="false" ht="15.9" hidden="false" customHeight="false" outlineLevel="0" collapsed="false">
      <c r="A1568" s="1" t="s">
        <v>4281</v>
      </c>
      <c r="B1568" s="1" t="s">
        <v>4282</v>
      </c>
      <c r="C1568" s="1" t="s">
        <v>75</v>
      </c>
      <c r="D1568" s="1" t="s">
        <v>19</v>
      </c>
      <c r="E1568" s="1" t="n">
        <v>9865</v>
      </c>
      <c r="F1568" s="1" t="n">
        <f aca="false">D1568-C1568</f>
        <v>2</v>
      </c>
      <c r="G1568" s="26" t="n">
        <v>3853.5</v>
      </c>
      <c r="H1568" s="1" t="n">
        <f aca="false">G1568*F1568</f>
        <v>7707</v>
      </c>
      <c r="I1568" s="13" t="s">
        <v>4283</v>
      </c>
      <c r="J1568" s="14" t="n">
        <v>7707</v>
      </c>
      <c r="K1568" s="1" t="n">
        <f aca="false">H1568-J1568</f>
        <v>0</v>
      </c>
      <c r="L1568" s="0"/>
    </row>
    <row r="1569" s="49" customFormat="true" ht="29.85" hidden="false" customHeight="false" outlineLevel="0" collapsed="false">
      <c r="A1569" s="105" t="s">
        <v>4284</v>
      </c>
      <c r="B1569" s="46" t="s">
        <v>4285</v>
      </c>
      <c r="C1569" s="46" t="s">
        <v>43</v>
      </c>
      <c r="D1569" s="46" t="s">
        <v>142</v>
      </c>
      <c r="E1569" s="46" t="n">
        <v>74055</v>
      </c>
      <c r="F1569" s="46" t="n">
        <f aca="false">D1569-C1569</f>
        <v>3</v>
      </c>
      <c r="G1569" s="46" t="n">
        <f aca="false">4470*3</f>
        <v>13410</v>
      </c>
      <c r="H1569" s="46" t="n">
        <f aca="false">G1569*F1569</f>
        <v>40230</v>
      </c>
      <c r="I1569" s="47" t="s">
        <v>4286</v>
      </c>
      <c r="J1569" s="48" t="n">
        <v>14080.5</v>
      </c>
      <c r="K1569" s="46" t="n">
        <f aca="false">H1569+H1570-J1569-J1570-J1571-J1572</f>
        <v>-2831.7</v>
      </c>
      <c r="L1569" s="46"/>
    </row>
    <row r="1570" s="49" customFormat="true" ht="29.85" hidden="false" customHeight="false" outlineLevel="0" collapsed="false">
      <c r="A1570" s="105"/>
      <c r="B1570" s="46"/>
      <c r="C1570" s="46"/>
      <c r="D1570" s="46"/>
      <c r="E1570" s="46"/>
      <c r="F1570" s="46" t="n">
        <v>3</v>
      </c>
      <c r="G1570" s="46" t="n">
        <v>5470</v>
      </c>
      <c r="H1570" s="46" t="n">
        <f aca="false">G1570*F1570</f>
        <v>16410</v>
      </c>
      <c r="I1570" s="47" t="s">
        <v>4287</v>
      </c>
      <c r="J1570" s="48" t="n">
        <v>14080.5</v>
      </c>
      <c r="K1570" s="46" t="n">
        <v>0</v>
      </c>
      <c r="L1570" s="46"/>
    </row>
    <row r="1571" s="49" customFormat="true" ht="29.85" hidden="false" customHeight="false" outlineLevel="0" collapsed="false">
      <c r="A1571" s="105"/>
      <c r="B1571" s="46"/>
      <c r="C1571" s="46"/>
      <c r="D1571" s="46"/>
      <c r="E1571" s="46"/>
      <c r="F1571" s="46"/>
      <c r="G1571" s="46"/>
      <c r="H1571" s="46"/>
      <c r="I1571" s="47" t="s">
        <v>4288</v>
      </c>
      <c r="J1571" s="48" t="n">
        <v>14080.5</v>
      </c>
      <c r="K1571" s="46" t="n">
        <v>0</v>
      </c>
      <c r="L1571" s="46"/>
    </row>
    <row r="1572" s="49" customFormat="true" ht="29.85" hidden="false" customHeight="false" outlineLevel="0" collapsed="false">
      <c r="A1572" s="105"/>
      <c r="B1572" s="46"/>
      <c r="C1572" s="46"/>
      <c r="D1572" s="46"/>
      <c r="E1572" s="46"/>
      <c r="F1572" s="46"/>
      <c r="G1572" s="46"/>
      <c r="H1572" s="46"/>
      <c r="I1572" s="47" t="s">
        <v>4289</v>
      </c>
      <c r="J1572" s="48" t="n">
        <v>17230.2</v>
      </c>
      <c r="K1572" s="46" t="n">
        <v>0</v>
      </c>
      <c r="L1572" s="46"/>
    </row>
    <row r="1573" customFormat="false" ht="30.8" hidden="false" customHeight="false" outlineLevel="0" collapsed="false">
      <c r="A1573" s="1" t="s">
        <v>4290</v>
      </c>
      <c r="B1573" s="1" t="s">
        <v>4291</v>
      </c>
      <c r="C1573" s="1" t="s">
        <v>75</v>
      </c>
      <c r="D1573" s="1" t="s">
        <v>19</v>
      </c>
      <c r="E1573" s="1" t="n">
        <v>9865</v>
      </c>
      <c r="F1573" s="1" t="n">
        <f aca="false">D1573-C1573</f>
        <v>2</v>
      </c>
      <c r="G1573" s="26" t="n">
        <v>3853.5</v>
      </c>
      <c r="H1573" s="1" t="n">
        <f aca="false">G1573*F1573</f>
        <v>7707</v>
      </c>
      <c r="I1573" s="13" t="s">
        <v>4292</v>
      </c>
      <c r="J1573" s="14" t="n">
        <v>7707</v>
      </c>
      <c r="K1573" s="1" t="n">
        <f aca="false">H1573-J1573</f>
        <v>0</v>
      </c>
      <c r="L1573" s="0"/>
    </row>
    <row r="1574" s="22" customFormat="true" ht="15.85" hidden="false" customHeight="false" outlineLevel="0" collapsed="false">
      <c r="A1574" s="19" t="s">
        <v>4293</v>
      </c>
      <c r="B1574" s="19" t="s">
        <v>4294</v>
      </c>
      <c r="C1574" s="19" t="s">
        <v>207</v>
      </c>
      <c r="D1574" s="19" t="s">
        <v>146</v>
      </c>
      <c r="E1574" s="19" t="n">
        <v>43620</v>
      </c>
      <c r="F1574" s="19" t="n">
        <f aca="false">D1574-C1574</f>
        <v>6</v>
      </c>
      <c r="G1574" s="19" t="n">
        <v>3670</v>
      </c>
      <c r="H1574" s="19" t="n">
        <f aca="false">G1574*F1574</f>
        <v>22020</v>
      </c>
      <c r="I1574" s="20" t="s">
        <v>4295</v>
      </c>
      <c r="J1574" s="21" t="n">
        <v>22020</v>
      </c>
      <c r="K1574" s="19" t="n">
        <f aca="false">H1574-J1574</f>
        <v>0</v>
      </c>
    </row>
    <row r="1575" s="22" customFormat="true" ht="29.85" hidden="false" customHeight="false" outlineLevel="0" collapsed="false">
      <c r="A1575" s="19" t="s">
        <v>4296</v>
      </c>
      <c r="B1575" s="19" t="s">
        <v>4297</v>
      </c>
      <c r="C1575" s="19" t="s">
        <v>43</v>
      </c>
      <c r="D1575" s="19" t="s">
        <v>29</v>
      </c>
      <c r="E1575" s="19" t="n">
        <v>26805</v>
      </c>
      <c r="F1575" s="19" t="n">
        <f aca="false">D1575-C1575</f>
        <v>4</v>
      </c>
      <c r="G1575" s="19" t="n">
        <v>3670</v>
      </c>
      <c r="H1575" s="19" t="n">
        <f aca="false">G1575*F1575</f>
        <v>14680</v>
      </c>
      <c r="I1575" s="20" t="s">
        <v>4298</v>
      </c>
      <c r="J1575" s="21" t="n">
        <v>14680</v>
      </c>
      <c r="K1575" s="19" t="n">
        <f aca="false">H1575-J1575</f>
        <v>0</v>
      </c>
    </row>
    <row r="1576" customFormat="false" ht="30.8" hidden="false" customHeight="false" outlineLevel="0" collapsed="false">
      <c r="A1576" s="1" t="s">
        <v>4299</v>
      </c>
      <c r="B1576" s="1" t="s">
        <v>4300</v>
      </c>
      <c r="C1576" s="1" t="s">
        <v>19</v>
      </c>
      <c r="D1576" s="1" t="s">
        <v>35</v>
      </c>
      <c r="E1576" s="1" t="n">
        <v>24662.5</v>
      </c>
      <c r="F1576" s="1" t="n">
        <f aca="false">D1576-C1576</f>
        <v>5</v>
      </c>
      <c r="G1576" s="26" t="n">
        <v>3853.5</v>
      </c>
      <c r="H1576" s="1" t="n">
        <f aca="false">G1576*F1576</f>
        <v>19267.5</v>
      </c>
      <c r="I1576" s="13" t="s">
        <v>4301</v>
      </c>
      <c r="J1576" s="14" t="n">
        <v>19267.5</v>
      </c>
      <c r="K1576" s="1" t="n">
        <f aca="false">H1576-J1576</f>
        <v>0</v>
      </c>
      <c r="L1576" s="0"/>
    </row>
    <row r="1577" customFormat="false" ht="30.8" hidden="false" customHeight="false" outlineLevel="0" collapsed="false">
      <c r="A1577" s="1" t="s">
        <v>4302</v>
      </c>
      <c r="B1577" s="1" t="s">
        <v>4303</v>
      </c>
      <c r="C1577" s="1" t="s">
        <v>112</v>
      </c>
      <c r="D1577" s="1" t="s">
        <v>20</v>
      </c>
      <c r="E1577" s="1" t="n">
        <v>16290</v>
      </c>
      <c r="F1577" s="1" t="n">
        <f aca="false">D1577-C1577</f>
        <v>2</v>
      </c>
      <c r="G1577" s="26" t="n">
        <v>3853.5</v>
      </c>
      <c r="H1577" s="1" t="n">
        <f aca="false">G1577*F1577</f>
        <v>7707</v>
      </c>
      <c r="I1577" s="13" t="s">
        <v>4304</v>
      </c>
      <c r="J1577" s="14" t="n">
        <v>7707</v>
      </c>
      <c r="K1577" s="1" t="n">
        <f aca="false">H1577-J1577</f>
        <v>0</v>
      </c>
      <c r="L1577" s="0"/>
    </row>
    <row r="1578" customFormat="false" ht="15.9" hidden="false" customHeight="false" outlineLevel="0" collapsed="false">
      <c r="A1578" s="1" t="s">
        <v>4305</v>
      </c>
      <c r="B1578" s="1" t="s">
        <v>4306</v>
      </c>
      <c r="C1578" s="1" t="s">
        <v>146</v>
      </c>
      <c r="D1578" s="1" t="s">
        <v>58</v>
      </c>
      <c r="E1578" s="1" t="n">
        <v>9865</v>
      </c>
      <c r="F1578" s="1" t="n">
        <f aca="false">D1578-C1578</f>
        <v>2</v>
      </c>
      <c r="G1578" s="26" t="n">
        <v>3853.5</v>
      </c>
      <c r="H1578" s="1" t="n">
        <f aca="false">G1578*F1578</f>
        <v>7707</v>
      </c>
      <c r="I1578" s="13" t="s">
        <v>4307</v>
      </c>
      <c r="J1578" s="14" t="n">
        <v>7707</v>
      </c>
      <c r="K1578" s="1" t="n">
        <f aca="false">H1578-J1578</f>
        <v>0</v>
      </c>
      <c r="L1578" s="0"/>
    </row>
    <row r="1579" customFormat="false" ht="30.8" hidden="false" customHeight="false" outlineLevel="0" collapsed="false">
      <c r="A1579" s="1" t="s">
        <v>4308</v>
      </c>
      <c r="B1579" s="1" t="s">
        <v>4309</v>
      </c>
      <c r="C1579" s="1" t="s">
        <v>112</v>
      </c>
      <c r="D1579" s="1" t="s">
        <v>58</v>
      </c>
      <c r="E1579" s="1" t="n">
        <v>36645</v>
      </c>
      <c r="F1579" s="1" t="n">
        <f aca="false">D1579-C1579</f>
        <v>6</v>
      </c>
      <c r="G1579" s="26" t="n">
        <v>3853.5</v>
      </c>
      <c r="H1579" s="1" t="n">
        <f aca="false">G1579*F1579</f>
        <v>23121</v>
      </c>
      <c r="I1579" s="13" t="s">
        <v>4310</v>
      </c>
      <c r="J1579" s="14" t="n">
        <v>23121</v>
      </c>
      <c r="K1579" s="1" t="n">
        <f aca="false">H1579-J1579</f>
        <v>0</v>
      </c>
      <c r="L1579" s="0"/>
    </row>
    <row r="1580" customFormat="false" ht="30.8" hidden="false" customHeight="false" outlineLevel="0" collapsed="false">
      <c r="A1580" s="1" t="s">
        <v>4311</v>
      </c>
      <c r="B1580" s="1" t="s">
        <v>4312</v>
      </c>
      <c r="C1580" s="1" t="s">
        <v>34</v>
      </c>
      <c r="D1580" s="1" t="s">
        <v>35</v>
      </c>
      <c r="E1580" s="1" t="n">
        <v>29595</v>
      </c>
      <c r="F1580" s="1" t="n">
        <f aca="false">D1580-C1580</f>
        <v>6</v>
      </c>
      <c r="G1580" s="26" t="n">
        <v>3853.5</v>
      </c>
      <c r="H1580" s="1" t="n">
        <f aca="false">G1580*F1580</f>
        <v>23121</v>
      </c>
      <c r="I1580" s="13" t="s">
        <v>4313</v>
      </c>
      <c r="J1580" s="14" t="n">
        <v>23121</v>
      </c>
      <c r="K1580" s="1" t="n">
        <f aca="false">H1580-J1580</f>
        <v>0</v>
      </c>
      <c r="L1580" s="0"/>
    </row>
    <row r="1581" s="22" customFormat="true" ht="29.85" hidden="false" customHeight="false" outlineLevel="0" collapsed="false">
      <c r="A1581" s="19" t="s">
        <v>4314</v>
      </c>
      <c r="B1581" s="19" t="s">
        <v>4315</v>
      </c>
      <c r="C1581" s="19" t="s">
        <v>43</v>
      </c>
      <c r="D1581" s="19" t="s">
        <v>74</v>
      </c>
      <c r="E1581" s="19" t="n">
        <v>28500</v>
      </c>
      <c r="F1581" s="19" t="n">
        <f aca="false">D1581-C1581</f>
        <v>6</v>
      </c>
      <c r="G1581" s="19" t="n">
        <v>3670</v>
      </c>
      <c r="H1581" s="19" t="n">
        <f aca="false">G1581*F1581</f>
        <v>22020</v>
      </c>
      <c r="I1581" s="20" t="s">
        <v>4316</v>
      </c>
      <c r="J1581" s="21" t="n">
        <v>22020</v>
      </c>
      <c r="K1581" s="19" t="n">
        <f aca="false">H1581-J1581</f>
        <v>0</v>
      </c>
    </row>
    <row r="1582" customFormat="false" ht="30.8" hidden="false" customHeight="false" outlineLevel="0" collapsed="false">
      <c r="A1582" s="1" t="s">
        <v>4317</v>
      </c>
      <c r="B1582" s="1" t="s">
        <v>4318</v>
      </c>
      <c r="C1582" s="1" t="s">
        <v>58</v>
      </c>
      <c r="D1582" s="1" t="s">
        <v>59</v>
      </c>
      <c r="E1582" s="1" t="n">
        <v>13645</v>
      </c>
      <c r="F1582" s="1" t="n">
        <f aca="false">D1582-C1582</f>
        <v>2</v>
      </c>
      <c r="G1582" s="26" t="n">
        <v>5743.5</v>
      </c>
      <c r="H1582" s="1" t="n">
        <f aca="false">G1582*F1582</f>
        <v>11487</v>
      </c>
      <c r="I1582" s="13" t="s">
        <v>4319</v>
      </c>
      <c r="J1582" s="14" t="n">
        <v>11486.8</v>
      </c>
      <c r="K1582" s="1" t="n">
        <f aca="false">H1582-J1582</f>
        <v>0.200000000000728</v>
      </c>
      <c r="L1582" s="0"/>
    </row>
    <row r="1583" s="12" customFormat="true" ht="29.85" hidden="false" customHeight="false" outlineLevel="0" collapsed="false">
      <c r="A1583" s="23" t="s">
        <v>4320</v>
      </c>
      <c r="B1583" s="11" t="s">
        <v>4321</v>
      </c>
      <c r="C1583" s="11" t="s">
        <v>133</v>
      </c>
      <c r="D1583" s="11" t="s">
        <v>51</v>
      </c>
      <c r="E1583" s="11" t="n">
        <v>29595</v>
      </c>
      <c r="F1583" s="11" t="n">
        <f aca="false">D1583-C1583</f>
        <v>2</v>
      </c>
      <c r="G1583" s="8" t="n">
        <f aca="false">3853.5*3</f>
        <v>11560.5</v>
      </c>
      <c r="H1583" s="11" t="n">
        <f aca="false">G1583*F1583</f>
        <v>23121</v>
      </c>
      <c r="I1583" s="9" t="s">
        <v>4322</v>
      </c>
      <c r="J1583" s="10" t="n">
        <v>7707</v>
      </c>
      <c r="K1583" s="11" t="n">
        <f aca="false">H1583-J1583-J1584-J1585</f>
        <v>0</v>
      </c>
      <c r="L1583" s="11"/>
    </row>
    <row r="1584" s="12" customFormat="true" ht="29.85" hidden="false" customHeight="false" outlineLevel="0" collapsed="false">
      <c r="A1584" s="23"/>
      <c r="B1584" s="11"/>
      <c r="C1584" s="11"/>
      <c r="D1584" s="11"/>
      <c r="E1584" s="11"/>
      <c r="F1584" s="11"/>
      <c r="G1584" s="8"/>
      <c r="H1584" s="11"/>
      <c r="I1584" s="9" t="s">
        <v>4323</v>
      </c>
      <c r="J1584" s="10" t="n">
        <v>7707</v>
      </c>
      <c r="K1584" s="11" t="n">
        <v>0</v>
      </c>
      <c r="L1584" s="11"/>
    </row>
    <row r="1585" s="12" customFormat="true" ht="30.8" hidden="false" customHeight="false" outlineLevel="0" collapsed="false">
      <c r="A1585" s="23"/>
      <c r="B1585" s="11"/>
      <c r="C1585" s="11"/>
      <c r="D1585" s="11"/>
      <c r="E1585" s="11"/>
      <c r="F1585" s="11"/>
      <c r="G1585" s="8"/>
      <c r="H1585" s="11"/>
      <c r="I1585" s="9" t="s">
        <v>4324</v>
      </c>
      <c r="J1585" s="10" t="n">
        <v>7707</v>
      </c>
      <c r="K1585" s="11" t="n">
        <v>0</v>
      </c>
      <c r="L1585" s="11"/>
    </row>
    <row r="1586" customFormat="false" ht="15.9" hidden="false" customHeight="false" outlineLevel="0" collapsed="false">
      <c r="A1586" s="1" t="s">
        <v>4325</v>
      </c>
      <c r="B1586" s="1" t="s">
        <v>4326</v>
      </c>
      <c r="C1586" s="1" t="s">
        <v>13</v>
      </c>
      <c r="D1586" s="1" t="s">
        <v>207</v>
      </c>
      <c r="E1586" s="1" t="n">
        <v>14797.5</v>
      </c>
      <c r="F1586" s="1" t="n">
        <f aca="false">D1586-C1586</f>
        <v>3</v>
      </c>
      <c r="G1586" s="26" t="n">
        <v>3853.5</v>
      </c>
      <c r="H1586" s="1" t="n">
        <f aca="false">G1586*F1586</f>
        <v>11560.5</v>
      </c>
      <c r="I1586" s="13" t="s">
        <v>4327</v>
      </c>
      <c r="J1586" s="14" t="n">
        <v>11560.5</v>
      </c>
      <c r="K1586" s="1" t="n">
        <f aca="false">H1586-J1586</f>
        <v>0</v>
      </c>
      <c r="L1586" s="0"/>
    </row>
    <row r="1587" customFormat="false" ht="15.9" hidden="false" customHeight="false" outlineLevel="0" collapsed="false">
      <c r="A1587" s="1" t="s">
        <v>4328</v>
      </c>
      <c r="B1587" s="1" t="s">
        <v>4329</v>
      </c>
      <c r="C1587" s="1" t="s">
        <v>39</v>
      </c>
      <c r="D1587" s="1" t="s">
        <v>207</v>
      </c>
      <c r="E1587" s="1" t="n">
        <v>19730</v>
      </c>
      <c r="F1587" s="1" t="n">
        <f aca="false">D1587-C1587</f>
        <v>4</v>
      </c>
      <c r="G1587" s="26" t="n">
        <v>3853.5</v>
      </c>
      <c r="H1587" s="1" t="n">
        <f aca="false">G1587*F1587</f>
        <v>15414</v>
      </c>
      <c r="I1587" s="13" t="s">
        <v>4330</v>
      </c>
      <c r="J1587" s="14" t="n">
        <v>15414</v>
      </c>
      <c r="K1587" s="1" t="n">
        <f aca="false">H1587-J1587</f>
        <v>0</v>
      </c>
      <c r="L1587" s="0"/>
    </row>
    <row r="1588" customFormat="false" ht="30.8" hidden="false" customHeight="false" outlineLevel="0" collapsed="false">
      <c r="A1588" s="1" t="s">
        <v>4331</v>
      </c>
      <c r="B1588" s="1" t="s">
        <v>4332</v>
      </c>
      <c r="C1588" s="1" t="s">
        <v>75</v>
      </c>
      <c r="D1588" s="1" t="s">
        <v>67</v>
      </c>
      <c r="E1588" s="1" t="n">
        <v>29595</v>
      </c>
      <c r="F1588" s="1" t="n">
        <f aca="false">D1588-C1588</f>
        <v>6</v>
      </c>
      <c r="G1588" s="26" t="n">
        <v>3853.5</v>
      </c>
      <c r="H1588" s="1" t="n">
        <f aca="false">G1588*F1588</f>
        <v>23121</v>
      </c>
      <c r="I1588" s="13" t="s">
        <v>4333</v>
      </c>
      <c r="J1588" s="14" t="n">
        <v>23121</v>
      </c>
      <c r="K1588" s="1" t="n">
        <f aca="false">H1588-J1588</f>
        <v>0</v>
      </c>
      <c r="L1588" s="0"/>
    </row>
    <row r="1589" s="6" customFormat="true" ht="29.85" hidden="false" customHeight="false" outlineLevel="0" collapsed="false">
      <c r="A1589" s="4" t="s">
        <v>4334</v>
      </c>
      <c r="B1589" s="4" t="s">
        <v>4335</v>
      </c>
      <c r="C1589" s="4" t="s">
        <v>43</v>
      </c>
      <c r="D1589" s="4" t="s">
        <v>47</v>
      </c>
      <c r="E1589" s="4" t="n">
        <v>11735</v>
      </c>
      <c r="F1589" s="4" t="n">
        <f aca="false">D1589-C1589</f>
        <v>2</v>
      </c>
      <c r="G1589" s="4" t="n">
        <v>3853.5</v>
      </c>
      <c r="H1589" s="4" t="n">
        <f aca="false">G1589*F1589</f>
        <v>7707</v>
      </c>
      <c r="I1589" s="28" t="s">
        <v>4336</v>
      </c>
      <c r="J1589" s="29" t="n">
        <v>7707</v>
      </c>
      <c r="K1589" s="4" t="n">
        <f aca="false">H1589-J1589</f>
        <v>0</v>
      </c>
    </row>
    <row r="1590" s="22" customFormat="true" ht="15.85" hidden="false" customHeight="false" outlineLevel="0" collapsed="false">
      <c r="A1590" s="19" t="s">
        <v>4337</v>
      </c>
      <c r="B1590" s="19" t="s">
        <v>4338</v>
      </c>
      <c r="C1590" s="19" t="s">
        <v>29</v>
      </c>
      <c r="D1590" s="19" t="s">
        <v>20</v>
      </c>
      <c r="E1590" s="19" t="n">
        <v>142000</v>
      </c>
      <c r="F1590" s="19" t="n">
        <f aca="false">D1590-C1590</f>
        <v>20</v>
      </c>
      <c r="G1590" s="19" t="n">
        <v>3670</v>
      </c>
      <c r="H1590" s="19" t="n">
        <f aca="false">G1590*F1590</f>
        <v>73400</v>
      </c>
      <c r="I1590" s="20" t="s">
        <v>4339</v>
      </c>
      <c r="J1590" s="21" t="n">
        <v>73400</v>
      </c>
      <c r="K1590" s="19" t="n">
        <f aca="false">H1590-J1590</f>
        <v>0</v>
      </c>
    </row>
    <row r="1591" customFormat="false" ht="30.8" hidden="false" customHeight="false" outlineLevel="0" collapsed="false">
      <c r="A1591" s="1" t="s">
        <v>4340</v>
      </c>
      <c r="B1591" s="1" t="s">
        <v>4341</v>
      </c>
      <c r="C1591" s="1" t="s">
        <v>34</v>
      </c>
      <c r="D1591" s="1" t="s">
        <v>35</v>
      </c>
      <c r="E1591" s="1" t="n">
        <v>36645</v>
      </c>
      <c r="F1591" s="1" t="n">
        <f aca="false">D1591-C1591</f>
        <v>6</v>
      </c>
      <c r="G1591" s="26" t="n">
        <v>3853.5</v>
      </c>
      <c r="H1591" s="1" t="n">
        <f aca="false">G1591*F1591</f>
        <v>23121</v>
      </c>
      <c r="I1591" s="13" t="s">
        <v>4342</v>
      </c>
      <c r="J1591" s="14" t="n">
        <v>23121</v>
      </c>
      <c r="K1591" s="1" t="n">
        <f aca="false">H1591-J1591</f>
        <v>0</v>
      </c>
      <c r="L1591" s="0"/>
    </row>
    <row r="1592" customFormat="false" ht="30.8" hidden="false" customHeight="false" outlineLevel="0" collapsed="false">
      <c r="A1592" s="1" t="s">
        <v>4343</v>
      </c>
      <c r="B1592" s="1" t="s">
        <v>4344</v>
      </c>
      <c r="C1592" s="1" t="s">
        <v>14</v>
      </c>
      <c r="D1592" s="1" t="s">
        <v>180</v>
      </c>
      <c r="E1592" s="1" t="n">
        <v>13645</v>
      </c>
      <c r="F1592" s="1" t="n">
        <f aca="false">D1592-C1592</f>
        <v>2</v>
      </c>
      <c r="G1592" s="26" t="n">
        <v>5743.5</v>
      </c>
      <c r="H1592" s="1" t="n">
        <f aca="false">G1592*F1592</f>
        <v>11487</v>
      </c>
      <c r="I1592" s="13" t="s">
        <v>4345</v>
      </c>
      <c r="J1592" s="14" t="n">
        <v>11486.8</v>
      </c>
      <c r="K1592" s="1" t="n">
        <f aca="false">H1592-J1592</f>
        <v>0.200000000000728</v>
      </c>
      <c r="L1592" s="0"/>
    </row>
    <row r="1593" s="6" customFormat="true" ht="29.85" hidden="false" customHeight="false" outlineLevel="0" collapsed="false">
      <c r="A1593" s="4" t="s">
        <v>4346</v>
      </c>
      <c r="B1593" s="4" t="s">
        <v>4347</v>
      </c>
      <c r="C1593" s="4" t="s">
        <v>43</v>
      </c>
      <c r="D1593" s="4" t="s">
        <v>28</v>
      </c>
      <c r="E1593" s="4" t="n">
        <v>5592.5</v>
      </c>
      <c r="F1593" s="4" t="n">
        <f aca="false">D1593-C1593</f>
        <v>1</v>
      </c>
      <c r="G1593" s="4" t="n">
        <v>3853.5</v>
      </c>
      <c r="H1593" s="4" t="n">
        <f aca="false">G1593*F1593</f>
        <v>3853.5</v>
      </c>
      <c r="I1593" s="28" t="s">
        <v>4348</v>
      </c>
      <c r="J1593" s="29" t="n">
        <v>3853.5</v>
      </c>
      <c r="K1593" s="4" t="n">
        <f aca="false">H1593-J1593</f>
        <v>0</v>
      </c>
    </row>
    <row r="1594" customFormat="false" ht="30.8" hidden="false" customHeight="false" outlineLevel="0" collapsed="false">
      <c r="A1594" s="1" t="s">
        <v>4349</v>
      </c>
      <c r="B1594" s="1" t="s">
        <v>4350</v>
      </c>
      <c r="C1594" s="1" t="s">
        <v>34</v>
      </c>
      <c r="D1594" s="1" t="s">
        <v>82</v>
      </c>
      <c r="E1594" s="1" t="n">
        <v>12215</v>
      </c>
      <c r="F1594" s="1" t="n">
        <f aca="false">D1594-C1594</f>
        <v>2</v>
      </c>
      <c r="G1594" s="26" t="n">
        <v>3853.5</v>
      </c>
      <c r="H1594" s="1" t="n">
        <f aca="false">G1594*F1594</f>
        <v>7707</v>
      </c>
      <c r="I1594" s="13" t="s">
        <v>4351</v>
      </c>
      <c r="J1594" s="14" t="n">
        <v>7707</v>
      </c>
      <c r="K1594" s="1" t="n">
        <f aca="false">H1594-J1594</f>
        <v>0</v>
      </c>
      <c r="L1594" s="0"/>
    </row>
    <row r="1595" s="18" customFormat="true" ht="29.85" hidden="false" customHeight="false" outlineLevel="0" collapsed="false">
      <c r="A1595" s="15" t="s">
        <v>4352</v>
      </c>
      <c r="B1595" s="15" t="s">
        <v>4353</v>
      </c>
      <c r="C1595" s="15" t="s">
        <v>43</v>
      </c>
      <c r="D1595" s="15" t="s">
        <v>142</v>
      </c>
      <c r="E1595" s="15" t="n">
        <v>15405</v>
      </c>
      <c r="F1595" s="15" t="n">
        <f aca="false">D1595-C1595</f>
        <v>3</v>
      </c>
      <c r="G1595" s="15"/>
      <c r="H1595" s="15" t="n">
        <v>11010</v>
      </c>
      <c r="I1595" s="16" t="s">
        <v>4354</v>
      </c>
      <c r="J1595" s="17" t="n">
        <v>11010</v>
      </c>
      <c r="K1595" s="15" t="n">
        <f aca="false">H1595-J1595</f>
        <v>0</v>
      </c>
    </row>
    <row r="1596" customFormat="false" ht="15.9" hidden="false" customHeight="false" outlineLevel="0" collapsed="false">
      <c r="A1596" s="1" t="s">
        <v>4355</v>
      </c>
      <c r="B1596" s="1" t="s">
        <v>4356</v>
      </c>
      <c r="C1596" s="1" t="s">
        <v>47</v>
      </c>
      <c r="D1596" s="1" t="s">
        <v>63</v>
      </c>
      <c r="E1596" s="1" t="n">
        <v>14797.5</v>
      </c>
      <c r="F1596" s="1" t="n">
        <f aca="false">D1596-C1596</f>
        <v>3</v>
      </c>
      <c r="G1596" s="26" t="n">
        <v>3853.5</v>
      </c>
      <c r="H1596" s="1" t="n">
        <f aca="false">G1596*F1596</f>
        <v>11560.5</v>
      </c>
      <c r="I1596" s="13" t="s">
        <v>4357</v>
      </c>
      <c r="J1596" s="14" t="n">
        <v>11560.5</v>
      </c>
      <c r="K1596" s="1" t="n">
        <f aca="false">H1596-J1596</f>
        <v>0</v>
      </c>
      <c r="L1596" s="0"/>
    </row>
    <row r="1597" customFormat="false" ht="29.85" hidden="false" customHeight="false" outlineLevel="0" collapsed="false">
      <c r="A1597" s="1" t="s">
        <v>4358</v>
      </c>
      <c r="B1597" s="1" t="s">
        <v>4359</v>
      </c>
      <c r="C1597" s="1" t="s">
        <v>29</v>
      </c>
      <c r="D1597" s="1" t="s">
        <v>75</v>
      </c>
      <c r="E1597" s="1" t="n">
        <v>19730</v>
      </c>
      <c r="F1597" s="1" t="n">
        <f aca="false">D1597-C1597</f>
        <v>4</v>
      </c>
      <c r="G1597" s="26" t="n">
        <v>3853.5</v>
      </c>
      <c r="H1597" s="1" t="n">
        <f aca="false">G1597*F1597</f>
        <v>15414</v>
      </c>
      <c r="I1597" s="13" t="s">
        <v>4360</v>
      </c>
      <c r="J1597" s="14" t="n">
        <v>15414</v>
      </c>
      <c r="K1597" s="1" t="n">
        <f aca="false">H1597-J1597</f>
        <v>0</v>
      </c>
      <c r="L1597" s="0"/>
    </row>
    <row r="1598" s="22" customFormat="true" ht="29.85" hidden="false" customHeight="false" outlineLevel="0" collapsed="false">
      <c r="A1598" s="19" t="s">
        <v>4361</v>
      </c>
      <c r="B1598" s="19" t="s">
        <v>4362</v>
      </c>
      <c r="C1598" s="19" t="s">
        <v>93</v>
      </c>
      <c r="D1598" s="19" t="s">
        <v>67</v>
      </c>
      <c r="E1598" s="19" t="n">
        <v>9865</v>
      </c>
      <c r="F1598" s="19" t="n">
        <f aca="false">D1598-C1598</f>
        <v>2</v>
      </c>
      <c r="G1598" s="19" t="n">
        <v>3853.5</v>
      </c>
      <c r="H1598" s="19" t="n">
        <f aca="false">G1598*F1598</f>
        <v>7707</v>
      </c>
      <c r="I1598" s="20" t="s">
        <v>4363</v>
      </c>
      <c r="J1598" s="21" t="n">
        <v>7707</v>
      </c>
      <c r="K1598" s="19" t="n">
        <f aca="false">H1598-J1598</f>
        <v>0</v>
      </c>
    </row>
    <row r="1599" customFormat="false" ht="30.8" hidden="false" customHeight="false" outlineLevel="0" collapsed="false">
      <c r="A1599" s="1" t="s">
        <v>4364</v>
      </c>
      <c r="B1599" s="1" t="s">
        <v>4365</v>
      </c>
      <c r="C1599" s="1" t="s">
        <v>39</v>
      </c>
      <c r="D1599" s="1" t="s">
        <v>13</v>
      </c>
      <c r="E1599" s="1" t="n">
        <v>4932.5</v>
      </c>
      <c r="F1599" s="1" t="n">
        <f aca="false">D1599-C1599</f>
        <v>1</v>
      </c>
      <c r="G1599" s="26" t="n">
        <v>3853.5</v>
      </c>
      <c r="H1599" s="1" t="n">
        <f aca="false">G1599*F1599</f>
        <v>3853.5</v>
      </c>
      <c r="I1599" s="13" t="s">
        <v>4366</v>
      </c>
      <c r="J1599" s="14" t="n">
        <v>3853.5</v>
      </c>
      <c r="K1599" s="1" t="n">
        <f aca="false">H1599-J1599</f>
        <v>0</v>
      </c>
      <c r="L1599" s="0"/>
    </row>
    <row r="1600" customFormat="false" ht="15.9" hidden="false" customHeight="false" outlineLevel="0" collapsed="false">
      <c r="A1600" s="1" t="s">
        <v>4367</v>
      </c>
      <c r="B1600" s="1" t="s">
        <v>4368</v>
      </c>
      <c r="C1600" s="1" t="s">
        <v>19</v>
      </c>
      <c r="D1600" s="1" t="s">
        <v>82</v>
      </c>
      <c r="E1600" s="1" t="n">
        <v>6822.5</v>
      </c>
      <c r="F1600" s="1" t="n">
        <f aca="false">D1600-C1600</f>
        <v>1</v>
      </c>
      <c r="G1600" s="26" t="n">
        <v>5743.5</v>
      </c>
      <c r="H1600" s="1" t="n">
        <f aca="false">G1600*F1600</f>
        <v>5743.5</v>
      </c>
      <c r="I1600" s="13" t="s">
        <v>4369</v>
      </c>
      <c r="J1600" s="14" t="n">
        <v>5743.4</v>
      </c>
      <c r="K1600" s="1" t="n">
        <f aca="false">H1600-J1600</f>
        <v>0.100000000000364</v>
      </c>
      <c r="L1600" s="0"/>
    </row>
    <row r="1601" customFormat="false" ht="30.8" hidden="false" customHeight="false" outlineLevel="0" collapsed="false">
      <c r="A1601" s="1" t="s">
        <v>4370</v>
      </c>
      <c r="B1601" s="1" t="s">
        <v>4371</v>
      </c>
      <c r="C1601" s="1" t="s">
        <v>75</v>
      </c>
      <c r="D1601" s="1" t="s">
        <v>93</v>
      </c>
      <c r="E1601" s="1" t="n">
        <v>19880</v>
      </c>
      <c r="F1601" s="1" t="n">
        <f aca="false">D1601-C1601</f>
        <v>4</v>
      </c>
      <c r="G1601" s="26" t="n">
        <v>3853.5</v>
      </c>
      <c r="H1601" s="1" t="n">
        <f aca="false">G1601*F1601</f>
        <v>15414</v>
      </c>
      <c r="I1601" s="13" t="s">
        <v>4372</v>
      </c>
      <c r="J1601" s="14" t="n">
        <v>15414</v>
      </c>
      <c r="K1601" s="1" t="n">
        <f aca="false">H1601-J1601</f>
        <v>0</v>
      </c>
      <c r="L1601" s="0"/>
    </row>
    <row r="1602" customFormat="false" ht="30.8" hidden="false" customHeight="false" outlineLevel="0" collapsed="false">
      <c r="A1602" s="1" t="s">
        <v>4373</v>
      </c>
      <c r="B1602" s="1" t="s">
        <v>4374</v>
      </c>
      <c r="C1602" s="1" t="s">
        <v>86</v>
      </c>
      <c r="D1602" s="1" t="s">
        <v>133</v>
      </c>
      <c r="E1602" s="1" t="n">
        <v>4932.5</v>
      </c>
      <c r="F1602" s="1" t="n">
        <f aca="false">D1602-C1602</f>
        <v>1</v>
      </c>
      <c r="G1602" s="26" t="n">
        <v>3853.5</v>
      </c>
      <c r="H1602" s="1" t="n">
        <f aca="false">G1602*F1602</f>
        <v>3853.5</v>
      </c>
      <c r="I1602" s="13" t="s">
        <v>4375</v>
      </c>
      <c r="J1602" s="14" t="n">
        <v>3853.5</v>
      </c>
      <c r="K1602" s="1" t="n">
        <f aca="false">H1602-J1602</f>
        <v>0</v>
      </c>
      <c r="L1602" s="0"/>
    </row>
    <row r="1603" customFormat="false" ht="30.8" hidden="false" customHeight="false" outlineLevel="0" collapsed="false">
      <c r="A1603" s="1" t="s">
        <v>4376</v>
      </c>
      <c r="B1603" s="1" t="s">
        <v>4377</v>
      </c>
      <c r="C1603" s="1" t="s">
        <v>142</v>
      </c>
      <c r="D1603" s="1" t="s">
        <v>75</v>
      </c>
      <c r="E1603" s="1" t="n">
        <v>24662.5</v>
      </c>
      <c r="F1603" s="1" t="n">
        <f aca="false">D1603-C1603</f>
        <v>5</v>
      </c>
      <c r="G1603" s="26" t="n">
        <v>3853.5</v>
      </c>
      <c r="H1603" s="1" t="n">
        <f aca="false">G1603*F1603</f>
        <v>19267.5</v>
      </c>
      <c r="I1603" s="13" t="s">
        <v>4378</v>
      </c>
      <c r="J1603" s="14" t="n">
        <v>19267.5</v>
      </c>
      <c r="K1603" s="1" t="n">
        <f aca="false">H1603-J1603</f>
        <v>0</v>
      </c>
      <c r="L1603" s="0"/>
    </row>
    <row r="1604" customFormat="false" ht="30.8" hidden="false" customHeight="false" outlineLevel="0" collapsed="false">
      <c r="A1604" s="1" t="s">
        <v>4379</v>
      </c>
      <c r="B1604" s="1" t="s">
        <v>4380</v>
      </c>
      <c r="C1604" s="1" t="s">
        <v>180</v>
      </c>
      <c r="D1604" s="1" t="s">
        <v>58</v>
      </c>
      <c r="E1604" s="1" t="n">
        <v>17107.5</v>
      </c>
      <c r="F1604" s="1" t="n">
        <f aca="false">D1604-C1604</f>
        <v>3</v>
      </c>
      <c r="G1604" s="26" t="n">
        <v>3853.5</v>
      </c>
      <c r="H1604" s="1" t="n">
        <f aca="false">G1604*F1604</f>
        <v>11560.5</v>
      </c>
      <c r="I1604" s="13" t="s">
        <v>4381</v>
      </c>
      <c r="J1604" s="14" t="n">
        <v>11560.5</v>
      </c>
      <c r="K1604" s="1" t="n">
        <f aca="false">H1604-J1604</f>
        <v>0</v>
      </c>
      <c r="L1604" s="0"/>
    </row>
    <row r="1605" customFormat="false" ht="30.8" hidden="false" customHeight="false" outlineLevel="0" collapsed="false">
      <c r="A1605" s="1" t="s">
        <v>4382</v>
      </c>
      <c r="B1605" s="1" t="s">
        <v>4383</v>
      </c>
      <c r="C1605" s="1" t="s">
        <v>13</v>
      </c>
      <c r="D1605" s="1" t="s">
        <v>133</v>
      </c>
      <c r="E1605" s="1" t="n">
        <v>9865</v>
      </c>
      <c r="F1605" s="1" t="n">
        <f aca="false">D1605-C1605</f>
        <v>2</v>
      </c>
      <c r="G1605" s="26" t="n">
        <v>3853.5</v>
      </c>
      <c r="H1605" s="1" t="n">
        <f aca="false">G1605*F1605</f>
        <v>7707</v>
      </c>
      <c r="I1605" s="13" t="s">
        <v>4384</v>
      </c>
      <c r="J1605" s="14" t="n">
        <v>7707</v>
      </c>
      <c r="K1605" s="1" t="n">
        <f aca="false">H1605-J1605</f>
        <v>0</v>
      </c>
      <c r="L1605" s="0"/>
    </row>
    <row r="1606" customFormat="false" ht="30.8" hidden="false" customHeight="false" outlineLevel="0" collapsed="false">
      <c r="A1606" s="1" t="s">
        <v>4385</v>
      </c>
      <c r="B1606" s="1" t="s">
        <v>4386</v>
      </c>
      <c r="C1606" s="1" t="s">
        <v>51</v>
      </c>
      <c r="D1606" s="1" t="s">
        <v>14</v>
      </c>
      <c r="E1606" s="1" t="n">
        <v>13645</v>
      </c>
      <c r="F1606" s="1" t="n">
        <f aca="false">D1606-C1606</f>
        <v>2</v>
      </c>
      <c r="G1606" s="26" t="n">
        <v>5743.5</v>
      </c>
      <c r="H1606" s="1" t="n">
        <f aca="false">G1606*F1606</f>
        <v>11487</v>
      </c>
      <c r="I1606" s="13" t="s">
        <v>4387</v>
      </c>
      <c r="J1606" s="14" t="n">
        <v>11486.8</v>
      </c>
      <c r="K1606" s="1" t="n">
        <f aca="false">H1606-J1606</f>
        <v>0.200000000000728</v>
      </c>
      <c r="L1606" s="0"/>
    </row>
    <row r="1607" customFormat="false" ht="30.8" hidden="false" customHeight="false" outlineLevel="0" collapsed="false">
      <c r="A1607" s="1" t="s">
        <v>4388</v>
      </c>
      <c r="B1607" s="1" t="s">
        <v>4389</v>
      </c>
      <c r="C1607" s="1" t="s">
        <v>150</v>
      </c>
      <c r="D1607" s="1" t="s">
        <v>58</v>
      </c>
      <c r="E1607" s="1" t="n">
        <v>6822.5</v>
      </c>
      <c r="F1607" s="1" t="n">
        <f aca="false">D1607-C1607</f>
        <v>1</v>
      </c>
      <c r="G1607" s="26" t="n">
        <v>5743.5</v>
      </c>
      <c r="H1607" s="1" t="n">
        <f aca="false">G1607*F1607</f>
        <v>5743.5</v>
      </c>
      <c r="I1607" s="13" t="s">
        <v>4390</v>
      </c>
      <c r="J1607" s="14" t="n">
        <v>5743.4</v>
      </c>
      <c r="K1607" s="1" t="n">
        <f aca="false">H1607-J1607</f>
        <v>0.100000000000364</v>
      </c>
      <c r="L1607" s="0"/>
    </row>
    <row r="1608" customFormat="false" ht="30.8" hidden="false" customHeight="false" outlineLevel="0" collapsed="false">
      <c r="A1608" s="1" t="s">
        <v>4391</v>
      </c>
      <c r="B1608" s="1" t="s">
        <v>4392</v>
      </c>
      <c r="C1608" s="1" t="s">
        <v>75</v>
      </c>
      <c r="D1608" s="1" t="s">
        <v>19</v>
      </c>
      <c r="E1608" s="1" t="n">
        <v>11545</v>
      </c>
      <c r="F1608" s="1" t="n">
        <f aca="false">D1608-C1608</f>
        <v>2</v>
      </c>
      <c r="G1608" s="26" t="n">
        <v>4693.5</v>
      </c>
      <c r="H1608" s="1" t="n">
        <f aca="false">G1608*F1608</f>
        <v>9387</v>
      </c>
      <c r="I1608" s="13" t="s">
        <v>4393</v>
      </c>
      <c r="J1608" s="14" t="n">
        <v>9387</v>
      </c>
      <c r="K1608" s="1" t="n">
        <f aca="false">H1608-J1608</f>
        <v>0</v>
      </c>
      <c r="L1608" s="0"/>
    </row>
    <row r="1609" customFormat="false" ht="15.9" hidden="false" customHeight="false" outlineLevel="0" collapsed="false">
      <c r="A1609" s="1" t="s">
        <v>4394</v>
      </c>
      <c r="B1609" s="1" t="s">
        <v>4392</v>
      </c>
      <c r="C1609" s="1" t="s">
        <v>58</v>
      </c>
      <c r="D1609" s="1" t="s">
        <v>59</v>
      </c>
      <c r="E1609" s="1" t="n">
        <v>10415</v>
      </c>
      <c r="F1609" s="1" t="n">
        <f aca="false">D1609-C1609</f>
        <v>2</v>
      </c>
      <c r="G1609" s="26" t="n">
        <v>3853.5</v>
      </c>
      <c r="H1609" s="1" t="n">
        <f aca="false">G1609*F1609</f>
        <v>7707</v>
      </c>
      <c r="I1609" s="13" t="s">
        <v>4395</v>
      </c>
      <c r="J1609" s="14" t="n">
        <v>7707</v>
      </c>
      <c r="K1609" s="1" t="n">
        <f aca="false">H1609-J1609</f>
        <v>0</v>
      </c>
      <c r="L1609" s="0"/>
    </row>
    <row r="1610" customFormat="false" ht="30.8" hidden="false" customHeight="false" outlineLevel="0" collapsed="false">
      <c r="A1610" s="1" t="s">
        <v>4396</v>
      </c>
      <c r="B1610" s="1" t="s">
        <v>4397</v>
      </c>
      <c r="C1610" s="1" t="s">
        <v>58</v>
      </c>
      <c r="D1610" s="1" t="s">
        <v>59</v>
      </c>
      <c r="E1610" s="1" t="n">
        <v>11185</v>
      </c>
      <c r="F1610" s="1" t="n">
        <f aca="false">D1610-C1610</f>
        <v>2</v>
      </c>
      <c r="G1610" s="26" t="n">
        <v>3853.5</v>
      </c>
      <c r="H1610" s="1" t="n">
        <f aca="false">G1610*F1610</f>
        <v>7707</v>
      </c>
      <c r="I1610" s="13" t="s">
        <v>4398</v>
      </c>
      <c r="J1610" s="14" t="n">
        <v>7707</v>
      </c>
      <c r="K1610" s="1" t="n">
        <f aca="false">H1610-J1610</f>
        <v>0</v>
      </c>
      <c r="L1610" s="0"/>
    </row>
    <row r="1611" customFormat="false" ht="30.8" hidden="false" customHeight="false" outlineLevel="0" collapsed="false">
      <c r="A1611" s="1" t="s">
        <v>4399</v>
      </c>
      <c r="B1611" s="1" t="s">
        <v>4400</v>
      </c>
      <c r="C1611" s="1" t="s">
        <v>74</v>
      </c>
      <c r="D1611" s="1" t="s">
        <v>24</v>
      </c>
      <c r="E1611" s="1" t="n">
        <v>5317.5</v>
      </c>
      <c r="F1611" s="1" t="n">
        <f aca="false">D1611-C1611</f>
        <v>1</v>
      </c>
      <c r="G1611" s="26" t="n">
        <v>3853.5</v>
      </c>
      <c r="H1611" s="1" t="n">
        <f aca="false">G1611*F1611</f>
        <v>3853.5</v>
      </c>
      <c r="I1611" s="13" t="s">
        <v>4401</v>
      </c>
      <c r="J1611" s="14" t="n">
        <v>3853.5</v>
      </c>
      <c r="K1611" s="1" t="n">
        <f aca="false">H1611-J1611</f>
        <v>0</v>
      </c>
      <c r="L1611" s="0"/>
    </row>
    <row r="1612" customFormat="false" ht="30.8" hidden="false" customHeight="false" outlineLevel="0" collapsed="false">
      <c r="A1612" s="1" t="s">
        <v>4402</v>
      </c>
      <c r="B1612" s="1" t="s">
        <v>4403</v>
      </c>
      <c r="C1612" s="1" t="s">
        <v>207</v>
      </c>
      <c r="D1612" s="1" t="s">
        <v>14</v>
      </c>
      <c r="E1612" s="1" t="n">
        <v>15952.5</v>
      </c>
      <c r="F1612" s="1" t="n">
        <f aca="false">D1612-C1612</f>
        <v>3</v>
      </c>
      <c r="G1612" s="26" t="n">
        <v>3853.5</v>
      </c>
      <c r="H1612" s="1" t="n">
        <f aca="false">G1612*F1612</f>
        <v>11560.5</v>
      </c>
      <c r="I1612" s="13" t="s">
        <v>4404</v>
      </c>
      <c r="J1612" s="14" t="n">
        <v>11560.5</v>
      </c>
      <c r="K1612" s="1" t="n">
        <f aca="false">H1612-J1612</f>
        <v>0</v>
      </c>
      <c r="L1612" s="0"/>
    </row>
    <row r="1613" customFormat="false" ht="30.8" hidden="false" customHeight="false" outlineLevel="0" collapsed="false">
      <c r="A1613" s="1" t="s">
        <v>4405</v>
      </c>
      <c r="B1613" s="1" t="s">
        <v>4406</v>
      </c>
      <c r="C1613" s="1" t="s">
        <v>180</v>
      </c>
      <c r="D1613" s="1" t="s">
        <v>150</v>
      </c>
      <c r="E1613" s="1" t="n">
        <v>11545</v>
      </c>
      <c r="F1613" s="1" t="n">
        <f aca="false">D1613-C1613</f>
        <v>2</v>
      </c>
      <c r="G1613" s="26" t="n">
        <v>4693.5</v>
      </c>
      <c r="H1613" s="1" t="n">
        <f aca="false">G1613*F1613</f>
        <v>9387</v>
      </c>
      <c r="I1613" s="13" t="s">
        <v>4407</v>
      </c>
      <c r="J1613" s="14" t="n">
        <v>9387</v>
      </c>
      <c r="K1613" s="1" t="n">
        <f aca="false">H1613-J1613</f>
        <v>0</v>
      </c>
      <c r="L1613" s="0"/>
    </row>
    <row r="1614" customFormat="false" ht="33.55" hidden="false" customHeight="true" outlineLevel="0" collapsed="false">
      <c r="A1614" s="26" t="s">
        <v>4408</v>
      </c>
      <c r="B1614" s="26" t="s">
        <v>4409</v>
      </c>
      <c r="C1614" s="26" t="s">
        <v>47</v>
      </c>
      <c r="D1614" s="26" t="s">
        <v>74</v>
      </c>
      <c r="E1614" s="26" t="n">
        <v>28390</v>
      </c>
      <c r="F1614" s="26" t="n">
        <f aca="false">D1614-C1614</f>
        <v>4</v>
      </c>
      <c r="G1614" s="26" t="n">
        <v>5743.5</v>
      </c>
      <c r="H1614" s="26" t="n">
        <f aca="false">G1614*F1614</f>
        <v>22974</v>
      </c>
      <c r="I1614" s="13" t="s">
        <v>4410</v>
      </c>
      <c r="J1614" s="14" t="n">
        <v>22973.6</v>
      </c>
      <c r="K1614" s="1" t="n">
        <f aca="false">H1614-J1614</f>
        <v>0.400000000001455</v>
      </c>
      <c r="L1614" s="0"/>
    </row>
    <row r="1615" customFormat="false" ht="30.8" hidden="false" customHeight="false" outlineLevel="0" collapsed="false">
      <c r="A1615" s="26" t="s">
        <v>4411</v>
      </c>
      <c r="B1615" s="26" t="s">
        <v>4412</v>
      </c>
      <c r="C1615" s="26" t="s">
        <v>24</v>
      </c>
      <c r="D1615" s="26" t="s">
        <v>75</v>
      </c>
      <c r="E1615" s="26" t="n">
        <v>4932.5</v>
      </c>
      <c r="F1615" s="26" t="n">
        <f aca="false">D1615-C1615</f>
        <v>1</v>
      </c>
      <c r="G1615" s="26" t="n">
        <v>3853.5</v>
      </c>
      <c r="H1615" s="26" t="n">
        <f aca="false">G1615*F1615</f>
        <v>3853.5</v>
      </c>
      <c r="I1615" s="13" t="s">
        <v>4413</v>
      </c>
      <c r="J1615" s="14" t="n">
        <v>3853.5</v>
      </c>
      <c r="K1615" s="1" t="n">
        <f aca="false">H1615-J1615</f>
        <v>0</v>
      </c>
      <c r="L1615" s="0"/>
    </row>
    <row r="1616" customFormat="false" ht="30.8" hidden="false" customHeight="false" outlineLevel="0" collapsed="false">
      <c r="A1616" s="26" t="s">
        <v>4414</v>
      </c>
      <c r="B1616" s="26" t="s">
        <v>4415</v>
      </c>
      <c r="C1616" s="26" t="s">
        <v>20</v>
      </c>
      <c r="D1616" s="26" t="s">
        <v>58</v>
      </c>
      <c r="E1616" s="26" t="n">
        <v>24430</v>
      </c>
      <c r="F1616" s="26" t="n">
        <f aca="false">D1616-C1616</f>
        <v>4</v>
      </c>
      <c r="G1616" s="26" t="n">
        <v>3853.5</v>
      </c>
      <c r="H1616" s="26" t="n">
        <f aca="false">G1616*F1616</f>
        <v>15414</v>
      </c>
      <c r="I1616" s="13" t="s">
        <v>4416</v>
      </c>
      <c r="J1616" s="14" t="n">
        <v>15414</v>
      </c>
      <c r="K1616" s="1" t="n">
        <f aca="false">H1616-J1616</f>
        <v>0</v>
      </c>
      <c r="L1616" s="0"/>
    </row>
    <row r="1617" customFormat="false" ht="15.9" hidden="false" customHeight="false" outlineLevel="0" collapsed="false">
      <c r="A1617" s="26" t="s">
        <v>4417</v>
      </c>
      <c r="B1617" s="26" t="s">
        <v>4418</v>
      </c>
      <c r="C1617" s="26" t="s">
        <v>133</v>
      </c>
      <c r="D1617" s="26" t="s">
        <v>112</v>
      </c>
      <c r="E1617" s="26" t="n">
        <v>15622.5</v>
      </c>
      <c r="F1617" s="26" t="n">
        <f aca="false">D1617-C1617</f>
        <v>3</v>
      </c>
      <c r="G1617" s="26" t="n">
        <v>3853.5</v>
      </c>
      <c r="H1617" s="26" t="n">
        <f aca="false">G1617*F1617</f>
        <v>11560.5</v>
      </c>
      <c r="I1617" s="13" t="s">
        <v>4419</v>
      </c>
      <c r="J1617" s="14" t="n">
        <v>11560.5</v>
      </c>
      <c r="K1617" s="1" t="n">
        <f aca="false">H1617-J1617</f>
        <v>0</v>
      </c>
      <c r="L1617" s="0"/>
    </row>
    <row r="1618" customFormat="false" ht="30.8" hidden="false" customHeight="false" outlineLevel="0" collapsed="false">
      <c r="A1618" s="1" t="s">
        <v>4420</v>
      </c>
      <c r="B1618" s="1" t="s">
        <v>4421</v>
      </c>
      <c r="C1618" s="1" t="s">
        <v>39</v>
      </c>
      <c r="D1618" s="1" t="s">
        <v>14</v>
      </c>
      <c r="E1618" s="1" t="n">
        <v>34527.5</v>
      </c>
      <c r="F1618" s="1" t="n">
        <f aca="false">D1618-C1618</f>
        <v>7</v>
      </c>
      <c r="G1618" s="26" t="n">
        <v>3853.5</v>
      </c>
      <c r="H1618" s="1" t="n">
        <f aca="false">G1618*F1618</f>
        <v>26974.5</v>
      </c>
      <c r="I1618" s="13" t="s">
        <v>4422</v>
      </c>
      <c r="J1618" s="14" t="n">
        <v>26974.5</v>
      </c>
      <c r="K1618" s="1" t="n">
        <f aca="false">H1618-J1618</f>
        <v>0</v>
      </c>
      <c r="L1618" s="0"/>
    </row>
    <row r="1619" customFormat="false" ht="30.8" hidden="false" customHeight="false" outlineLevel="0" collapsed="false">
      <c r="A1619" s="1" t="s">
        <v>4423</v>
      </c>
      <c r="B1619" s="1" t="s">
        <v>4424</v>
      </c>
      <c r="C1619" s="1" t="s">
        <v>63</v>
      </c>
      <c r="D1619" s="1" t="s">
        <v>24</v>
      </c>
      <c r="E1619" s="1" t="n">
        <v>9865</v>
      </c>
      <c r="F1619" s="1" t="n">
        <f aca="false">D1619-C1619</f>
        <v>2</v>
      </c>
      <c r="G1619" s="26" t="n">
        <v>3853.5</v>
      </c>
      <c r="H1619" s="1" t="n">
        <f aca="false">G1619*F1619</f>
        <v>7707</v>
      </c>
      <c r="I1619" s="13" t="s">
        <v>4425</v>
      </c>
      <c r="J1619" s="14" t="n">
        <v>7707</v>
      </c>
      <c r="K1619" s="1" t="n">
        <f aca="false">H1619-J1619</f>
        <v>0</v>
      </c>
      <c r="L1619" s="0"/>
    </row>
    <row r="1620" customFormat="false" ht="30.8" hidden="false" customHeight="false" outlineLevel="0" collapsed="false">
      <c r="A1620" s="1" t="s">
        <v>4426</v>
      </c>
      <c r="B1620" s="1" t="s">
        <v>4427</v>
      </c>
      <c r="C1620" s="1" t="s">
        <v>82</v>
      </c>
      <c r="D1620" s="1" t="s">
        <v>119</v>
      </c>
      <c r="E1620" s="1" t="n">
        <v>9865</v>
      </c>
      <c r="F1620" s="1" t="n">
        <f aca="false">D1620-C1620</f>
        <v>2</v>
      </c>
      <c r="G1620" s="26" t="n">
        <v>3853.5</v>
      </c>
      <c r="H1620" s="1" t="n">
        <f aca="false">G1620*F1620</f>
        <v>7707</v>
      </c>
      <c r="I1620" s="13" t="s">
        <v>4428</v>
      </c>
      <c r="J1620" s="14" t="n">
        <v>7707</v>
      </c>
      <c r="K1620" s="1" t="n">
        <f aca="false">H1620-J1620</f>
        <v>0</v>
      </c>
      <c r="L1620" s="0"/>
    </row>
    <row r="1621" customFormat="false" ht="30.8" hidden="false" customHeight="false" outlineLevel="0" collapsed="false">
      <c r="A1621" s="1" t="s">
        <v>4429</v>
      </c>
      <c r="B1621" s="1" t="s">
        <v>4430</v>
      </c>
      <c r="C1621" s="1" t="s">
        <v>47</v>
      </c>
      <c r="D1621" s="1" t="s">
        <v>34</v>
      </c>
      <c r="E1621" s="1" t="n">
        <v>57015</v>
      </c>
      <c r="F1621" s="1" t="n">
        <f aca="false">D1621-C1621</f>
        <v>7</v>
      </c>
      <c r="G1621" s="26" t="n">
        <v>3853.5</v>
      </c>
      <c r="H1621" s="1" t="n">
        <f aca="false">G1621*F1621</f>
        <v>26974.5</v>
      </c>
      <c r="I1621" s="13" t="s">
        <v>4431</v>
      </c>
      <c r="J1621" s="14" t="n">
        <v>26974.5</v>
      </c>
      <c r="K1621" s="1" t="n">
        <f aca="false">H1621-J1621</f>
        <v>0</v>
      </c>
      <c r="L1621" s="0"/>
    </row>
    <row r="1622" customFormat="false" ht="30.8" hidden="false" customHeight="false" outlineLevel="0" collapsed="false">
      <c r="A1622" s="1" t="s">
        <v>4432</v>
      </c>
      <c r="B1622" s="1" t="s">
        <v>4433</v>
      </c>
      <c r="C1622" s="1" t="s">
        <v>39</v>
      </c>
      <c r="D1622" s="1" t="s">
        <v>207</v>
      </c>
      <c r="E1622" s="1" t="n">
        <v>19730</v>
      </c>
      <c r="F1622" s="1" t="n">
        <f aca="false">D1622-C1622</f>
        <v>4</v>
      </c>
      <c r="G1622" s="26" t="n">
        <v>3853.5</v>
      </c>
      <c r="H1622" s="1" t="n">
        <f aca="false">G1622*F1622</f>
        <v>15414</v>
      </c>
      <c r="I1622" s="13" t="s">
        <v>4434</v>
      </c>
      <c r="J1622" s="14" t="n">
        <v>15414</v>
      </c>
      <c r="K1622" s="1" t="n">
        <f aca="false">H1622-J1622</f>
        <v>0</v>
      </c>
      <c r="L1622" s="0"/>
    </row>
    <row r="1623" customFormat="false" ht="30.8" hidden="false" customHeight="false" outlineLevel="0" collapsed="false">
      <c r="A1623" s="1" t="s">
        <v>4435</v>
      </c>
      <c r="B1623" s="1" t="s">
        <v>4436</v>
      </c>
      <c r="C1623" s="1" t="s">
        <v>47</v>
      </c>
      <c r="D1623" s="1" t="s">
        <v>34</v>
      </c>
      <c r="E1623" s="1" t="n">
        <v>36452.5</v>
      </c>
      <c r="F1623" s="1" t="n">
        <f aca="false">D1623-C1623</f>
        <v>7</v>
      </c>
      <c r="G1623" s="26" t="n">
        <v>3853.5</v>
      </c>
      <c r="H1623" s="1" t="n">
        <f aca="false">G1623*F1623</f>
        <v>26974.5</v>
      </c>
      <c r="I1623" s="13" t="s">
        <v>4437</v>
      </c>
      <c r="J1623" s="14" t="n">
        <v>26974.5</v>
      </c>
      <c r="K1623" s="1" t="n">
        <f aca="false">H1623-J1623</f>
        <v>0</v>
      </c>
      <c r="L1623" s="0"/>
    </row>
    <row r="1624" s="60" customFormat="true" ht="29.85" hidden="false" customHeight="false" outlineLevel="0" collapsed="false">
      <c r="A1624" s="56" t="s">
        <v>4438</v>
      </c>
      <c r="B1624" s="56" t="s">
        <v>4439</v>
      </c>
      <c r="C1624" s="56" t="s">
        <v>24</v>
      </c>
      <c r="D1624" s="56" t="s">
        <v>93</v>
      </c>
      <c r="E1624" s="56" t="n">
        <v>23750</v>
      </c>
      <c r="F1624" s="56" t="n">
        <f aca="false">D1624-C1624</f>
        <v>5</v>
      </c>
      <c r="G1624" s="56" t="n">
        <v>3670</v>
      </c>
      <c r="H1624" s="56" t="n">
        <f aca="false">G1624*F1624</f>
        <v>18350</v>
      </c>
      <c r="I1624" s="58" t="s">
        <v>4440</v>
      </c>
      <c r="J1624" s="59" t="n">
        <v>18350</v>
      </c>
      <c r="K1624" s="19" t="n">
        <f aca="false">H1624-J1624</f>
        <v>0</v>
      </c>
      <c r="L1624" s="56"/>
      <c r="AMI1624" s="22"/>
      <c r="AMJ1624" s="22"/>
    </row>
    <row r="1625" customFormat="false" ht="30.8" hidden="false" customHeight="false" outlineLevel="0" collapsed="false">
      <c r="A1625" s="1" t="s">
        <v>4441</v>
      </c>
      <c r="B1625" s="1" t="s">
        <v>4442</v>
      </c>
      <c r="C1625" s="1" t="s">
        <v>39</v>
      </c>
      <c r="D1625" s="1" t="s">
        <v>207</v>
      </c>
      <c r="E1625" s="1" t="n">
        <v>28980</v>
      </c>
      <c r="F1625" s="1" t="n">
        <f aca="false">D1625-C1625</f>
        <v>4</v>
      </c>
      <c r="G1625" s="26" t="n">
        <v>3853.5</v>
      </c>
      <c r="H1625" s="1" t="n">
        <f aca="false">G1625*F1625</f>
        <v>15414</v>
      </c>
      <c r="I1625" s="13" t="s">
        <v>4443</v>
      </c>
      <c r="J1625" s="14" t="n">
        <v>15414</v>
      </c>
      <c r="K1625" s="1" t="n">
        <f aca="false">H1625-J1625</f>
        <v>0</v>
      </c>
      <c r="L1625" s="0"/>
    </row>
    <row r="1626" customFormat="false" ht="15.9" hidden="false" customHeight="false" outlineLevel="0" collapsed="false">
      <c r="A1626" s="1" t="s">
        <v>4444</v>
      </c>
      <c r="B1626" s="1" t="s">
        <v>4445</v>
      </c>
      <c r="C1626" s="1" t="s">
        <v>39</v>
      </c>
      <c r="D1626" s="1" t="s">
        <v>133</v>
      </c>
      <c r="E1626" s="1" t="n">
        <v>14797.5</v>
      </c>
      <c r="F1626" s="1" t="n">
        <f aca="false">D1626-C1626</f>
        <v>3</v>
      </c>
      <c r="G1626" s="26" t="n">
        <v>3853.5</v>
      </c>
      <c r="H1626" s="1" t="n">
        <f aca="false">G1626*F1626</f>
        <v>11560.5</v>
      </c>
      <c r="I1626" s="13" t="s">
        <v>4446</v>
      </c>
      <c r="J1626" s="14" t="n">
        <v>11560.5</v>
      </c>
      <c r="K1626" s="1" t="n">
        <f aca="false">H1626-J1626</f>
        <v>0</v>
      </c>
      <c r="L1626" s="0"/>
    </row>
    <row r="1627" customFormat="false" ht="15.9" hidden="false" customHeight="false" outlineLevel="0" collapsed="false">
      <c r="A1627" s="1" t="s">
        <v>4447</v>
      </c>
      <c r="B1627" s="1" t="s">
        <v>4445</v>
      </c>
      <c r="C1627" s="1" t="s">
        <v>133</v>
      </c>
      <c r="D1627" s="1" t="s">
        <v>51</v>
      </c>
      <c r="E1627" s="1" t="n">
        <v>9865</v>
      </c>
      <c r="F1627" s="1" t="n">
        <f aca="false">D1627-C1627</f>
        <v>2</v>
      </c>
      <c r="G1627" s="26" t="n">
        <v>3853.5</v>
      </c>
      <c r="H1627" s="1" t="n">
        <f aca="false">G1627*F1627</f>
        <v>7707</v>
      </c>
      <c r="I1627" s="13" t="s">
        <v>4448</v>
      </c>
      <c r="J1627" s="14" t="n">
        <v>7707</v>
      </c>
      <c r="K1627" s="1" t="n">
        <f aca="false">H1627-J1627</f>
        <v>0</v>
      </c>
      <c r="L1627" s="0"/>
    </row>
    <row r="1628" customFormat="false" ht="30.8" hidden="false" customHeight="false" outlineLevel="0" collapsed="false">
      <c r="A1628" s="26" t="s">
        <v>4449</v>
      </c>
      <c r="B1628" s="26" t="s">
        <v>4450</v>
      </c>
      <c r="C1628" s="26" t="s">
        <v>39</v>
      </c>
      <c r="D1628" s="26" t="s">
        <v>86</v>
      </c>
      <c r="E1628" s="26" t="n">
        <v>9865</v>
      </c>
      <c r="F1628" s="26" t="n">
        <f aca="false">D1628-C1628</f>
        <v>2</v>
      </c>
      <c r="G1628" s="26" t="n">
        <v>3853.5</v>
      </c>
      <c r="H1628" s="26" t="n">
        <f aca="false">G1628*F1628</f>
        <v>7707</v>
      </c>
      <c r="I1628" s="13" t="s">
        <v>4451</v>
      </c>
      <c r="J1628" s="14" t="n">
        <v>7707</v>
      </c>
      <c r="K1628" s="1" t="n">
        <f aca="false">H1628-J1628</f>
        <v>0</v>
      </c>
      <c r="L1628" s="0"/>
    </row>
    <row r="1629" customFormat="false" ht="30.8" hidden="false" customHeight="false" outlineLevel="0" collapsed="false">
      <c r="A1629" s="26" t="s">
        <v>4452</v>
      </c>
      <c r="B1629" s="26" t="s">
        <v>4450</v>
      </c>
      <c r="C1629" s="26" t="s">
        <v>180</v>
      </c>
      <c r="D1629" s="26" t="s">
        <v>150</v>
      </c>
      <c r="E1629" s="26" t="n">
        <v>13645</v>
      </c>
      <c r="F1629" s="26" t="n">
        <f aca="false">D1629-C1629</f>
        <v>2</v>
      </c>
      <c r="G1629" s="26" t="n">
        <v>5743.5</v>
      </c>
      <c r="H1629" s="26" t="n">
        <f aca="false">G1629*F1629</f>
        <v>11487</v>
      </c>
      <c r="I1629" s="13" t="s">
        <v>4453</v>
      </c>
      <c r="J1629" s="14" t="n">
        <v>11486.8</v>
      </c>
      <c r="K1629" s="1" t="n">
        <f aca="false">H1629-J1629</f>
        <v>0.200000000000728</v>
      </c>
      <c r="L1629" s="0"/>
    </row>
    <row r="1630" customFormat="false" ht="30.8" hidden="false" customHeight="false" outlineLevel="0" collapsed="false">
      <c r="A1630" s="1" t="s">
        <v>4454</v>
      </c>
      <c r="B1630" s="1" t="s">
        <v>4455</v>
      </c>
      <c r="C1630" s="1" t="s">
        <v>19</v>
      </c>
      <c r="D1630" s="1" t="s">
        <v>93</v>
      </c>
      <c r="E1630" s="1" t="n">
        <v>12215</v>
      </c>
      <c r="F1630" s="1" t="n">
        <f aca="false">D1630-C1630</f>
        <v>2</v>
      </c>
      <c r="G1630" s="26" t="n">
        <v>3853.5</v>
      </c>
      <c r="H1630" s="1" t="n">
        <f aca="false">G1630*F1630</f>
        <v>7707</v>
      </c>
      <c r="I1630" s="13" t="s">
        <v>4456</v>
      </c>
      <c r="J1630" s="14" t="n">
        <v>7707</v>
      </c>
      <c r="K1630" s="1" t="n">
        <f aca="false">H1630-J1630</f>
        <v>0</v>
      </c>
      <c r="L1630" s="0"/>
    </row>
    <row r="1631" customFormat="false" ht="15.9" hidden="false" customHeight="false" outlineLevel="0" collapsed="false">
      <c r="A1631" s="1" t="s">
        <v>4457</v>
      </c>
      <c r="B1631" s="1" t="s">
        <v>4458</v>
      </c>
      <c r="C1631" s="1" t="s">
        <v>19</v>
      </c>
      <c r="D1631" s="1" t="s">
        <v>13</v>
      </c>
      <c r="E1631" s="1" t="n">
        <v>37222.5</v>
      </c>
      <c r="F1631" s="1" t="n">
        <f aca="false">D1631-C1631</f>
        <v>7</v>
      </c>
      <c r="G1631" s="26" t="n">
        <v>3853.5</v>
      </c>
      <c r="H1631" s="1" t="n">
        <f aca="false">G1631*F1631</f>
        <v>26974.5</v>
      </c>
      <c r="I1631" s="13" t="s">
        <v>4459</v>
      </c>
      <c r="J1631" s="14" t="n">
        <v>26974.5</v>
      </c>
      <c r="K1631" s="1" t="n">
        <f aca="false">H1631-J1631</f>
        <v>0</v>
      </c>
      <c r="L1631" s="0"/>
    </row>
    <row r="1632" customFormat="false" ht="30.8" hidden="false" customHeight="false" outlineLevel="0" collapsed="false">
      <c r="A1632" s="26" t="s">
        <v>4460</v>
      </c>
      <c r="B1632" s="26" t="s">
        <v>4461</v>
      </c>
      <c r="C1632" s="26" t="s">
        <v>58</v>
      </c>
      <c r="D1632" s="26" t="s">
        <v>59</v>
      </c>
      <c r="E1632" s="26" t="n">
        <v>9865</v>
      </c>
      <c r="F1632" s="26" t="n">
        <f aca="false">D1632-C1632</f>
        <v>2</v>
      </c>
      <c r="G1632" s="26" t="n">
        <v>3853.5</v>
      </c>
      <c r="H1632" s="26" t="n">
        <f aca="false">G1632*F1632</f>
        <v>7707</v>
      </c>
      <c r="I1632" s="13" t="s">
        <v>4462</v>
      </c>
      <c r="J1632" s="14" t="n">
        <v>7707</v>
      </c>
      <c r="K1632" s="1" t="n">
        <f aca="false">H1632-J1632</f>
        <v>0</v>
      </c>
      <c r="L1632" s="0"/>
    </row>
    <row r="1633" customFormat="false" ht="30.8" hidden="false" customHeight="false" outlineLevel="0" collapsed="false">
      <c r="A1633" s="1" t="s">
        <v>4463</v>
      </c>
      <c r="B1633" s="1" t="s">
        <v>4464</v>
      </c>
      <c r="C1633" s="1" t="s">
        <v>34</v>
      </c>
      <c r="D1633" s="1" t="s">
        <v>19</v>
      </c>
      <c r="E1633" s="1" t="n">
        <v>4932.5</v>
      </c>
      <c r="F1633" s="1" t="n">
        <f aca="false">D1633-C1633</f>
        <v>1</v>
      </c>
      <c r="G1633" s="26" t="n">
        <v>3853.5</v>
      </c>
      <c r="H1633" s="1" t="n">
        <f aca="false">G1633*F1633</f>
        <v>3853.5</v>
      </c>
      <c r="I1633" s="13" t="s">
        <v>4465</v>
      </c>
      <c r="J1633" s="14" t="n">
        <v>3853.5</v>
      </c>
      <c r="K1633" s="1" t="n">
        <f aca="false">H1633-J1633</f>
        <v>0</v>
      </c>
      <c r="L1633" s="0"/>
    </row>
    <row r="1634" customFormat="false" ht="30.8" hidden="false" customHeight="false" outlineLevel="0" collapsed="false">
      <c r="A1634" s="26" t="s">
        <v>4466</v>
      </c>
      <c r="B1634" s="26" t="s">
        <v>4467</v>
      </c>
      <c r="C1634" s="26" t="s">
        <v>75</v>
      </c>
      <c r="D1634" s="26" t="s">
        <v>19</v>
      </c>
      <c r="E1634" s="26" t="n">
        <v>9865</v>
      </c>
      <c r="F1634" s="26" t="n">
        <f aca="false">D1634-C1634</f>
        <v>2</v>
      </c>
      <c r="G1634" s="26" t="n">
        <v>3853.5</v>
      </c>
      <c r="H1634" s="26" t="n">
        <f aca="false">G1634*F1634</f>
        <v>7707</v>
      </c>
      <c r="I1634" s="13" t="s">
        <v>4468</v>
      </c>
      <c r="J1634" s="14" t="n">
        <v>7707</v>
      </c>
      <c r="K1634" s="1" t="n">
        <f aca="false">H1634-J1634</f>
        <v>0</v>
      </c>
      <c r="L1634" s="0"/>
    </row>
    <row r="1635" customFormat="false" ht="15.9" hidden="false" customHeight="false" outlineLevel="0" collapsed="false">
      <c r="A1635" s="1" t="s">
        <v>4469</v>
      </c>
      <c r="B1635" s="1" t="s">
        <v>4470</v>
      </c>
      <c r="C1635" s="1" t="s">
        <v>146</v>
      </c>
      <c r="D1635" s="1" t="s">
        <v>150</v>
      </c>
      <c r="E1635" s="1" t="n">
        <v>5317.5</v>
      </c>
      <c r="F1635" s="1" t="n">
        <f aca="false">D1635-C1635</f>
        <v>1</v>
      </c>
      <c r="G1635" s="26" t="n">
        <v>3853.5</v>
      </c>
      <c r="H1635" s="1" t="n">
        <f aca="false">G1635*F1635</f>
        <v>3853.5</v>
      </c>
      <c r="I1635" s="13" t="s">
        <v>4471</v>
      </c>
      <c r="J1635" s="14" t="n">
        <v>3853.5</v>
      </c>
      <c r="K1635" s="1" t="n">
        <f aca="false">H1635-J1635</f>
        <v>0</v>
      </c>
      <c r="L1635" s="0"/>
    </row>
    <row r="1636" s="12" customFormat="true" ht="29.85" hidden="false" customHeight="false" outlineLevel="0" collapsed="false">
      <c r="A1636" s="23" t="s">
        <v>4472</v>
      </c>
      <c r="B1636" s="11" t="s">
        <v>4473</v>
      </c>
      <c r="C1636" s="11" t="s">
        <v>24</v>
      </c>
      <c r="D1636" s="11" t="s">
        <v>19</v>
      </c>
      <c r="E1636" s="11" t="n">
        <v>30420</v>
      </c>
      <c r="F1636" s="11" t="n">
        <f aca="false">D1636-C1636</f>
        <v>3</v>
      </c>
      <c r="G1636" s="8" t="n">
        <f aca="false">3853.5*2</f>
        <v>7707</v>
      </c>
      <c r="H1636" s="11" t="n">
        <f aca="false">G1636*F1636</f>
        <v>23121</v>
      </c>
      <c r="I1636" s="9" t="s">
        <v>4474</v>
      </c>
      <c r="J1636" s="10" t="n">
        <v>11560.5</v>
      </c>
      <c r="K1636" s="11" t="n">
        <f aca="false">H1636-J1636-J1637</f>
        <v>0</v>
      </c>
      <c r="L1636" s="11"/>
    </row>
    <row r="1637" s="12" customFormat="true" ht="29.85" hidden="false" customHeight="false" outlineLevel="0" collapsed="false">
      <c r="A1637" s="23"/>
      <c r="B1637" s="11"/>
      <c r="C1637" s="11"/>
      <c r="D1637" s="11"/>
      <c r="E1637" s="11"/>
      <c r="F1637" s="11"/>
      <c r="G1637" s="8"/>
      <c r="H1637" s="11"/>
      <c r="I1637" s="9" t="s">
        <v>4475</v>
      </c>
      <c r="J1637" s="10" t="n">
        <v>11560.5</v>
      </c>
      <c r="K1637" s="11" t="n">
        <v>0</v>
      </c>
      <c r="L1637" s="11"/>
    </row>
    <row r="1638" customFormat="false" ht="30.8" hidden="false" customHeight="false" outlineLevel="0" collapsed="false">
      <c r="A1638" s="26" t="s">
        <v>4476</v>
      </c>
      <c r="B1638" s="26" t="s">
        <v>4477</v>
      </c>
      <c r="C1638" s="26" t="s">
        <v>24</v>
      </c>
      <c r="D1638" s="26" t="s">
        <v>19</v>
      </c>
      <c r="E1638" s="26" t="n">
        <v>14797.5</v>
      </c>
      <c r="F1638" s="26" t="n">
        <f aca="false">D1638-C1638</f>
        <v>3</v>
      </c>
      <c r="G1638" s="26" t="n">
        <v>3853.5</v>
      </c>
      <c r="H1638" s="26" t="n">
        <f aca="false">G1638*F1638</f>
        <v>11560.5</v>
      </c>
      <c r="I1638" s="13" t="s">
        <v>4478</v>
      </c>
      <c r="J1638" s="14" t="n">
        <v>11560.5</v>
      </c>
      <c r="K1638" s="1" t="n">
        <f aca="false">H1638-J1638</f>
        <v>0</v>
      </c>
      <c r="L1638" s="0"/>
    </row>
    <row r="1639" customFormat="false" ht="30.8" hidden="false" customHeight="false" outlineLevel="0" collapsed="false">
      <c r="A1639" s="1" t="s">
        <v>4479</v>
      </c>
      <c r="B1639" s="1" t="s">
        <v>4480</v>
      </c>
      <c r="C1639" s="1" t="s">
        <v>51</v>
      </c>
      <c r="D1639" s="1" t="s">
        <v>14</v>
      </c>
      <c r="E1639" s="1" t="n">
        <v>11405</v>
      </c>
      <c r="F1639" s="1" t="n">
        <f aca="false">D1639-C1639</f>
        <v>2</v>
      </c>
      <c r="G1639" s="26" t="n">
        <v>3853.5</v>
      </c>
      <c r="H1639" s="1" t="n">
        <f aca="false">G1639*F1639</f>
        <v>7707</v>
      </c>
      <c r="I1639" s="13" t="s">
        <v>4481</v>
      </c>
      <c r="J1639" s="14" t="n">
        <v>7707</v>
      </c>
      <c r="K1639" s="1" t="n">
        <f aca="false">H1639-J1639</f>
        <v>0</v>
      </c>
      <c r="L1639" s="0"/>
    </row>
    <row r="1640" customFormat="false" ht="30.8" hidden="false" customHeight="false" outlineLevel="0" collapsed="false">
      <c r="A1640" s="26" t="s">
        <v>4482</v>
      </c>
      <c r="B1640" s="26" t="s">
        <v>4483</v>
      </c>
      <c r="C1640" s="26" t="s">
        <v>35</v>
      </c>
      <c r="D1640" s="26" t="s">
        <v>13</v>
      </c>
      <c r="E1640" s="26" t="n">
        <v>12215</v>
      </c>
      <c r="F1640" s="26" t="n">
        <f aca="false">D1640-C1640</f>
        <v>2</v>
      </c>
      <c r="G1640" s="26" t="n">
        <v>3853.5</v>
      </c>
      <c r="H1640" s="26" t="n">
        <f aca="false">G1640*F1640</f>
        <v>7707</v>
      </c>
      <c r="I1640" s="13" t="s">
        <v>4484</v>
      </c>
      <c r="J1640" s="14" t="n">
        <v>7707</v>
      </c>
      <c r="K1640" s="1" t="n">
        <f aca="false">H1640-J1640</f>
        <v>0</v>
      </c>
      <c r="L1640" s="0"/>
    </row>
    <row r="1641" customFormat="false" ht="30.8" hidden="false" customHeight="false" outlineLevel="0" collapsed="false">
      <c r="A1641" s="1" t="s">
        <v>4485</v>
      </c>
      <c r="B1641" s="1" t="s">
        <v>4486</v>
      </c>
      <c r="C1641" s="1" t="s">
        <v>34</v>
      </c>
      <c r="D1641" s="1" t="s">
        <v>82</v>
      </c>
      <c r="E1641" s="1" t="n">
        <v>9865</v>
      </c>
      <c r="F1641" s="1" t="n">
        <f aca="false">D1641-C1641</f>
        <v>2</v>
      </c>
      <c r="G1641" s="26" t="n">
        <v>3853.5</v>
      </c>
      <c r="H1641" s="1" t="n">
        <f aca="false">G1641*F1641</f>
        <v>7707</v>
      </c>
      <c r="I1641" s="13" t="s">
        <v>4487</v>
      </c>
      <c r="J1641" s="14" t="n">
        <v>7707</v>
      </c>
      <c r="K1641" s="1" t="n">
        <f aca="false">H1641-J1641</f>
        <v>0</v>
      </c>
      <c r="L1641" s="0"/>
    </row>
    <row r="1642" customFormat="false" ht="30.8" hidden="false" customHeight="false" outlineLevel="0" collapsed="false">
      <c r="A1642" s="26" t="s">
        <v>4488</v>
      </c>
      <c r="B1642" s="26" t="s">
        <v>4489</v>
      </c>
      <c r="C1642" s="26" t="s">
        <v>119</v>
      </c>
      <c r="D1642" s="26" t="s">
        <v>67</v>
      </c>
      <c r="E1642" s="26" t="n">
        <v>5772.5</v>
      </c>
      <c r="F1642" s="26" t="n">
        <f aca="false">D1642-C1642</f>
        <v>1</v>
      </c>
      <c r="G1642" s="26" t="n">
        <v>4693.5</v>
      </c>
      <c r="H1642" s="26" t="n">
        <f aca="false">G1642*F1642</f>
        <v>4693.5</v>
      </c>
      <c r="I1642" s="13" t="s">
        <v>4490</v>
      </c>
      <c r="J1642" s="14" t="n">
        <v>4693.5</v>
      </c>
      <c r="K1642" s="1" t="n">
        <f aca="false">H1642-J1642</f>
        <v>0</v>
      </c>
      <c r="L1642" s="0"/>
    </row>
    <row r="1643" customFormat="false" ht="30.8" hidden="false" customHeight="false" outlineLevel="0" collapsed="false">
      <c r="A1643" s="1" t="s">
        <v>4491</v>
      </c>
      <c r="B1643" s="1" t="s">
        <v>4492</v>
      </c>
      <c r="C1643" s="1" t="s">
        <v>112</v>
      </c>
      <c r="D1643" s="1" t="s">
        <v>180</v>
      </c>
      <c r="E1643" s="1" t="n">
        <v>18322.5</v>
      </c>
      <c r="F1643" s="1" t="n">
        <f aca="false">D1643-C1643</f>
        <v>3</v>
      </c>
      <c r="G1643" s="26" t="n">
        <v>3853.5</v>
      </c>
      <c r="H1643" s="1" t="n">
        <f aca="false">G1643*F1643</f>
        <v>11560.5</v>
      </c>
      <c r="I1643" s="13" t="s">
        <v>4493</v>
      </c>
      <c r="J1643" s="14" t="n">
        <v>11560.5</v>
      </c>
      <c r="K1643" s="1" t="n">
        <f aca="false">H1643-J1643</f>
        <v>0</v>
      </c>
      <c r="L1643" s="0"/>
    </row>
    <row r="1644" customFormat="false" ht="30.8" hidden="false" customHeight="false" outlineLevel="0" collapsed="false">
      <c r="A1644" s="1" t="s">
        <v>4494</v>
      </c>
      <c r="B1644" s="1" t="s">
        <v>4495</v>
      </c>
      <c r="C1644" s="1" t="s">
        <v>20</v>
      </c>
      <c r="D1644" s="1" t="s">
        <v>58</v>
      </c>
      <c r="E1644" s="1" t="n">
        <v>32580</v>
      </c>
      <c r="F1644" s="1" t="n">
        <f aca="false">D1644-C1644</f>
        <v>4</v>
      </c>
      <c r="G1644" s="26" t="n">
        <v>3853.5</v>
      </c>
      <c r="H1644" s="1" t="n">
        <f aca="false">G1644*F1644</f>
        <v>15414</v>
      </c>
      <c r="I1644" s="13" t="s">
        <v>4496</v>
      </c>
      <c r="J1644" s="14" t="n">
        <v>15414</v>
      </c>
      <c r="K1644" s="1" t="n">
        <f aca="false">H1644-J1644</f>
        <v>0</v>
      </c>
      <c r="L1644" s="0"/>
    </row>
    <row r="1645" customFormat="false" ht="30.8" hidden="false" customHeight="false" outlineLevel="0" collapsed="false">
      <c r="A1645" s="1" t="s">
        <v>4497</v>
      </c>
      <c r="B1645" s="1" t="s">
        <v>4498</v>
      </c>
      <c r="C1645" s="1" t="s">
        <v>63</v>
      </c>
      <c r="D1645" s="1" t="s">
        <v>86</v>
      </c>
      <c r="E1645" s="1" t="n">
        <v>64122.5</v>
      </c>
      <c r="F1645" s="1" t="n">
        <f aca="false">D1645-C1645</f>
        <v>13</v>
      </c>
      <c r="G1645" s="26" t="n">
        <v>3853.5</v>
      </c>
      <c r="H1645" s="1" t="n">
        <f aca="false">G1645*F1645</f>
        <v>50095.5</v>
      </c>
      <c r="I1645" s="13" t="s">
        <v>4499</v>
      </c>
      <c r="J1645" s="14" t="n">
        <v>50095.5</v>
      </c>
      <c r="K1645" s="1" t="n">
        <f aca="false">H1645-J1645</f>
        <v>0</v>
      </c>
      <c r="L1645" s="0"/>
    </row>
    <row r="1646" customFormat="false" ht="15.9" hidden="false" customHeight="false" outlineLevel="0" collapsed="false">
      <c r="A1646" s="1" t="s">
        <v>4500</v>
      </c>
      <c r="B1646" s="1" t="s">
        <v>4501</v>
      </c>
      <c r="C1646" s="1" t="s">
        <v>74</v>
      </c>
      <c r="D1646" s="1" t="s">
        <v>34</v>
      </c>
      <c r="E1646" s="1" t="n">
        <v>15622.5</v>
      </c>
      <c r="F1646" s="1" t="n">
        <f aca="false">D1646-C1646</f>
        <v>3</v>
      </c>
      <c r="G1646" s="26" t="n">
        <v>3853.5</v>
      </c>
      <c r="H1646" s="1" t="n">
        <f aca="false">G1646*F1646</f>
        <v>11560.5</v>
      </c>
      <c r="I1646" s="13" t="s">
        <v>4502</v>
      </c>
      <c r="J1646" s="14" t="n">
        <v>11560.5</v>
      </c>
      <c r="K1646" s="1" t="n">
        <f aca="false">H1646-J1646</f>
        <v>0</v>
      </c>
      <c r="L1646" s="0"/>
    </row>
    <row r="1647" customFormat="false" ht="30.8" hidden="false" customHeight="false" outlineLevel="0" collapsed="false">
      <c r="A1647" s="1" t="s">
        <v>4503</v>
      </c>
      <c r="B1647" s="1" t="s">
        <v>4504</v>
      </c>
      <c r="C1647" s="1" t="s">
        <v>29</v>
      </c>
      <c r="D1647" s="1" t="s">
        <v>74</v>
      </c>
      <c r="E1647" s="1" t="n">
        <v>15400</v>
      </c>
      <c r="F1647" s="1" t="n">
        <f aca="false">D1647-C1647</f>
        <v>2</v>
      </c>
      <c r="G1647" s="26" t="n">
        <v>3853.5</v>
      </c>
      <c r="H1647" s="1" t="n">
        <f aca="false">G1647*F1647</f>
        <v>7707</v>
      </c>
      <c r="I1647" s="13" t="s">
        <v>4505</v>
      </c>
      <c r="J1647" s="14" t="n">
        <v>7707</v>
      </c>
      <c r="K1647" s="1" t="n">
        <f aca="false">H1647-J1647</f>
        <v>0</v>
      </c>
      <c r="L1647" s="0"/>
    </row>
    <row r="1648" customFormat="false" ht="30.8" hidden="false" customHeight="false" outlineLevel="0" collapsed="false">
      <c r="A1648" s="1" t="s">
        <v>4506</v>
      </c>
      <c r="B1648" s="1" t="s">
        <v>4507</v>
      </c>
      <c r="C1648" s="1" t="s">
        <v>20</v>
      </c>
      <c r="D1648" s="1" t="s">
        <v>146</v>
      </c>
      <c r="E1648" s="1" t="n">
        <v>12215</v>
      </c>
      <c r="F1648" s="1" t="n">
        <f aca="false">D1648-C1648</f>
        <v>2</v>
      </c>
      <c r="G1648" s="26" t="n">
        <v>3853.5</v>
      </c>
      <c r="H1648" s="1" t="n">
        <f aca="false">G1648*F1648</f>
        <v>7707</v>
      </c>
      <c r="I1648" s="13" t="s">
        <v>4508</v>
      </c>
      <c r="J1648" s="14" t="n">
        <v>7707</v>
      </c>
      <c r="K1648" s="1" t="n">
        <f aca="false">H1648-J1648</f>
        <v>0</v>
      </c>
      <c r="L1648" s="0"/>
    </row>
    <row r="1649" customFormat="false" ht="15.9" hidden="false" customHeight="false" outlineLevel="0" collapsed="false">
      <c r="A1649" s="1" t="s">
        <v>4509</v>
      </c>
      <c r="B1649" s="1" t="s">
        <v>4510</v>
      </c>
      <c r="C1649" s="1" t="s">
        <v>63</v>
      </c>
      <c r="D1649" s="1" t="s">
        <v>74</v>
      </c>
      <c r="E1649" s="1" t="n">
        <v>4932.5</v>
      </c>
      <c r="F1649" s="1" t="n">
        <f aca="false">D1649-C1649</f>
        <v>1</v>
      </c>
      <c r="G1649" s="26" t="n">
        <v>3853.5</v>
      </c>
      <c r="H1649" s="1" t="n">
        <f aca="false">G1649*F1649</f>
        <v>3853.5</v>
      </c>
      <c r="I1649" s="13" t="s">
        <v>4511</v>
      </c>
      <c r="J1649" s="14" t="n">
        <v>3853.5</v>
      </c>
      <c r="K1649" s="1" t="n">
        <f aca="false">H1649-J1649</f>
        <v>0</v>
      </c>
      <c r="L1649" s="0"/>
    </row>
    <row r="1650" customFormat="false" ht="15.9" hidden="false" customHeight="false" outlineLevel="0" collapsed="false">
      <c r="A1650" s="1" t="s">
        <v>4512</v>
      </c>
      <c r="B1650" s="1" t="s">
        <v>4513</v>
      </c>
      <c r="C1650" s="1" t="s">
        <v>63</v>
      </c>
      <c r="D1650" s="1" t="s">
        <v>74</v>
      </c>
      <c r="E1650" s="1" t="n">
        <v>5317.5</v>
      </c>
      <c r="F1650" s="1" t="n">
        <f aca="false">D1650-C1650</f>
        <v>1</v>
      </c>
      <c r="G1650" s="26" t="n">
        <v>3853.5</v>
      </c>
      <c r="H1650" s="1" t="n">
        <f aca="false">G1650*F1650</f>
        <v>3853.5</v>
      </c>
      <c r="I1650" s="13" t="s">
        <v>4514</v>
      </c>
      <c r="J1650" s="14" t="n">
        <v>3853.5</v>
      </c>
      <c r="K1650" s="1" t="n">
        <f aca="false">H1650-J1650</f>
        <v>0</v>
      </c>
      <c r="L1650" s="0"/>
    </row>
    <row r="1651" customFormat="false" ht="30.8" hidden="false" customHeight="false" outlineLevel="0" collapsed="false">
      <c r="A1651" s="26" t="s">
        <v>4515</v>
      </c>
      <c r="B1651" s="26" t="s">
        <v>4516</v>
      </c>
      <c r="C1651" s="26" t="s">
        <v>13</v>
      </c>
      <c r="D1651" s="26" t="s">
        <v>133</v>
      </c>
      <c r="E1651" s="26" t="n">
        <v>15032.5</v>
      </c>
      <c r="F1651" s="26" t="n">
        <f aca="false">D1651-C1651</f>
        <v>2</v>
      </c>
      <c r="G1651" s="26" t="n">
        <v>4693.5</v>
      </c>
      <c r="H1651" s="26" t="n">
        <f aca="false">G1651*F1651</f>
        <v>9387</v>
      </c>
      <c r="I1651" s="13" t="s">
        <v>4517</v>
      </c>
      <c r="J1651" s="14" t="n">
        <v>9387</v>
      </c>
      <c r="K1651" s="1" t="n">
        <f aca="false">H1651-J1651</f>
        <v>0</v>
      </c>
      <c r="L1651" s="0"/>
    </row>
    <row r="1652" customFormat="false" ht="30.8" hidden="false" customHeight="false" outlineLevel="0" collapsed="false">
      <c r="A1652" s="1" t="s">
        <v>4518</v>
      </c>
      <c r="B1652" s="1" t="s">
        <v>4516</v>
      </c>
      <c r="C1652" s="1" t="s">
        <v>133</v>
      </c>
      <c r="D1652" s="1" t="s">
        <v>51</v>
      </c>
      <c r="E1652" s="1" t="n">
        <v>12095</v>
      </c>
      <c r="F1652" s="1" t="n">
        <f aca="false">D1652-C1652</f>
        <v>2</v>
      </c>
      <c r="G1652" s="26" t="n">
        <v>4693.5</v>
      </c>
      <c r="H1652" s="1" t="n">
        <f aca="false">G1652*F1652</f>
        <v>9387</v>
      </c>
      <c r="I1652" s="13" t="s">
        <v>4519</v>
      </c>
      <c r="J1652" s="14" t="n">
        <v>9387</v>
      </c>
      <c r="K1652" s="1" t="n">
        <f aca="false">H1652-J1652</f>
        <v>0</v>
      </c>
      <c r="L1652" s="0"/>
    </row>
    <row r="1653" customFormat="false" ht="30.8" hidden="false" customHeight="false" outlineLevel="0" collapsed="false">
      <c r="A1653" s="1" t="s">
        <v>4520</v>
      </c>
      <c r="B1653" s="1" t="s">
        <v>4521</v>
      </c>
      <c r="C1653" s="1" t="s">
        <v>39</v>
      </c>
      <c r="D1653" s="1" t="s">
        <v>86</v>
      </c>
      <c r="E1653" s="1" t="n">
        <v>10635</v>
      </c>
      <c r="F1653" s="1" t="n">
        <f aca="false">D1653-C1653</f>
        <v>2</v>
      </c>
      <c r="G1653" s="26" t="n">
        <v>3853.5</v>
      </c>
      <c r="H1653" s="1" t="n">
        <f aca="false">G1653*F1653</f>
        <v>7707</v>
      </c>
      <c r="I1653" s="13" t="s">
        <v>4522</v>
      </c>
      <c r="J1653" s="14" t="n">
        <v>7707</v>
      </c>
      <c r="K1653" s="1" t="n">
        <f aca="false">H1653-J1653</f>
        <v>0</v>
      </c>
      <c r="L1653" s="0"/>
    </row>
    <row r="1654" s="12" customFormat="true" ht="29.85" hidden="false" customHeight="false" outlineLevel="0" collapsed="false">
      <c r="A1654" s="23" t="s">
        <v>4523</v>
      </c>
      <c r="B1654" s="11" t="s">
        <v>4524</v>
      </c>
      <c r="C1654" s="11" t="s">
        <v>82</v>
      </c>
      <c r="D1654" s="11" t="s">
        <v>67</v>
      </c>
      <c r="E1654" s="11" t="n">
        <v>40740</v>
      </c>
      <c r="F1654" s="11" t="n">
        <f aca="false">D1654-C1654</f>
        <v>3</v>
      </c>
      <c r="G1654" s="8" t="n">
        <f aca="false">3853.5*2</f>
        <v>7707</v>
      </c>
      <c r="H1654" s="11" t="n">
        <f aca="false">G1654*F1654</f>
        <v>23121</v>
      </c>
      <c r="I1654" s="9" t="s">
        <v>4525</v>
      </c>
      <c r="J1654" s="10" t="n">
        <v>11560.5</v>
      </c>
      <c r="K1654" s="11" t="n">
        <f aca="false">H1654-J1654-J1655</f>
        <v>0</v>
      </c>
      <c r="L1654" s="11"/>
    </row>
    <row r="1655" customFormat="false" ht="29.85" hidden="false" customHeight="false" outlineLevel="0" collapsed="false">
      <c r="A1655" s="23"/>
      <c r="B1655" s="11"/>
      <c r="C1655" s="11"/>
      <c r="D1655" s="11"/>
      <c r="E1655" s="11"/>
      <c r="F1655" s="11"/>
      <c r="G1655" s="8"/>
      <c r="H1655" s="11"/>
      <c r="I1655" s="24" t="s">
        <v>4526</v>
      </c>
      <c r="J1655" s="25" t="n">
        <v>11560.5</v>
      </c>
      <c r="K1655" s="11" t="n">
        <v>0</v>
      </c>
      <c r="L1655" s="11"/>
    </row>
    <row r="1656" customFormat="false" ht="30.8" hidden="false" customHeight="false" outlineLevel="0" collapsed="false">
      <c r="A1656" s="26" t="s">
        <v>4527</v>
      </c>
      <c r="B1656" s="26" t="s">
        <v>4528</v>
      </c>
      <c r="C1656" s="26" t="s">
        <v>67</v>
      </c>
      <c r="D1656" s="26" t="s">
        <v>39</v>
      </c>
      <c r="E1656" s="26" t="n">
        <v>9865</v>
      </c>
      <c r="F1656" s="26" t="n">
        <f aca="false">D1656-C1656</f>
        <v>2</v>
      </c>
      <c r="G1656" s="26" t="n">
        <v>3853.5</v>
      </c>
      <c r="H1656" s="26" t="n">
        <f aca="false">G1656*F1656</f>
        <v>7707</v>
      </c>
      <c r="I1656" s="13" t="s">
        <v>4529</v>
      </c>
      <c r="J1656" s="14" t="n">
        <v>7707</v>
      </c>
      <c r="K1656" s="26" t="n">
        <f aca="false">H1656-J1656</f>
        <v>0</v>
      </c>
      <c r="L1656" s="0"/>
    </row>
    <row r="1657" customFormat="false" ht="30.8" hidden="false" customHeight="false" outlineLevel="0" collapsed="false">
      <c r="A1657" s="1" t="s">
        <v>4530</v>
      </c>
      <c r="B1657" s="1" t="s">
        <v>4531</v>
      </c>
      <c r="C1657" s="1" t="s">
        <v>150</v>
      </c>
      <c r="D1657" s="1" t="s">
        <v>232</v>
      </c>
      <c r="E1657" s="1" t="n">
        <v>14195</v>
      </c>
      <c r="F1657" s="1" t="n">
        <f aca="false">D1657-C1657</f>
        <v>2</v>
      </c>
      <c r="G1657" s="26" t="n">
        <v>5743.5</v>
      </c>
      <c r="H1657" s="1" t="n">
        <f aca="false">G1657*F1657</f>
        <v>11487</v>
      </c>
      <c r="I1657" s="13" t="s">
        <v>4532</v>
      </c>
      <c r="J1657" s="14" t="n">
        <v>11486.8</v>
      </c>
      <c r="K1657" s="26" t="n">
        <f aca="false">H1657-J1657</f>
        <v>0.200000000000728</v>
      </c>
      <c r="L1657" s="0"/>
    </row>
    <row r="1658" customFormat="false" ht="30.8" hidden="false" customHeight="false" outlineLevel="0" collapsed="false">
      <c r="A1658" s="1" t="s">
        <v>4533</v>
      </c>
      <c r="B1658" s="1" t="s">
        <v>4534</v>
      </c>
      <c r="C1658" s="1" t="s">
        <v>74</v>
      </c>
      <c r="D1658" s="1" t="s">
        <v>82</v>
      </c>
      <c r="E1658" s="1" t="n">
        <v>28787.5</v>
      </c>
      <c r="F1658" s="1" t="n">
        <f aca="false">D1658-C1658</f>
        <v>5</v>
      </c>
      <c r="G1658" s="26" t="n">
        <v>3853.5</v>
      </c>
      <c r="H1658" s="1" t="n">
        <f aca="false">G1658*F1658</f>
        <v>19267.5</v>
      </c>
      <c r="I1658" s="13" t="s">
        <v>4535</v>
      </c>
      <c r="J1658" s="14" t="n">
        <v>19267.5</v>
      </c>
      <c r="K1658" s="26" t="n">
        <f aca="false">H1658-J1658</f>
        <v>0</v>
      </c>
      <c r="L1658" s="0"/>
    </row>
    <row r="1659" customFormat="false" ht="30.8" hidden="false" customHeight="false" outlineLevel="0" collapsed="false">
      <c r="A1659" s="1" t="s">
        <v>4536</v>
      </c>
      <c r="B1659" s="1" t="s">
        <v>4537</v>
      </c>
      <c r="C1659" s="1" t="s">
        <v>86</v>
      </c>
      <c r="D1659" s="1" t="s">
        <v>14</v>
      </c>
      <c r="E1659" s="1" t="n">
        <v>37581.25</v>
      </c>
      <c r="F1659" s="1" t="n">
        <f aca="false">D1659-C1659</f>
        <v>5</v>
      </c>
      <c r="G1659" s="26" t="n">
        <v>4693.5</v>
      </c>
      <c r="H1659" s="1" t="n">
        <f aca="false">G1659*F1659</f>
        <v>23467.5</v>
      </c>
      <c r="I1659" s="13" t="s">
        <v>4538</v>
      </c>
      <c r="J1659" s="14" t="n">
        <v>23467.5</v>
      </c>
      <c r="K1659" s="26" t="n">
        <f aca="false">H1659-J1659</f>
        <v>0</v>
      </c>
      <c r="L1659" s="0"/>
    </row>
    <row r="1660" customFormat="false" ht="30.8" hidden="false" customHeight="false" outlineLevel="0" collapsed="false">
      <c r="A1660" s="1" t="s">
        <v>4539</v>
      </c>
      <c r="B1660" s="1" t="s">
        <v>4540</v>
      </c>
      <c r="C1660" s="1" t="s">
        <v>29</v>
      </c>
      <c r="D1660" s="1" t="s">
        <v>75</v>
      </c>
      <c r="E1660" s="1" t="n">
        <v>24430</v>
      </c>
      <c r="F1660" s="1" t="n">
        <f aca="false">D1660-C1660</f>
        <v>4</v>
      </c>
      <c r="G1660" s="26" t="n">
        <v>3853.5</v>
      </c>
      <c r="H1660" s="1" t="n">
        <f aca="false">G1660*F1660</f>
        <v>15414</v>
      </c>
      <c r="I1660" s="13" t="s">
        <v>4541</v>
      </c>
      <c r="J1660" s="14" t="n">
        <v>15414</v>
      </c>
      <c r="K1660" s="26" t="n">
        <f aca="false">H1660-J1660</f>
        <v>0</v>
      </c>
      <c r="L1660" s="0"/>
    </row>
    <row r="1661" customFormat="false" ht="30.8" hidden="false" customHeight="false" outlineLevel="0" collapsed="false">
      <c r="A1661" s="26" t="s">
        <v>4542</v>
      </c>
      <c r="B1661" s="26" t="s">
        <v>4543</v>
      </c>
      <c r="C1661" s="26" t="s">
        <v>51</v>
      </c>
      <c r="D1661" s="26" t="s">
        <v>14</v>
      </c>
      <c r="E1661" s="26" t="n">
        <v>9865</v>
      </c>
      <c r="F1661" s="26" t="n">
        <f aca="false">D1661-C1661</f>
        <v>2</v>
      </c>
      <c r="G1661" s="26" t="n">
        <v>3853.5</v>
      </c>
      <c r="H1661" s="26" t="n">
        <f aca="false">G1661*F1661</f>
        <v>7707</v>
      </c>
      <c r="I1661" s="13" t="s">
        <v>4544</v>
      </c>
      <c r="J1661" s="14" t="n">
        <v>7707</v>
      </c>
      <c r="K1661" s="26" t="n">
        <f aca="false">H1661-J1661</f>
        <v>0</v>
      </c>
      <c r="L1661" s="0"/>
    </row>
    <row r="1662" customFormat="false" ht="30.8" hidden="false" customHeight="false" outlineLevel="0" collapsed="false">
      <c r="A1662" s="1" t="s">
        <v>4545</v>
      </c>
      <c r="B1662" s="1" t="s">
        <v>4546</v>
      </c>
      <c r="C1662" s="1" t="s">
        <v>14</v>
      </c>
      <c r="D1662" s="1" t="s">
        <v>232</v>
      </c>
      <c r="E1662" s="1" t="n">
        <v>39255</v>
      </c>
      <c r="F1662" s="1" t="n">
        <f aca="false">D1662-C1662</f>
        <v>6</v>
      </c>
      <c r="G1662" s="26" t="n">
        <v>4693.5</v>
      </c>
      <c r="H1662" s="1" t="n">
        <f aca="false">G1662*F1662</f>
        <v>28161</v>
      </c>
      <c r="I1662" s="13" t="s">
        <v>4547</v>
      </c>
      <c r="J1662" s="14" t="n">
        <v>28161</v>
      </c>
      <c r="K1662" s="26" t="n">
        <f aca="false">H1662-J1662</f>
        <v>0</v>
      </c>
      <c r="L1662" s="0"/>
    </row>
    <row r="1663" customFormat="false" ht="30.8" hidden="false" customHeight="false" outlineLevel="0" collapsed="false">
      <c r="A1663" s="26" t="s">
        <v>4548</v>
      </c>
      <c r="B1663" s="26" t="s">
        <v>4549</v>
      </c>
      <c r="C1663" s="26" t="s">
        <v>47</v>
      </c>
      <c r="D1663" s="26" t="s">
        <v>142</v>
      </c>
      <c r="E1663" s="26" t="n">
        <v>5702.5</v>
      </c>
      <c r="F1663" s="26" t="n">
        <f aca="false">D1663-C1663</f>
        <v>1</v>
      </c>
      <c r="G1663" s="26" t="n">
        <v>3853.5</v>
      </c>
      <c r="H1663" s="26" t="n">
        <f aca="false">G1663*F1663</f>
        <v>3853.5</v>
      </c>
      <c r="I1663" s="13" t="s">
        <v>4550</v>
      </c>
      <c r="J1663" s="14" t="n">
        <v>3853.5</v>
      </c>
      <c r="K1663" s="26" t="n">
        <f aca="false">H1663-J1663</f>
        <v>0</v>
      </c>
      <c r="L1663" s="0"/>
    </row>
    <row r="1664" s="12" customFormat="true" ht="29.85" hidden="false" customHeight="false" outlineLevel="0" collapsed="false">
      <c r="A1664" s="23" t="s">
        <v>4551</v>
      </c>
      <c r="B1664" s="11" t="s">
        <v>4552</v>
      </c>
      <c r="C1664" s="11" t="s">
        <v>13</v>
      </c>
      <c r="D1664" s="11" t="s">
        <v>20</v>
      </c>
      <c r="E1664" s="11" t="n">
        <v>59190</v>
      </c>
      <c r="F1664" s="11" t="n">
        <f aca="false">D1664-C1664</f>
        <v>7</v>
      </c>
      <c r="G1664" s="8" t="n">
        <f aca="false">3853.5</f>
        <v>3853.5</v>
      </c>
      <c r="H1664" s="11" t="n">
        <f aca="false">G1664*F1664</f>
        <v>26974.5</v>
      </c>
      <c r="I1664" s="9" t="s">
        <v>4553</v>
      </c>
      <c r="J1664" s="10" t="n">
        <v>26974.5</v>
      </c>
      <c r="K1664" s="11" t="n">
        <f aca="false">H1664+H1665-J1664-J1665</f>
        <v>0</v>
      </c>
      <c r="L1664" s="11"/>
    </row>
    <row r="1665" s="12" customFormat="true" ht="29.85" hidden="false" customHeight="false" outlineLevel="0" collapsed="false">
      <c r="A1665" s="23"/>
      <c r="B1665" s="11"/>
      <c r="C1665" s="11"/>
      <c r="D1665" s="11"/>
      <c r="E1665" s="11"/>
      <c r="F1665" s="11" t="n">
        <v>5</v>
      </c>
      <c r="G1665" s="8" t="n">
        <v>3853.5</v>
      </c>
      <c r="H1665" s="11" t="n">
        <f aca="false">G1665*F1665</f>
        <v>19267.5</v>
      </c>
      <c r="I1665" s="9" t="s">
        <v>4554</v>
      </c>
      <c r="J1665" s="10" t="n">
        <v>19267.5</v>
      </c>
      <c r="K1665" s="11" t="n">
        <v>0</v>
      </c>
      <c r="L1665" s="11"/>
    </row>
    <row r="1666" customFormat="false" ht="30.8" hidden="false" customHeight="false" outlineLevel="0" collapsed="false">
      <c r="A1666" s="1" t="s">
        <v>4555</v>
      </c>
      <c r="B1666" s="1" t="s">
        <v>4556</v>
      </c>
      <c r="C1666" s="1" t="s">
        <v>207</v>
      </c>
      <c r="D1666" s="1" t="s">
        <v>14</v>
      </c>
      <c r="E1666" s="1" t="n">
        <v>14797.5</v>
      </c>
      <c r="F1666" s="1" t="n">
        <f aca="false">D1666-C1666</f>
        <v>3</v>
      </c>
      <c r="G1666" s="26" t="n">
        <v>3853.5</v>
      </c>
      <c r="H1666" s="1" t="n">
        <f aca="false">G1666*F1666</f>
        <v>11560.5</v>
      </c>
      <c r="I1666" s="13" t="s">
        <v>4557</v>
      </c>
      <c r="J1666" s="14" t="n">
        <v>11560.5</v>
      </c>
      <c r="K1666" s="1" t="n">
        <f aca="false">H1666-J1666</f>
        <v>0</v>
      </c>
      <c r="L1666" s="0"/>
    </row>
    <row r="1667" customFormat="false" ht="30.8" hidden="false" customHeight="false" outlineLevel="0" collapsed="false">
      <c r="A1667" s="1" t="s">
        <v>4558</v>
      </c>
      <c r="B1667" s="1" t="s">
        <v>4559</v>
      </c>
      <c r="C1667" s="1" t="s">
        <v>82</v>
      </c>
      <c r="D1667" s="1" t="s">
        <v>86</v>
      </c>
      <c r="E1667" s="1" t="n">
        <v>48326.25</v>
      </c>
      <c r="F1667" s="1" t="n">
        <f aca="false">D1667-C1667</f>
        <v>7</v>
      </c>
      <c r="G1667" s="26" t="n">
        <v>3853.5</v>
      </c>
      <c r="H1667" s="1" t="n">
        <f aca="false">G1667*F1667</f>
        <v>26974.5</v>
      </c>
      <c r="I1667" s="13" t="s">
        <v>4560</v>
      </c>
      <c r="J1667" s="14" t="n">
        <v>26974.5</v>
      </c>
      <c r="K1667" s="1" t="n">
        <f aca="false">H1667-J1667</f>
        <v>0</v>
      </c>
      <c r="L1667" s="0"/>
    </row>
    <row r="1668" customFormat="false" ht="30.8" hidden="false" customHeight="false" outlineLevel="0" collapsed="false">
      <c r="A1668" s="26" t="s">
        <v>4561</v>
      </c>
      <c r="B1668" s="26" t="s">
        <v>4562</v>
      </c>
      <c r="C1668" s="26" t="s">
        <v>20</v>
      </c>
      <c r="D1668" s="26" t="s">
        <v>146</v>
      </c>
      <c r="E1668" s="26" t="n">
        <v>9865</v>
      </c>
      <c r="F1668" s="26" t="n">
        <f aca="false">D1668-C1668</f>
        <v>2</v>
      </c>
      <c r="G1668" s="26" t="n">
        <v>3853.5</v>
      </c>
      <c r="H1668" s="26" t="n">
        <f aca="false">G1668*F1668</f>
        <v>7707</v>
      </c>
      <c r="I1668" s="13" t="s">
        <v>4563</v>
      </c>
      <c r="J1668" s="14" t="n">
        <v>7707</v>
      </c>
      <c r="K1668" s="1" t="n">
        <f aca="false">H1668-J1668</f>
        <v>0</v>
      </c>
      <c r="L1668" s="0"/>
    </row>
    <row r="1669" s="22" customFormat="true" ht="29.85" hidden="false" customHeight="false" outlineLevel="0" collapsed="false">
      <c r="A1669" s="19" t="s">
        <v>4564</v>
      </c>
      <c r="B1669" s="19" t="s">
        <v>4565</v>
      </c>
      <c r="C1669" s="19" t="s">
        <v>43</v>
      </c>
      <c r="D1669" s="19" t="s">
        <v>29</v>
      </c>
      <c r="E1669" s="19" t="n">
        <v>30445</v>
      </c>
      <c r="F1669" s="19" t="n">
        <f aca="false">D1669-C1669</f>
        <v>4</v>
      </c>
      <c r="G1669" s="19" t="n">
        <v>3670</v>
      </c>
      <c r="H1669" s="19" t="n">
        <f aca="false">G1669*F1669</f>
        <v>14680</v>
      </c>
      <c r="I1669" s="20" t="s">
        <v>4566</v>
      </c>
      <c r="J1669" s="21" t="n">
        <v>14680</v>
      </c>
      <c r="K1669" s="19" t="n">
        <f aca="false">H1669-J1669</f>
        <v>0</v>
      </c>
    </row>
    <row r="1670" customFormat="false" ht="30.8" hidden="false" customHeight="false" outlineLevel="0" collapsed="false">
      <c r="A1670" s="1" t="s">
        <v>4567</v>
      </c>
      <c r="B1670" s="1" t="s">
        <v>4568</v>
      </c>
      <c r="C1670" s="1" t="s">
        <v>74</v>
      </c>
      <c r="D1670" s="1" t="s">
        <v>34</v>
      </c>
      <c r="E1670" s="1" t="n">
        <v>21735</v>
      </c>
      <c r="F1670" s="1" t="n">
        <f aca="false">D1670-C1670</f>
        <v>3</v>
      </c>
      <c r="G1670" s="26" t="n">
        <v>3853.5</v>
      </c>
      <c r="H1670" s="1" t="n">
        <f aca="false">G1670*F1670</f>
        <v>11560.5</v>
      </c>
      <c r="I1670" s="13" t="s">
        <v>4569</v>
      </c>
      <c r="J1670" s="14" t="n">
        <v>11010</v>
      </c>
      <c r="K1670" s="1" t="n">
        <f aca="false">H1670-J1670</f>
        <v>550.5</v>
      </c>
      <c r="L1670" s="0"/>
    </row>
    <row r="1671" customFormat="false" ht="30.8" hidden="false" customHeight="false" outlineLevel="0" collapsed="false">
      <c r="A1671" s="1" t="s">
        <v>4570</v>
      </c>
      <c r="B1671" s="1" t="s">
        <v>4571</v>
      </c>
      <c r="C1671" s="1" t="s">
        <v>28</v>
      </c>
      <c r="D1671" s="1" t="s">
        <v>34</v>
      </c>
      <c r="E1671" s="1" t="n">
        <v>39460</v>
      </c>
      <c r="F1671" s="1" t="n">
        <f aca="false">D1671-C1671</f>
        <v>8</v>
      </c>
      <c r="G1671" s="26" t="n">
        <v>3853.5</v>
      </c>
      <c r="H1671" s="1" t="n">
        <f aca="false">G1671*F1671</f>
        <v>30828</v>
      </c>
      <c r="I1671" s="13" t="s">
        <v>4572</v>
      </c>
      <c r="J1671" s="14" t="n">
        <v>30828</v>
      </c>
      <c r="K1671" s="1" t="n">
        <f aca="false">H1671-J1671</f>
        <v>0</v>
      </c>
      <c r="L1671" s="0"/>
    </row>
    <row r="1672" customFormat="false" ht="30.8" hidden="false" customHeight="false" outlineLevel="0" collapsed="false">
      <c r="A1672" s="1" t="s">
        <v>4573</v>
      </c>
      <c r="B1672" s="1" t="s">
        <v>4574</v>
      </c>
      <c r="C1672" s="1" t="s">
        <v>43</v>
      </c>
      <c r="D1672" s="1" t="s">
        <v>142</v>
      </c>
      <c r="E1672" s="1" t="n">
        <v>18322.5</v>
      </c>
      <c r="F1672" s="1" t="n">
        <f aca="false">D1672-C1672</f>
        <v>3</v>
      </c>
      <c r="G1672" s="26" t="n">
        <v>3853.5</v>
      </c>
      <c r="H1672" s="1" t="n">
        <f aca="false">G1672*F1672</f>
        <v>11560.5</v>
      </c>
      <c r="I1672" s="13" t="s">
        <v>4575</v>
      </c>
      <c r="J1672" s="14" t="n">
        <v>11560.5</v>
      </c>
      <c r="K1672" s="1" t="n">
        <f aca="false">H1672-J1672</f>
        <v>0</v>
      </c>
      <c r="L1672" s="0"/>
    </row>
    <row r="1673" customFormat="false" ht="15.9" hidden="false" customHeight="false" outlineLevel="0" collapsed="false">
      <c r="A1673" s="26" t="s">
        <v>4576</v>
      </c>
      <c r="B1673" s="26" t="s">
        <v>4577</v>
      </c>
      <c r="C1673" s="26" t="s">
        <v>14</v>
      </c>
      <c r="D1673" s="26" t="s">
        <v>180</v>
      </c>
      <c r="E1673" s="26" t="n">
        <v>10415</v>
      </c>
      <c r="F1673" s="26" t="n">
        <f aca="false">D1673-C1673</f>
        <v>2</v>
      </c>
      <c r="G1673" s="26" t="n">
        <v>3853.5</v>
      </c>
      <c r="H1673" s="26" t="n">
        <f aca="false">G1673*F1673</f>
        <v>7707</v>
      </c>
      <c r="I1673" s="13" t="s">
        <v>4578</v>
      </c>
      <c r="J1673" s="14" t="n">
        <v>7707</v>
      </c>
      <c r="K1673" s="1" t="n">
        <f aca="false">H1673-J1673</f>
        <v>0</v>
      </c>
      <c r="L1673" s="0"/>
    </row>
    <row r="1674" customFormat="false" ht="30.8" hidden="false" customHeight="false" outlineLevel="0" collapsed="false">
      <c r="A1674" s="26" t="s">
        <v>4579</v>
      </c>
      <c r="B1674" s="26" t="s">
        <v>4580</v>
      </c>
      <c r="C1674" s="26" t="s">
        <v>13</v>
      </c>
      <c r="D1674" s="26" t="s">
        <v>133</v>
      </c>
      <c r="E1674" s="26" t="n">
        <v>13645</v>
      </c>
      <c r="F1674" s="26" t="n">
        <f aca="false">D1674-C1674</f>
        <v>2</v>
      </c>
      <c r="G1674" s="26" t="n">
        <v>5743.5</v>
      </c>
      <c r="H1674" s="26" t="n">
        <f aca="false">G1674*F1674</f>
        <v>11487</v>
      </c>
      <c r="I1674" s="13" t="s">
        <v>4581</v>
      </c>
      <c r="J1674" s="14" t="n">
        <v>11486.8</v>
      </c>
      <c r="K1674" s="1" t="n">
        <f aca="false">H1674-J1674</f>
        <v>0.200000000000728</v>
      </c>
      <c r="L1674" s="0"/>
    </row>
    <row r="1675" customFormat="false" ht="30.8" hidden="false" customHeight="false" outlineLevel="0" collapsed="false">
      <c r="A1675" s="1" t="s">
        <v>4582</v>
      </c>
      <c r="B1675" s="1" t="s">
        <v>4583</v>
      </c>
      <c r="C1675" s="1" t="s">
        <v>142</v>
      </c>
      <c r="D1675" s="1" t="s">
        <v>24</v>
      </c>
      <c r="E1675" s="1" t="n">
        <v>27615</v>
      </c>
      <c r="F1675" s="1" t="n">
        <f aca="false">D1675-C1675</f>
        <v>4</v>
      </c>
      <c r="G1675" s="26" t="n">
        <v>3853.5</v>
      </c>
      <c r="H1675" s="1" t="n">
        <f aca="false">G1675*F1675</f>
        <v>15414</v>
      </c>
      <c r="I1675" s="13" t="s">
        <v>4584</v>
      </c>
      <c r="J1675" s="14" t="n">
        <v>15414</v>
      </c>
      <c r="K1675" s="1" t="n">
        <f aca="false">H1675-J1675</f>
        <v>0</v>
      </c>
      <c r="L1675" s="0"/>
    </row>
    <row r="1676" customFormat="false" ht="30.8" hidden="false" customHeight="false" outlineLevel="0" collapsed="false">
      <c r="A1676" s="1" t="s">
        <v>4585</v>
      </c>
      <c r="B1676" s="1" t="s">
        <v>4586</v>
      </c>
      <c r="C1676" s="1" t="s">
        <v>74</v>
      </c>
      <c r="D1676" s="1" t="s">
        <v>75</v>
      </c>
      <c r="E1676" s="1" t="n">
        <v>10635</v>
      </c>
      <c r="F1676" s="1" t="n">
        <f aca="false">D1676-C1676</f>
        <v>2</v>
      </c>
      <c r="G1676" s="26" t="n">
        <v>3853.5</v>
      </c>
      <c r="H1676" s="1" t="n">
        <f aca="false">G1676*F1676</f>
        <v>7707</v>
      </c>
      <c r="I1676" s="13" t="s">
        <v>4587</v>
      </c>
      <c r="J1676" s="14" t="n">
        <v>7707</v>
      </c>
      <c r="K1676" s="1" t="n">
        <f aca="false">H1676-J1676</f>
        <v>0</v>
      </c>
      <c r="L1676" s="0"/>
    </row>
    <row r="1677" customFormat="false" ht="30.8" hidden="false" customHeight="false" outlineLevel="0" collapsed="false">
      <c r="A1677" s="1" t="s">
        <v>4588</v>
      </c>
      <c r="B1677" s="1" t="s">
        <v>4589</v>
      </c>
      <c r="C1677" s="1" t="s">
        <v>67</v>
      </c>
      <c r="D1677" s="1" t="s">
        <v>39</v>
      </c>
      <c r="E1677" s="1" t="n">
        <v>9865</v>
      </c>
      <c r="F1677" s="1" t="n">
        <f aca="false">D1677-C1677</f>
        <v>2</v>
      </c>
      <c r="G1677" s="26" t="n">
        <v>3853.5</v>
      </c>
      <c r="H1677" s="1" t="n">
        <f aca="false">G1677*F1677</f>
        <v>7707</v>
      </c>
      <c r="I1677" s="13" t="s">
        <v>4590</v>
      </c>
      <c r="J1677" s="14" t="n">
        <v>7707</v>
      </c>
      <c r="K1677" s="1" t="n">
        <f aca="false">H1677-J1677</f>
        <v>0</v>
      </c>
      <c r="L1677" s="0"/>
    </row>
    <row r="1678" customFormat="false" ht="15.9" hidden="false" customHeight="false" outlineLevel="0" collapsed="false">
      <c r="A1678" s="1" t="s">
        <v>4591</v>
      </c>
      <c r="B1678" s="1" t="s">
        <v>4592</v>
      </c>
      <c r="C1678" s="1" t="s">
        <v>86</v>
      </c>
      <c r="D1678" s="1" t="s">
        <v>51</v>
      </c>
      <c r="E1678" s="1" t="n">
        <v>14797.5</v>
      </c>
      <c r="F1678" s="1" t="n">
        <f aca="false">D1678-C1678</f>
        <v>3</v>
      </c>
      <c r="G1678" s="26" t="n">
        <v>3853.5</v>
      </c>
      <c r="H1678" s="1" t="n">
        <f aca="false">G1678*F1678</f>
        <v>11560.5</v>
      </c>
      <c r="I1678" s="13" t="s">
        <v>4593</v>
      </c>
      <c r="J1678" s="14" t="n">
        <v>11560.5</v>
      </c>
      <c r="K1678" s="1" t="n">
        <f aca="false">H1678-J1678</f>
        <v>0</v>
      </c>
      <c r="L1678" s="0"/>
    </row>
    <row r="1679" s="95" customFormat="true" ht="29.85" hidden="false" customHeight="false" outlineLevel="0" collapsed="false">
      <c r="A1679" s="91" t="s">
        <v>4594</v>
      </c>
      <c r="B1679" s="92" t="s">
        <v>4595</v>
      </c>
      <c r="C1679" s="92" t="s">
        <v>43</v>
      </c>
      <c r="D1679" s="92" t="s">
        <v>47</v>
      </c>
      <c r="E1679" s="92" t="n">
        <v>27790</v>
      </c>
      <c r="F1679" s="92" t="n">
        <f aca="false">D1679-C1679</f>
        <v>2</v>
      </c>
      <c r="G1679" s="92" t="n">
        <f aca="false">4693.5*2</f>
        <v>9387</v>
      </c>
      <c r="H1679" s="92" t="n">
        <f aca="false">G1679*F1679</f>
        <v>18774</v>
      </c>
      <c r="I1679" s="93" t="s">
        <v>4596</v>
      </c>
      <c r="J1679" s="94" t="n">
        <v>9387</v>
      </c>
      <c r="K1679" s="92" t="n">
        <f aca="false">H1679-J1679-J1680</f>
        <v>0</v>
      </c>
      <c r="L1679" s="92"/>
    </row>
    <row r="1680" s="6" customFormat="true" ht="29.85" hidden="false" customHeight="false" outlineLevel="0" collapsed="false">
      <c r="A1680" s="91"/>
      <c r="B1680" s="92"/>
      <c r="C1680" s="92"/>
      <c r="D1680" s="92"/>
      <c r="E1680" s="92"/>
      <c r="F1680" s="92"/>
      <c r="G1680" s="92"/>
      <c r="H1680" s="92"/>
      <c r="I1680" s="96" t="s">
        <v>4597</v>
      </c>
      <c r="J1680" s="97" t="n">
        <v>9387</v>
      </c>
      <c r="K1680" s="92" t="n">
        <v>0</v>
      </c>
      <c r="L1680" s="92"/>
    </row>
    <row r="1681" customFormat="false" ht="30.8" hidden="false" customHeight="false" outlineLevel="0" collapsed="false">
      <c r="A1681" s="1" t="s">
        <v>4598</v>
      </c>
      <c r="B1681" s="1" t="s">
        <v>4599</v>
      </c>
      <c r="C1681" s="1" t="s">
        <v>142</v>
      </c>
      <c r="D1681" s="1" t="s">
        <v>74</v>
      </c>
      <c r="E1681" s="1" t="n">
        <v>15622.5</v>
      </c>
      <c r="F1681" s="1" t="n">
        <f aca="false">D1681-C1681</f>
        <v>3</v>
      </c>
      <c r="G1681" s="26" t="n">
        <v>3853.5</v>
      </c>
      <c r="H1681" s="1" t="n">
        <f aca="false">G1681*F1681</f>
        <v>11560.5</v>
      </c>
      <c r="I1681" s="13" t="s">
        <v>4600</v>
      </c>
      <c r="J1681" s="14" t="n">
        <v>11560.5</v>
      </c>
      <c r="K1681" s="1" t="n">
        <f aca="false">H1681-J1681</f>
        <v>0</v>
      </c>
      <c r="L1681" s="0"/>
    </row>
    <row r="1682" customFormat="false" ht="30.8" hidden="false" customHeight="false" outlineLevel="0" collapsed="false">
      <c r="A1682" s="26" t="s">
        <v>4601</v>
      </c>
      <c r="B1682" s="26" t="s">
        <v>4602</v>
      </c>
      <c r="C1682" s="26" t="s">
        <v>180</v>
      </c>
      <c r="D1682" s="26" t="s">
        <v>58</v>
      </c>
      <c r="E1682" s="26" t="n">
        <v>15952.5</v>
      </c>
      <c r="F1682" s="26" t="n">
        <f aca="false">D1682-C1682</f>
        <v>3</v>
      </c>
      <c r="G1682" s="26" t="n">
        <v>3853.5</v>
      </c>
      <c r="H1682" s="26" t="n">
        <f aca="false">G1682*F1682</f>
        <v>11560.5</v>
      </c>
      <c r="I1682" s="13" t="s">
        <v>4603</v>
      </c>
      <c r="J1682" s="14" t="n">
        <v>11560.5</v>
      </c>
      <c r="K1682" s="1" t="n">
        <f aca="false">H1682-J1682</f>
        <v>0</v>
      </c>
      <c r="L1682" s="0"/>
    </row>
    <row r="1683" customFormat="false" ht="30.8" hidden="false" customHeight="false" outlineLevel="0" collapsed="false">
      <c r="A1683" s="1" t="s">
        <v>4604</v>
      </c>
      <c r="B1683" s="1" t="s">
        <v>4605</v>
      </c>
      <c r="C1683" s="1" t="s">
        <v>146</v>
      </c>
      <c r="D1683" s="1" t="s">
        <v>58</v>
      </c>
      <c r="E1683" s="1" t="n">
        <v>10415</v>
      </c>
      <c r="F1683" s="1" t="n">
        <f aca="false">D1683-C1683</f>
        <v>2</v>
      </c>
      <c r="G1683" s="26" t="n">
        <v>3853.5</v>
      </c>
      <c r="H1683" s="1" t="n">
        <f aca="false">G1683*F1683</f>
        <v>7707</v>
      </c>
      <c r="I1683" s="13" t="s">
        <v>4606</v>
      </c>
      <c r="J1683" s="14" t="n">
        <v>7707</v>
      </c>
      <c r="K1683" s="1" t="n">
        <f aca="false">H1683-J1683</f>
        <v>0</v>
      </c>
      <c r="L1683" s="0"/>
    </row>
    <row r="1684" s="18" customFormat="true" ht="29.85" hidden="false" customHeight="false" outlineLevel="0" collapsed="false">
      <c r="A1684" s="106" t="s">
        <v>4607</v>
      </c>
      <c r="B1684" s="15" t="s">
        <v>4608</v>
      </c>
      <c r="C1684" s="15" t="s">
        <v>43</v>
      </c>
      <c r="D1684" s="15" t="s">
        <v>142</v>
      </c>
      <c r="E1684" s="15" t="n">
        <v>35550</v>
      </c>
      <c r="F1684" s="15" t="n">
        <f aca="false">D1684-C1684</f>
        <v>3</v>
      </c>
      <c r="G1684" s="15"/>
      <c r="H1684" s="15" t="n">
        <v>22020</v>
      </c>
      <c r="I1684" s="16" t="s">
        <v>4609</v>
      </c>
      <c r="J1684" s="17" t="n">
        <v>11010</v>
      </c>
      <c r="K1684" s="15" t="n">
        <f aca="false">H1684-J1684-J1685</f>
        <v>0</v>
      </c>
      <c r="L1684" s="15"/>
    </row>
    <row r="1685" s="6" customFormat="true" ht="29.85" hidden="false" customHeight="false" outlineLevel="0" collapsed="false">
      <c r="A1685" s="106"/>
      <c r="B1685" s="15"/>
      <c r="C1685" s="15"/>
      <c r="D1685" s="15"/>
      <c r="E1685" s="15"/>
      <c r="F1685" s="15"/>
      <c r="G1685" s="15"/>
      <c r="H1685" s="15"/>
      <c r="I1685" s="107" t="s">
        <v>4610</v>
      </c>
      <c r="J1685" s="108" t="n">
        <v>11010</v>
      </c>
      <c r="K1685" s="15" t="n">
        <v>0</v>
      </c>
      <c r="L1685" s="15"/>
    </row>
    <row r="1686" customFormat="false" ht="30.8" hidden="false" customHeight="false" outlineLevel="0" collapsed="false">
      <c r="A1686" s="1" t="s">
        <v>4611</v>
      </c>
      <c r="B1686" s="1" t="s">
        <v>4608</v>
      </c>
      <c r="C1686" s="1" t="s">
        <v>67</v>
      </c>
      <c r="D1686" s="1" t="s">
        <v>39</v>
      </c>
      <c r="E1686" s="1" t="n">
        <v>14195</v>
      </c>
      <c r="F1686" s="1" t="n">
        <f aca="false">D1686-C1686</f>
        <v>2</v>
      </c>
      <c r="G1686" s="26" t="n">
        <v>5743.5</v>
      </c>
      <c r="H1686" s="1" t="n">
        <f aca="false">G1686*F1686</f>
        <v>11487</v>
      </c>
      <c r="I1686" s="13" t="s">
        <v>4612</v>
      </c>
      <c r="J1686" s="14" t="n">
        <v>11486.8</v>
      </c>
      <c r="K1686" s="1" t="n">
        <f aca="false">H1686-J1686</f>
        <v>0.200000000000728</v>
      </c>
      <c r="L1686" s="0"/>
    </row>
    <row r="1687" customFormat="false" ht="30.8" hidden="false" customHeight="false" outlineLevel="0" collapsed="false">
      <c r="A1687" s="26" t="s">
        <v>4613</v>
      </c>
      <c r="B1687" s="26" t="s">
        <v>4614</v>
      </c>
      <c r="C1687" s="26" t="s">
        <v>67</v>
      </c>
      <c r="D1687" s="26" t="s">
        <v>51</v>
      </c>
      <c r="E1687" s="26" t="n">
        <v>34527.5</v>
      </c>
      <c r="F1687" s="26" t="n">
        <f aca="false">D1687-C1687</f>
        <v>7</v>
      </c>
      <c r="G1687" s="26" t="n">
        <v>3853.5</v>
      </c>
      <c r="H1687" s="26" t="n">
        <f aca="false">G1687*F1687</f>
        <v>26974.5</v>
      </c>
      <c r="I1687" s="13" t="s">
        <v>4615</v>
      </c>
      <c r="J1687" s="14" t="n">
        <v>26974.5</v>
      </c>
      <c r="K1687" s="1" t="n">
        <f aca="false">H1687-J1687</f>
        <v>0</v>
      </c>
      <c r="L1687" s="0"/>
    </row>
    <row r="1688" customFormat="false" ht="30.8" hidden="false" customHeight="false" outlineLevel="0" collapsed="false">
      <c r="A1688" s="1" t="s">
        <v>4616</v>
      </c>
      <c r="B1688" s="1" t="s">
        <v>4617</v>
      </c>
      <c r="C1688" s="1" t="s">
        <v>58</v>
      </c>
      <c r="D1688" s="1" t="s">
        <v>59</v>
      </c>
      <c r="E1688" s="1" t="n">
        <v>9865</v>
      </c>
      <c r="F1688" s="1" t="n">
        <f aca="false">D1688-C1688</f>
        <v>2</v>
      </c>
      <c r="G1688" s="26" t="n">
        <v>3853.5</v>
      </c>
      <c r="H1688" s="1" t="n">
        <f aca="false">G1688*F1688</f>
        <v>7707</v>
      </c>
      <c r="I1688" s="13" t="s">
        <v>4618</v>
      </c>
      <c r="J1688" s="14" t="n">
        <v>7707</v>
      </c>
      <c r="K1688" s="1" t="n">
        <f aca="false">H1688-J1688</f>
        <v>0</v>
      </c>
      <c r="L1688" s="0"/>
    </row>
    <row r="1689" s="6" customFormat="true" ht="29.85" hidden="false" customHeight="false" outlineLevel="0" collapsed="false">
      <c r="A1689" s="4" t="s">
        <v>4619</v>
      </c>
      <c r="B1689" s="4" t="s">
        <v>4620</v>
      </c>
      <c r="C1689" s="4" t="s">
        <v>43</v>
      </c>
      <c r="D1689" s="4" t="s">
        <v>142</v>
      </c>
      <c r="E1689" s="4" t="n">
        <v>19005</v>
      </c>
      <c r="F1689" s="4" t="n">
        <f aca="false">D1689-C1689</f>
        <v>3</v>
      </c>
      <c r="G1689" s="4" t="n">
        <v>3853.5</v>
      </c>
      <c r="H1689" s="4" t="n">
        <f aca="false">G1689*F1689</f>
        <v>11560.5</v>
      </c>
      <c r="I1689" s="28" t="s">
        <v>4621</v>
      </c>
      <c r="J1689" s="29" t="n">
        <v>11560.5</v>
      </c>
      <c r="K1689" s="4" t="n">
        <f aca="false">H1689-J1689</f>
        <v>0</v>
      </c>
    </row>
    <row r="1690" customFormat="false" ht="30.8" hidden="false" customHeight="false" outlineLevel="0" collapsed="false">
      <c r="A1690" s="1" t="s">
        <v>4622</v>
      </c>
      <c r="B1690" s="1" t="s">
        <v>4623</v>
      </c>
      <c r="C1690" s="1" t="s">
        <v>75</v>
      </c>
      <c r="D1690" s="1" t="s">
        <v>19</v>
      </c>
      <c r="E1690" s="1" t="n">
        <v>9535</v>
      </c>
      <c r="F1690" s="1" t="n">
        <f aca="false">D1690-C1690</f>
        <v>2</v>
      </c>
      <c r="G1690" s="26" t="n">
        <v>3853.5</v>
      </c>
      <c r="H1690" s="1" t="n">
        <f aca="false">G1690*F1690</f>
        <v>7707</v>
      </c>
      <c r="I1690" s="13" t="s">
        <v>4624</v>
      </c>
      <c r="J1690" s="14" t="n">
        <v>7707</v>
      </c>
      <c r="K1690" s="1" t="n">
        <f aca="false">H1690-J1690</f>
        <v>0</v>
      </c>
      <c r="L1690" s="0"/>
    </row>
    <row r="1691" customFormat="false" ht="30.8" hidden="false" customHeight="false" outlineLevel="0" collapsed="false">
      <c r="A1691" s="1" t="s">
        <v>4625</v>
      </c>
      <c r="B1691" s="1" t="s">
        <v>4626</v>
      </c>
      <c r="C1691" s="1" t="s">
        <v>75</v>
      </c>
      <c r="D1691" s="1" t="s">
        <v>19</v>
      </c>
      <c r="E1691" s="1" t="n">
        <v>14415</v>
      </c>
      <c r="F1691" s="1" t="n">
        <f aca="false">D1691-C1691</f>
        <v>2</v>
      </c>
      <c r="G1691" s="26" t="n">
        <v>5743.5</v>
      </c>
      <c r="H1691" s="1" t="n">
        <f aca="false">G1691*F1691</f>
        <v>11487</v>
      </c>
      <c r="I1691" s="13" t="s">
        <v>4627</v>
      </c>
      <c r="J1691" s="14" t="n">
        <v>11486.8</v>
      </c>
      <c r="K1691" s="1" t="n">
        <f aca="false">H1691-J1691</f>
        <v>0.200000000000728</v>
      </c>
      <c r="L1691" s="0"/>
    </row>
    <row r="1692" customFormat="false" ht="30.8" hidden="false" customHeight="false" outlineLevel="0" collapsed="false">
      <c r="A1692" s="1" t="s">
        <v>4628</v>
      </c>
      <c r="B1692" s="1" t="s">
        <v>4629</v>
      </c>
      <c r="C1692" s="1" t="s">
        <v>75</v>
      </c>
      <c r="D1692" s="1" t="s">
        <v>19</v>
      </c>
      <c r="E1692" s="1" t="n">
        <v>9865</v>
      </c>
      <c r="F1692" s="1" t="n">
        <f aca="false">D1692-C1692</f>
        <v>2</v>
      </c>
      <c r="G1692" s="26" t="n">
        <v>3853.5</v>
      </c>
      <c r="H1692" s="1" t="n">
        <f aca="false">G1692*F1692</f>
        <v>7707</v>
      </c>
      <c r="I1692" s="13" t="s">
        <v>4630</v>
      </c>
      <c r="J1692" s="14" t="n">
        <v>7707</v>
      </c>
      <c r="K1692" s="1" t="n">
        <f aca="false">H1692-J1692</f>
        <v>0</v>
      </c>
      <c r="L1692" s="0"/>
    </row>
    <row r="1693" customFormat="false" ht="30.8" hidden="false" customHeight="false" outlineLevel="0" collapsed="false">
      <c r="A1693" s="1" t="s">
        <v>4631</v>
      </c>
      <c r="B1693" s="1" t="s">
        <v>4632</v>
      </c>
      <c r="C1693" s="1" t="s">
        <v>24</v>
      </c>
      <c r="D1693" s="1" t="s">
        <v>19</v>
      </c>
      <c r="E1693" s="1" t="n">
        <v>18322.5</v>
      </c>
      <c r="F1693" s="1" t="n">
        <f aca="false">D1693-C1693</f>
        <v>3</v>
      </c>
      <c r="G1693" s="26" t="n">
        <v>3853.5</v>
      </c>
      <c r="H1693" s="1" t="n">
        <f aca="false">G1693*F1693</f>
        <v>11560.5</v>
      </c>
      <c r="I1693" s="13" t="s">
        <v>4633</v>
      </c>
      <c r="J1693" s="14" t="n">
        <v>11560.5</v>
      </c>
      <c r="K1693" s="1" t="n">
        <f aca="false">H1693-J1693</f>
        <v>0</v>
      </c>
      <c r="L1693" s="0"/>
    </row>
    <row r="1694" customFormat="false" ht="30.8" hidden="false" customHeight="false" outlineLevel="0" collapsed="false">
      <c r="A1694" s="1" t="s">
        <v>4634</v>
      </c>
      <c r="B1694" s="1" t="s">
        <v>4635</v>
      </c>
      <c r="C1694" s="1" t="s">
        <v>39</v>
      </c>
      <c r="D1694" s="1" t="s">
        <v>207</v>
      </c>
      <c r="E1694" s="1" t="n">
        <v>26705</v>
      </c>
      <c r="F1694" s="1" t="n">
        <f aca="false">D1694-C1694</f>
        <v>4</v>
      </c>
      <c r="G1694" s="26" t="n">
        <v>3853.5</v>
      </c>
      <c r="H1694" s="1" t="n">
        <f aca="false">G1694*F1694</f>
        <v>15414</v>
      </c>
      <c r="I1694" s="13" t="s">
        <v>4636</v>
      </c>
      <c r="J1694" s="14" t="n">
        <v>15414</v>
      </c>
      <c r="K1694" s="1" t="n">
        <f aca="false">H1694-J1694</f>
        <v>0</v>
      </c>
      <c r="L1694" s="0"/>
    </row>
    <row r="1695" customFormat="false" ht="30.8" hidden="false" customHeight="false" outlineLevel="0" collapsed="false">
      <c r="A1695" s="1" t="s">
        <v>4637</v>
      </c>
      <c r="B1695" s="1" t="s">
        <v>4638</v>
      </c>
      <c r="C1695" s="1" t="s">
        <v>112</v>
      </c>
      <c r="D1695" s="1" t="s">
        <v>14</v>
      </c>
      <c r="E1695" s="1" t="n">
        <v>5592.5</v>
      </c>
      <c r="F1695" s="1" t="n">
        <f aca="false">D1695-C1695</f>
        <v>1</v>
      </c>
      <c r="G1695" s="26" t="n">
        <v>3853.5</v>
      </c>
      <c r="H1695" s="1" t="n">
        <f aca="false">G1695*F1695</f>
        <v>3853.5</v>
      </c>
      <c r="I1695" s="13" t="s">
        <v>4639</v>
      </c>
      <c r="J1695" s="14" t="n">
        <v>3853.5</v>
      </c>
      <c r="K1695" s="1" t="n">
        <f aca="false">H1695-J1695</f>
        <v>0</v>
      </c>
      <c r="L1695" s="0"/>
    </row>
    <row r="1696" customFormat="false" ht="30.8" hidden="false" customHeight="false" outlineLevel="0" collapsed="false">
      <c r="A1696" s="1" t="s">
        <v>4640</v>
      </c>
      <c r="B1696" s="1" t="s">
        <v>4641</v>
      </c>
      <c r="C1696" s="1" t="s">
        <v>39</v>
      </c>
      <c r="D1696" s="1" t="s">
        <v>86</v>
      </c>
      <c r="E1696" s="1" t="n">
        <v>12215</v>
      </c>
      <c r="F1696" s="1" t="n">
        <f aca="false">D1696-C1696</f>
        <v>2</v>
      </c>
      <c r="G1696" s="26" t="n">
        <v>3853.5</v>
      </c>
      <c r="H1696" s="1" t="n">
        <f aca="false">G1696*F1696</f>
        <v>7707</v>
      </c>
      <c r="I1696" s="13" t="s">
        <v>4642</v>
      </c>
      <c r="J1696" s="14" t="n">
        <v>7707</v>
      </c>
      <c r="K1696" s="1" t="n">
        <f aca="false">H1696-J1696</f>
        <v>0</v>
      </c>
      <c r="L1696" s="0"/>
    </row>
    <row r="1697" customFormat="false" ht="30.8" hidden="false" customHeight="false" outlineLevel="0" collapsed="false">
      <c r="A1697" s="1" t="s">
        <v>4643</v>
      </c>
      <c r="B1697" s="1" t="s">
        <v>4644</v>
      </c>
      <c r="C1697" s="1" t="s">
        <v>74</v>
      </c>
      <c r="D1697" s="1" t="s">
        <v>75</v>
      </c>
      <c r="E1697" s="1" t="n">
        <v>12215</v>
      </c>
      <c r="F1697" s="1" t="n">
        <f aca="false">D1697-C1697</f>
        <v>2</v>
      </c>
      <c r="G1697" s="26" t="n">
        <v>3853.5</v>
      </c>
      <c r="H1697" s="1" t="n">
        <f aca="false">G1697*F1697</f>
        <v>7707</v>
      </c>
      <c r="I1697" s="13" t="s">
        <v>4645</v>
      </c>
      <c r="J1697" s="14" t="n">
        <v>7707</v>
      </c>
      <c r="K1697" s="1" t="n">
        <f aca="false">H1697-J1697</f>
        <v>0</v>
      </c>
      <c r="L1697" s="0"/>
    </row>
    <row r="1698" customFormat="false" ht="30.8" hidden="false" customHeight="false" outlineLevel="0" collapsed="false">
      <c r="A1698" s="26" t="s">
        <v>4646</v>
      </c>
      <c r="B1698" s="26" t="s">
        <v>4647</v>
      </c>
      <c r="C1698" s="26" t="s">
        <v>74</v>
      </c>
      <c r="D1698" s="26" t="s">
        <v>34</v>
      </c>
      <c r="E1698" s="26" t="n">
        <v>20711.25</v>
      </c>
      <c r="F1698" s="26" t="n">
        <f aca="false">D1698-C1698</f>
        <v>3</v>
      </c>
      <c r="G1698" s="26" t="n">
        <v>3853.5</v>
      </c>
      <c r="H1698" s="26" t="n">
        <f aca="false">G1698*F1698</f>
        <v>11560.5</v>
      </c>
      <c r="I1698" s="13" t="s">
        <v>4648</v>
      </c>
      <c r="J1698" s="14" t="n">
        <v>11560.5</v>
      </c>
      <c r="K1698" s="1" t="n">
        <f aca="false">H1698-J1698</f>
        <v>0</v>
      </c>
      <c r="L1698" s="0"/>
    </row>
    <row r="1699" customFormat="false" ht="30.8" hidden="false" customHeight="false" outlineLevel="0" collapsed="false">
      <c r="A1699" s="1" t="s">
        <v>4649</v>
      </c>
      <c r="B1699" s="1" t="s">
        <v>4650</v>
      </c>
      <c r="C1699" s="1" t="s">
        <v>82</v>
      </c>
      <c r="D1699" s="1" t="s">
        <v>67</v>
      </c>
      <c r="E1699" s="1" t="n">
        <v>15622.5</v>
      </c>
      <c r="F1699" s="1" t="n">
        <f aca="false">D1699-C1699</f>
        <v>3</v>
      </c>
      <c r="G1699" s="26" t="n">
        <v>3853.5</v>
      </c>
      <c r="H1699" s="1" t="n">
        <f aca="false">G1699*F1699</f>
        <v>11560.5</v>
      </c>
      <c r="I1699" s="13" t="s">
        <v>4651</v>
      </c>
      <c r="J1699" s="14" t="n">
        <v>11560.5</v>
      </c>
      <c r="K1699" s="1" t="n">
        <f aca="false">H1699-J1699</f>
        <v>0</v>
      </c>
      <c r="L1699" s="0"/>
    </row>
    <row r="1700" customFormat="false" ht="30.8" hidden="false" customHeight="false" outlineLevel="0" collapsed="false">
      <c r="A1700" s="1" t="s">
        <v>4652</v>
      </c>
      <c r="B1700" s="1" t="s">
        <v>4653</v>
      </c>
      <c r="C1700" s="1" t="s">
        <v>133</v>
      </c>
      <c r="D1700" s="1" t="s">
        <v>146</v>
      </c>
      <c r="E1700" s="1" t="n">
        <v>42752.5</v>
      </c>
      <c r="F1700" s="1" t="n">
        <f aca="false">D1700-C1700</f>
        <v>7</v>
      </c>
      <c r="G1700" s="26" t="n">
        <v>3853.5</v>
      </c>
      <c r="H1700" s="1" t="n">
        <f aca="false">G1700*F1700</f>
        <v>26974.5</v>
      </c>
      <c r="I1700" s="13" t="s">
        <v>4654</v>
      </c>
      <c r="J1700" s="14" t="n">
        <v>26974.5</v>
      </c>
      <c r="K1700" s="1" t="n">
        <f aca="false">H1700-J1700</f>
        <v>0</v>
      </c>
      <c r="L1700" s="0"/>
    </row>
    <row r="1701" s="38" customFormat="true" ht="30.8" hidden="false" customHeight="false" outlineLevel="0" collapsed="false">
      <c r="A1701" s="35" t="s">
        <v>4655</v>
      </c>
      <c r="B1701" s="35" t="s">
        <v>4656</v>
      </c>
      <c r="C1701" s="35" t="s">
        <v>133</v>
      </c>
      <c r="D1701" s="35" t="s">
        <v>232</v>
      </c>
      <c r="E1701" s="35" t="n">
        <v>54825</v>
      </c>
      <c r="F1701" s="35" t="n">
        <f aca="false">D1701-C1701</f>
        <v>10</v>
      </c>
      <c r="G1701" s="35" t="n">
        <v>3853.5</v>
      </c>
      <c r="H1701" s="35" t="n">
        <f aca="false">G1701*F1701</f>
        <v>38535</v>
      </c>
      <c r="I1701" s="36" t="s">
        <v>4657</v>
      </c>
      <c r="J1701" s="37" t="n">
        <v>38535</v>
      </c>
      <c r="K1701" s="1" t="n">
        <f aca="false">H1701-J1701</f>
        <v>0</v>
      </c>
      <c r="L1701" s="35"/>
      <c r="AMI1701" s="0"/>
      <c r="AMJ1701" s="0"/>
    </row>
    <row r="1702" s="12" customFormat="true" ht="29.85" hidden="false" customHeight="false" outlineLevel="0" collapsed="false">
      <c r="A1702" s="23" t="s">
        <v>4658</v>
      </c>
      <c r="B1702" s="11" t="s">
        <v>4659</v>
      </c>
      <c r="C1702" s="11" t="s">
        <v>142</v>
      </c>
      <c r="D1702" s="11" t="s">
        <v>75</v>
      </c>
      <c r="E1702" s="11" t="n">
        <v>63350</v>
      </c>
      <c r="F1702" s="11" t="n">
        <f aca="false">D1702-C1702</f>
        <v>5</v>
      </c>
      <c r="G1702" s="8" t="n">
        <f aca="false">3853.5*2</f>
        <v>7707</v>
      </c>
      <c r="H1702" s="11" t="n">
        <f aca="false">G1702*F1702</f>
        <v>38535</v>
      </c>
      <c r="I1702" s="9" t="s">
        <v>4660</v>
      </c>
      <c r="J1702" s="10" t="n">
        <v>19267.5</v>
      </c>
      <c r="K1702" s="11" t="n">
        <f aca="false">H1702-J1702-J1703</f>
        <v>0</v>
      </c>
      <c r="L1702" s="11"/>
    </row>
    <row r="1703" s="12" customFormat="true" ht="29.85" hidden="false" customHeight="false" outlineLevel="0" collapsed="false">
      <c r="A1703" s="23"/>
      <c r="B1703" s="11"/>
      <c r="C1703" s="11"/>
      <c r="D1703" s="11"/>
      <c r="E1703" s="11"/>
      <c r="F1703" s="11"/>
      <c r="G1703" s="8"/>
      <c r="H1703" s="11"/>
      <c r="I1703" s="9" t="s">
        <v>4661</v>
      </c>
      <c r="J1703" s="10" t="n">
        <v>19267.5</v>
      </c>
      <c r="K1703" s="11" t="n">
        <v>0</v>
      </c>
      <c r="L1703" s="11"/>
    </row>
    <row r="1704" customFormat="false" ht="30.8" hidden="false" customHeight="false" outlineLevel="0" collapsed="false">
      <c r="A1704" s="1" t="s">
        <v>4662</v>
      </c>
      <c r="B1704" s="1" t="s">
        <v>4663</v>
      </c>
      <c r="C1704" s="1" t="s">
        <v>14</v>
      </c>
      <c r="D1704" s="1" t="s">
        <v>150</v>
      </c>
      <c r="E1704" s="1" t="n">
        <v>24430</v>
      </c>
      <c r="F1704" s="1" t="n">
        <f aca="false">D1704-C1704</f>
        <v>4</v>
      </c>
      <c r="G1704" s="26" t="n">
        <v>3853.5</v>
      </c>
      <c r="H1704" s="1" t="n">
        <f aca="false">G1704*F1704</f>
        <v>15414</v>
      </c>
      <c r="I1704" s="13" t="s">
        <v>4664</v>
      </c>
      <c r="J1704" s="14" t="n">
        <v>15414</v>
      </c>
      <c r="K1704" s="1" t="n">
        <f aca="false">H1704-J1704</f>
        <v>0</v>
      </c>
      <c r="L1704" s="0"/>
    </row>
    <row r="1705" customFormat="false" ht="30.8" hidden="false" customHeight="false" outlineLevel="0" collapsed="false">
      <c r="A1705" s="1" t="s">
        <v>4665</v>
      </c>
      <c r="B1705" s="1" t="s">
        <v>4666</v>
      </c>
      <c r="C1705" s="1" t="s">
        <v>34</v>
      </c>
      <c r="D1705" s="1" t="s">
        <v>39</v>
      </c>
      <c r="E1705" s="1" t="n">
        <v>34527.5</v>
      </c>
      <c r="F1705" s="1" t="n">
        <f aca="false">D1705-C1705</f>
        <v>7</v>
      </c>
      <c r="G1705" s="26" t="n">
        <v>3853.5</v>
      </c>
      <c r="H1705" s="1" t="n">
        <f aca="false">G1705*F1705</f>
        <v>26974.5</v>
      </c>
      <c r="I1705" s="13" t="s">
        <v>4667</v>
      </c>
      <c r="J1705" s="14" t="n">
        <v>26974.5</v>
      </c>
      <c r="K1705" s="1" t="n">
        <f aca="false">H1705-J1705</f>
        <v>0</v>
      </c>
      <c r="L1705" s="0"/>
    </row>
    <row r="1706" customFormat="false" ht="30.8" hidden="false" customHeight="false" outlineLevel="0" collapsed="false">
      <c r="A1706" s="1" t="s">
        <v>4668</v>
      </c>
      <c r="B1706" s="1" t="s">
        <v>4669</v>
      </c>
      <c r="C1706" s="1" t="s">
        <v>43</v>
      </c>
      <c r="D1706" s="1" t="s">
        <v>24</v>
      </c>
      <c r="E1706" s="1" t="n">
        <v>34527.5</v>
      </c>
      <c r="F1706" s="1" t="n">
        <f aca="false">D1706-C1706</f>
        <v>7</v>
      </c>
      <c r="G1706" s="26" t="n">
        <v>3853.5</v>
      </c>
      <c r="H1706" s="1" t="n">
        <f aca="false">G1706*F1706</f>
        <v>26974.5</v>
      </c>
      <c r="I1706" s="13" t="s">
        <v>4670</v>
      </c>
      <c r="J1706" s="14" t="n">
        <v>26974.5</v>
      </c>
      <c r="K1706" s="1" t="n">
        <f aca="false">H1706-J1706</f>
        <v>0</v>
      </c>
      <c r="L1706" s="0"/>
    </row>
    <row r="1707" s="113" customFormat="true" ht="29.85" hidden="false" customHeight="false" outlineLevel="0" collapsed="false">
      <c r="A1707" s="109" t="s">
        <v>4671</v>
      </c>
      <c r="B1707" s="110" t="s">
        <v>4672</v>
      </c>
      <c r="C1707" s="110" t="s">
        <v>43</v>
      </c>
      <c r="D1707" s="110" t="s">
        <v>29</v>
      </c>
      <c r="E1707" s="110" t="n">
        <v>32580</v>
      </c>
      <c r="F1707" s="110" t="n">
        <f aca="false">D1707-C1707</f>
        <v>4</v>
      </c>
      <c r="G1707" s="110" t="n">
        <v>3853.5</v>
      </c>
      <c r="H1707" s="110" t="n">
        <f aca="false">G1707*F1707</f>
        <v>15414</v>
      </c>
      <c r="I1707" s="111" t="s">
        <v>4673</v>
      </c>
      <c r="J1707" s="112" t="n">
        <v>15414</v>
      </c>
      <c r="K1707" s="110" t="n">
        <f aca="false">H1707-J1707-J1708</f>
        <v>-3853.5</v>
      </c>
      <c r="L1707" s="110"/>
    </row>
    <row r="1708" s="113" customFormat="true" ht="29.85" hidden="false" customHeight="false" outlineLevel="0" collapsed="false">
      <c r="A1708" s="109"/>
      <c r="B1708" s="110"/>
      <c r="C1708" s="110"/>
      <c r="D1708" s="110"/>
      <c r="E1708" s="110"/>
      <c r="F1708" s="110"/>
      <c r="G1708" s="110"/>
      <c r="H1708" s="110"/>
      <c r="I1708" s="111" t="s">
        <v>4674</v>
      </c>
      <c r="J1708" s="112" t="n">
        <v>3853.5</v>
      </c>
      <c r="K1708" s="110" t="n">
        <v>0</v>
      </c>
      <c r="L1708" s="110"/>
    </row>
    <row r="1709" customFormat="false" ht="30.8" hidden="false" customHeight="false" outlineLevel="0" collapsed="false">
      <c r="A1709" s="1" t="s">
        <v>4675</v>
      </c>
      <c r="B1709" s="1" t="s">
        <v>4676</v>
      </c>
      <c r="C1709" s="1" t="s">
        <v>150</v>
      </c>
      <c r="D1709" s="1" t="s">
        <v>232</v>
      </c>
      <c r="E1709" s="1" t="n">
        <v>14565</v>
      </c>
      <c r="F1709" s="1" t="n">
        <f aca="false">D1709-C1709</f>
        <v>2</v>
      </c>
      <c r="G1709" s="26" t="n">
        <v>3853.5</v>
      </c>
      <c r="H1709" s="1" t="n">
        <f aca="false">G1709*F1709</f>
        <v>7707</v>
      </c>
      <c r="I1709" s="13" t="s">
        <v>4677</v>
      </c>
      <c r="J1709" s="14" t="n">
        <v>7707</v>
      </c>
      <c r="K1709" s="1" t="n">
        <f aca="false">H1709-J1709</f>
        <v>0</v>
      </c>
      <c r="L1709" s="0"/>
    </row>
    <row r="1710" customFormat="false" ht="30.8" hidden="false" customHeight="false" outlineLevel="0" collapsed="false">
      <c r="A1710" s="1" t="s">
        <v>4678</v>
      </c>
      <c r="B1710" s="1" t="s">
        <v>4679</v>
      </c>
      <c r="C1710" s="1" t="s">
        <v>75</v>
      </c>
      <c r="D1710" s="1" t="s">
        <v>35</v>
      </c>
      <c r="E1710" s="1" t="n">
        <v>42752.5</v>
      </c>
      <c r="F1710" s="1" t="n">
        <f aca="false">D1710-C1710</f>
        <v>7</v>
      </c>
      <c r="G1710" s="26" t="n">
        <v>3853.5</v>
      </c>
      <c r="H1710" s="1" t="n">
        <f aca="false">G1710*F1710</f>
        <v>26974.5</v>
      </c>
      <c r="I1710" s="13" t="s">
        <v>4680</v>
      </c>
      <c r="J1710" s="14" t="n">
        <v>26974.5</v>
      </c>
      <c r="K1710" s="1" t="n">
        <f aca="false">H1710-J1710</f>
        <v>0</v>
      </c>
      <c r="L1710" s="0"/>
    </row>
    <row r="1711" customFormat="false" ht="15.9" hidden="false" customHeight="false" outlineLevel="0" collapsed="false">
      <c r="A1711" s="1" t="s">
        <v>4681</v>
      </c>
      <c r="B1711" s="1" t="s">
        <v>4682</v>
      </c>
      <c r="C1711" s="1" t="s">
        <v>14</v>
      </c>
      <c r="D1711" s="1" t="s">
        <v>232</v>
      </c>
      <c r="E1711" s="1" t="n">
        <v>40057.5</v>
      </c>
      <c r="F1711" s="1" t="n">
        <f aca="false">D1711-C1711</f>
        <v>6</v>
      </c>
      <c r="G1711" s="26" t="n">
        <v>3853.5</v>
      </c>
      <c r="H1711" s="1" t="n">
        <f aca="false">G1711*F1711</f>
        <v>23121</v>
      </c>
      <c r="I1711" s="13" t="s">
        <v>4683</v>
      </c>
      <c r="J1711" s="14" t="n">
        <v>23121</v>
      </c>
      <c r="K1711" s="1" t="n">
        <f aca="false">H1711-J1711</f>
        <v>0</v>
      </c>
      <c r="L1711" s="0"/>
    </row>
    <row r="1712" s="44" customFormat="true" ht="30.8" hidden="false" customHeight="false" outlineLevel="0" collapsed="false">
      <c r="A1712" s="1" t="s">
        <v>4684</v>
      </c>
      <c r="B1712" s="1" t="s">
        <v>4685</v>
      </c>
      <c r="C1712" s="1" t="s">
        <v>207</v>
      </c>
      <c r="D1712" s="1" t="s">
        <v>51</v>
      </c>
      <c r="E1712" s="1" t="n">
        <v>4382.5</v>
      </c>
      <c r="F1712" s="1" t="n">
        <f aca="false">D1712-C1712</f>
        <v>1</v>
      </c>
      <c r="G1712" s="26" t="n">
        <v>3853.5</v>
      </c>
      <c r="H1712" s="1" t="n">
        <f aca="false">G1712*F1712</f>
        <v>3853.5</v>
      </c>
      <c r="I1712" s="13" t="s">
        <v>4686</v>
      </c>
      <c r="J1712" s="14" t="n">
        <v>3853.5</v>
      </c>
      <c r="K1712" s="1" t="n">
        <f aca="false">H1712-J1712</f>
        <v>0</v>
      </c>
      <c r="L1712" s="1"/>
      <c r="M1712" s="0"/>
      <c r="N1712" s="0"/>
      <c r="O1712" s="0"/>
      <c r="P1712" s="0"/>
      <c r="Q1712" s="0"/>
      <c r="R1712" s="0"/>
      <c r="S1712" s="0"/>
      <c r="T1712" s="0"/>
      <c r="U1712" s="0"/>
      <c r="V1712" s="0"/>
      <c r="AMI1712" s="0"/>
      <c r="AMJ1712" s="0"/>
    </row>
    <row r="1713" s="22" customFormat="true" ht="29.85" hidden="false" customHeight="false" outlineLevel="0" collapsed="false">
      <c r="A1713" s="75" t="s">
        <v>4687</v>
      </c>
      <c r="B1713" s="19" t="s">
        <v>4688</v>
      </c>
      <c r="C1713" s="19" t="s">
        <v>28</v>
      </c>
      <c r="D1713" s="19" t="s">
        <v>24</v>
      </c>
      <c r="E1713" s="19" t="n">
        <v>35507.5</v>
      </c>
      <c r="F1713" s="19" t="n">
        <v>5</v>
      </c>
      <c r="G1713" s="19" t="n">
        <f aca="false">3853.5</f>
        <v>3853.5</v>
      </c>
      <c r="H1713" s="19" t="n">
        <f aca="false">G1713*F1713</f>
        <v>19267.5</v>
      </c>
      <c r="I1713" s="20" t="s">
        <v>4689</v>
      </c>
      <c r="J1713" s="21" t="n">
        <v>19267.5</v>
      </c>
      <c r="K1713" s="19" t="n">
        <f aca="false">H1713+H1714-J1713-J1714</f>
        <v>0</v>
      </c>
      <c r="L1713" s="19"/>
    </row>
    <row r="1714" s="22" customFormat="true" ht="29.85" hidden="false" customHeight="false" outlineLevel="0" collapsed="false">
      <c r="A1714" s="75"/>
      <c r="B1714" s="19"/>
      <c r="C1714" s="19"/>
      <c r="D1714" s="19"/>
      <c r="E1714" s="19"/>
      <c r="F1714" s="19" t="n">
        <v>1</v>
      </c>
      <c r="G1714" s="19" t="n">
        <v>3853.5</v>
      </c>
      <c r="H1714" s="19" t="n">
        <f aca="false">G1714*F1714</f>
        <v>3853.5</v>
      </c>
      <c r="I1714" s="20" t="s">
        <v>4690</v>
      </c>
      <c r="J1714" s="21" t="n">
        <v>3853.5</v>
      </c>
      <c r="K1714" s="19" t="n">
        <v>0</v>
      </c>
      <c r="L1714" s="19"/>
    </row>
    <row r="1715" customFormat="false" ht="15.9" hidden="false" customHeight="false" outlineLevel="0" collapsed="false">
      <c r="A1715" s="1" t="s">
        <v>4691</v>
      </c>
      <c r="B1715" s="1" t="s">
        <v>4692</v>
      </c>
      <c r="C1715" s="1" t="s">
        <v>142</v>
      </c>
      <c r="D1715" s="1" t="s">
        <v>34</v>
      </c>
      <c r="E1715" s="1" t="n">
        <v>36645</v>
      </c>
      <c r="F1715" s="1" t="n">
        <f aca="false">D1715-C1715</f>
        <v>6</v>
      </c>
      <c r="G1715" s="26" t="n">
        <v>3853.5</v>
      </c>
      <c r="H1715" s="1" t="n">
        <f aca="false">G1715*F1715</f>
        <v>23121</v>
      </c>
      <c r="I1715" s="13" t="s">
        <v>4693</v>
      </c>
      <c r="J1715" s="14" t="n">
        <v>23121</v>
      </c>
      <c r="K1715" s="1" t="n">
        <f aca="false">H1715-J1715</f>
        <v>0</v>
      </c>
      <c r="L1715" s="0"/>
    </row>
    <row r="1716" customFormat="false" ht="30.8" hidden="false" customHeight="false" outlineLevel="0" collapsed="false">
      <c r="A1716" s="1" t="s">
        <v>4694</v>
      </c>
      <c r="B1716" s="1" t="s">
        <v>4695</v>
      </c>
      <c r="C1716" s="1" t="s">
        <v>142</v>
      </c>
      <c r="D1716" s="1" t="s">
        <v>63</v>
      </c>
      <c r="E1716" s="1" t="n">
        <v>12215</v>
      </c>
      <c r="F1716" s="1" t="n">
        <f aca="false">D1716-C1716</f>
        <v>2</v>
      </c>
      <c r="G1716" s="26" t="n">
        <v>3853.5</v>
      </c>
      <c r="H1716" s="1" t="n">
        <f aca="false">G1716*F1716</f>
        <v>7707</v>
      </c>
      <c r="I1716" s="13" t="s">
        <v>4696</v>
      </c>
      <c r="J1716" s="14" t="n">
        <v>7707</v>
      </c>
      <c r="K1716" s="1" t="n">
        <f aca="false">H1716-J1716</f>
        <v>0</v>
      </c>
      <c r="L1716" s="0"/>
    </row>
    <row r="1717" s="6" customFormat="true" ht="29.85" hidden="false" customHeight="false" outlineLevel="0" collapsed="false">
      <c r="A1717" s="4" t="s">
        <v>4697</v>
      </c>
      <c r="B1717" s="4" t="s">
        <v>4698</v>
      </c>
      <c r="C1717" s="4" t="s">
        <v>43</v>
      </c>
      <c r="D1717" s="4" t="s">
        <v>28</v>
      </c>
      <c r="E1717" s="4" t="n">
        <v>4932.5</v>
      </c>
      <c r="F1717" s="4" t="n">
        <f aca="false">D1717-C1717</f>
        <v>1</v>
      </c>
      <c r="G1717" s="4" t="n">
        <v>3853.5</v>
      </c>
      <c r="H1717" s="4" t="n">
        <f aca="false">G1717*F1717</f>
        <v>3853.5</v>
      </c>
      <c r="I1717" s="28" t="s">
        <v>4699</v>
      </c>
      <c r="J1717" s="29" t="n">
        <v>3853.5</v>
      </c>
      <c r="K1717" s="4" t="n">
        <f aca="false">H1717-J1717</f>
        <v>0</v>
      </c>
    </row>
    <row r="1718" s="6" customFormat="true" ht="29.85" hidden="false" customHeight="false" outlineLevel="0" collapsed="false">
      <c r="A1718" s="4" t="s">
        <v>4700</v>
      </c>
      <c r="B1718" s="4" t="s">
        <v>4701</v>
      </c>
      <c r="C1718" s="4" t="s">
        <v>43</v>
      </c>
      <c r="D1718" s="4" t="s">
        <v>28</v>
      </c>
      <c r="E1718" s="4" t="n">
        <v>4932.5</v>
      </c>
      <c r="F1718" s="4" t="n">
        <f aca="false">D1718-C1718</f>
        <v>1</v>
      </c>
      <c r="G1718" s="4" t="n">
        <v>3853.5</v>
      </c>
      <c r="H1718" s="4" t="n">
        <f aca="false">G1718*F1718</f>
        <v>3853.5</v>
      </c>
      <c r="I1718" s="28" t="s">
        <v>4702</v>
      </c>
      <c r="J1718" s="29" t="n">
        <v>3853.5</v>
      </c>
      <c r="K1718" s="4" t="n">
        <f aca="false">H1718-J1718</f>
        <v>0</v>
      </c>
    </row>
    <row r="1719" customFormat="false" ht="30.8" hidden="false" customHeight="false" outlineLevel="0" collapsed="false">
      <c r="A1719" s="1" t="s">
        <v>4703</v>
      </c>
      <c r="B1719" s="1" t="s">
        <v>4704</v>
      </c>
      <c r="C1719" s="1" t="s">
        <v>58</v>
      </c>
      <c r="D1719" s="1" t="s">
        <v>59</v>
      </c>
      <c r="E1719" s="1" t="n">
        <v>10635</v>
      </c>
      <c r="F1719" s="1" t="n">
        <f aca="false">D1719-C1719</f>
        <v>2</v>
      </c>
      <c r="G1719" s="26" t="n">
        <v>3853.5</v>
      </c>
      <c r="H1719" s="1" t="n">
        <f aca="false">G1719*F1719</f>
        <v>7707</v>
      </c>
      <c r="I1719" s="13" t="s">
        <v>4705</v>
      </c>
      <c r="J1719" s="14" t="n">
        <v>7707</v>
      </c>
      <c r="K1719" s="1" t="n">
        <f aca="false">H1719-J1719</f>
        <v>0</v>
      </c>
      <c r="L1719" s="0"/>
    </row>
    <row r="1720" customFormat="false" ht="30.8" hidden="false" customHeight="false" outlineLevel="0" collapsed="false">
      <c r="A1720" s="1" t="s">
        <v>4706</v>
      </c>
      <c r="B1720" s="1" t="s">
        <v>4707</v>
      </c>
      <c r="C1720" s="1" t="s">
        <v>34</v>
      </c>
      <c r="D1720" s="1" t="s">
        <v>119</v>
      </c>
      <c r="E1720" s="1" t="n">
        <v>19730</v>
      </c>
      <c r="F1720" s="1" t="n">
        <f aca="false">D1720-C1720</f>
        <v>4</v>
      </c>
      <c r="G1720" s="26" t="n">
        <v>3853.5</v>
      </c>
      <c r="H1720" s="1" t="n">
        <f aca="false">G1720*F1720</f>
        <v>15414</v>
      </c>
      <c r="I1720" s="13" t="s">
        <v>4708</v>
      </c>
      <c r="J1720" s="14" t="n">
        <v>15414</v>
      </c>
      <c r="K1720" s="1" t="n">
        <f aca="false">H1720-J1720</f>
        <v>0</v>
      </c>
      <c r="L1720" s="0"/>
    </row>
    <row r="1721" customFormat="false" ht="15.9" hidden="false" customHeight="false" outlineLevel="0" collapsed="false">
      <c r="A1721" s="1" t="s">
        <v>4709</v>
      </c>
      <c r="B1721" s="1" t="s">
        <v>4710</v>
      </c>
      <c r="C1721" s="1" t="s">
        <v>58</v>
      </c>
      <c r="D1721" s="1" t="s">
        <v>59</v>
      </c>
      <c r="E1721" s="1" t="n">
        <v>12215</v>
      </c>
      <c r="F1721" s="1" t="n">
        <f aca="false">D1721-C1721</f>
        <v>2</v>
      </c>
      <c r="G1721" s="26" t="n">
        <v>3853.5</v>
      </c>
      <c r="H1721" s="1" t="n">
        <f aca="false">G1721*F1721</f>
        <v>7707</v>
      </c>
      <c r="I1721" s="13" t="s">
        <v>4711</v>
      </c>
      <c r="J1721" s="14" t="n">
        <v>7707</v>
      </c>
      <c r="K1721" s="1" t="n">
        <f aca="false">H1721-J1721</f>
        <v>0</v>
      </c>
      <c r="L1721" s="0"/>
    </row>
    <row r="1722" customFormat="false" ht="30.8" hidden="false" customHeight="false" outlineLevel="0" collapsed="false">
      <c r="A1722" s="1" t="s">
        <v>4712</v>
      </c>
      <c r="B1722" s="1" t="s">
        <v>4713</v>
      </c>
      <c r="C1722" s="1" t="s">
        <v>67</v>
      </c>
      <c r="D1722" s="1" t="s">
        <v>86</v>
      </c>
      <c r="E1722" s="1" t="n">
        <v>27790</v>
      </c>
      <c r="F1722" s="1" t="n">
        <f aca="false">D1722-C1722</f>
        <v>4</v>
      </c>
      <c r="G1722" s="26" t="n">
        <v>4693.5</v>
      </c>
      <c r="H1722" s="1" t="n">
        <f aca="false">G1722*F1722</f>
        <v>18774</v>
      </c>
      <c r="I1722" s="13" t="s">
        <v>4714</v>
      </c>
      <c r="J1722" s="14" t="n">
        <v>18774</v>
      </c>
      <c r="K1722" s="1" t="n">
        <f aca="false">H1722-J1722</f>
        <v>0</v>
      </c>
      <c r="L1722" s="0"/>
    </row>
    <row r="1723" customFormat="false" ht="30.8" hidden="false" customHeight="false" outlineLevel="0" collapsed="false">
      <c r="A1723" s="1" t="s">
        <v>4715</v>
      </c>
      <c r="B1723" s="1" t="s">
        <v>4716</v>
      </c>
      <c r="C1723" s="1" t="s">
        <v>150</v>
      </c>
      <c r="D1723" s="1" t="s">
        <v>58</v>
      </c>
      <c r="E1723" s="1" t="n">
        <v>4932.5</v>
      </c>
      <c r="F1723" s="1" t="n">
        <f aca="false">D1723-C1723</f>
        <v>1</v>
      </c>
      <c r="G1723" s="26" t="n">
        <v>3853.5</v>
      </c>
      <c r="H1723" s="1" t="n">
        <f aca="false">G1723*F1723</f>
        <v>3853.5</v>
      </c>
      <c r="I1723" s="13" t="s">
        <v>4717</v>
      </c>
      <c r="J1723" s="14" t="n">
        <v>3853.5</v>
      </c>
      <c r="K1723" s="1" t="n">
        <f aca="false">H1723-J1723</f>
        <v>0</v>
      </c>
      <c r="L1723" s="0"/>
    </row>
    <row r="1724" customFormat="false" ht="30.8" hidden="false" customHeight="false" outlineLevel="0" collapsed="false">
      <c r="A1724" s="1" t="s">
        <v>4718</v>
      </c>
      <c r="B1724" s="1" t="s">
        <v>4719</v>
      </c>
      <c r="C1724" s="1" t="s">
        <v>82</v>
      </c>
      <c r="D1724" s="1" t="s">
        <v>13</v>
      </c>
      <c r="E1724" s="1" t="n">
        <v>40935</v>
      </c>
      <c r="F1724" s="1" t="n">
        <f aca="false">D1724-C1724</f>
        <v>6</v>
      </c>
      <c r="G1724" s="26" t="n">
        <v>5743.5</v>
      </c>
      <c r="H1724" s="1" t="n">
        <f aca="false">G1724*F1724</f>
        <v>34461</v>
      </c>
      <c r="I1724" s="13" t="s">
        <v>4720</v>
      </c>
      <c r="J1724" s="14" t="n">
        <v>34460.4</v>
      </c>
      <c r="K1724" s="1" t="n">
        <f aca="false">H1724-J1724</f>
        <v>0.599999999998545</v>
      </c>
      <c r="L1724" s="0"/>
    </row>
    <row r="1725" customFormat="false" ht="30.8" hidden="false" customHeight="false" outlineLevel="0" collapsed="false">
      <c r="A1725" s="1" t="s">
        <v>4721</v>
      </c>
      <c r="B1725" s="1" t="s">
        <v>4722</v>
      </c>
      <c r="C1725" s="1" t="s">
        <v>75</v>
      </c>
      <c r="D1725" s="1" t="s">
        <v>19</v>
      </c>
      <c r="E1725" s="1" t="n">
        <v>9865</v>
      </c>
      <c r="F1725" s="1" t="n">
        <f aca="false">D1725-C1725</f>
        <v>2</v>
      </c>
      <c r="G1725" s="26" t="n">
        <v>3853.5</v>
      </c>
      <c r="H1725" s="1" t="n">
        <f aca="false">G1725*F1725</f>
        <v>7707</v>
      </c>
      <c r="I1725" s="13" t="s">
        <v>4723</v>
      </c>
      <c r="J1725" s="14" t="n">
        <v>7707</v>
      </c>
      <c r="K1725" s="1" t="n">
        <f aca="false">H1725-J1725</f>
        <v>0</v>
      </c>
      <c r="L1725" s="0"/>
    </row>
    <row r="1726" s="49" customFormat="true" ht="15.85" hidden="false" customHeight="false" outlineLevel="0" collapsed="false">
      <c r="A1726" s="46" t="s">
        <v>4724</v>
      </c>
      <c r="B1726" s="46" t="s">
        <v>4725</v>
      </c>
      <c r="C1726" s="46" t="s">
        <v>43</v>
      </c>
      <c r="D1726" s="46" t="s">
        <v>29</v>
      </c>
      <c r="E1726" s="46" t="n">
        <v>29990</v>
      </c>
      <c r="F1726" s="46" t="n">
        <f aca="false">D1726-C1726</f>
        <v>4</v>
      </c>
      <c r="G1726" s="46" t="n">
        <v>3670</v>
      </c>
      <c r="H1726" s="46" t="n">
        <f aca="false">G1726*F1726</f>
        <v>14680</v>
      </c>
      <c r="I1726" s="47" t="s">
        <v>4726</v>
      </c>
      <c r="J1726" s="48" t="n">
        <v>14680</v>
      </c>
      <c r="K1726" s="46" t="n">
        <f aca="false">H1726-J1726</f>
        <v>0</v>
      </c>
    </row>
    <row r="1727" customFormat="false" ht="30.8" hidden="false" customHeight="false" outlineLevel="0" collapsed="false">
      <c r="A1727" s="1" t="s">
        <v>4727</v>
      </c>
      <c r="B1727" s="1" t="s">
        <v>4728</v>
      </c>
      <c r="C1727" s="1" t="s">
        <v>28</v>
      </c>
      <c r="D1727" s="1" t="s">
        <v>75</v>
      </c>
      <c r="E1727" s="1" t="n">
        <v>57015</v>
      </c>
      <c r="F1727" s="1" t="n">
        <f aca="false">D1727-C1727</f>
        <v>7</v>
      </c>
      <c r="G1727" s="26" t="n">
        <v>3853.5</v>
      </c>
      <c r="H1727" s="1" t="n">
        <f aca="false">G1727*F1727</f>
        <v>26974.5</v>
      </c>
      <c r="I1727" s="13" t="s">
        <v>4729</v>
      </c>
      <c r="J1727" s="14" t="n">
        <v>26974.5</v>
      </c>
      <c r="K1727" s="1" t="n">
        <f aca="false">H1727-J1727</f>
        <v>0</v>
      </c>
      <c r="L1727" s="0"/>
    </row>
    <row r="1728" customFormat="false" ht="30.8" hidden="false" customHeight="false" outlineLevel="0" collapsed="false">
      <c r="A1728" s="1" t="s">
        <v>4730</v>
      </c>
      <c r="B1728" s="1" t="s">
        <v>4728</v>
      </c>
      <c r="C1728" s="1" t="s">
        <v>75</v>
      </c>
      <c r="D1728" s="1" t="s">
        <v>34</v>
      </c>
      <c r="E1728" s="1" t="n">
        <v>8145</v>
      </c>
      <c r="F1728" s="1" t="n">
        <f aca="false">D1728-C1728</f>
        <v>1</v>
      </c>
      <c r="G1728" s="26" t="n">
        <v>3853.5</v>
      </c>
      <c r="H1728" s="1" t="n">
        <f aca="false">G1728*F1728</f>
        <v>3853.5</v>
      </c>
      <c r="I1728" s="13" t="s">
        <v>4731</v>
      </c>
      <c r="J1728" s="14" t="n">
        <v>3853.5</v>
      </c>
      <c r="K1728" s="1" t="n">
        <f aca="false">H1728-J1728</f>
        <v>0</v>
      </c>
      <c r="L1728" s="0"/>
    </row>
    <row r="1729" customFormat="false" ht="30.8" hidden="false" customHeight="false" outlineLevel="0" collapsed="false">
      <c r="A1729" s="1" t="s">
        <v>4732</v>
      </c>
      <c r="B1729" s="1" t="s">
        <v>4733</v>
      </c>
      <c r="C1729" s="1" t="s">
        <v>34</v>
      </c>
      <c r="D1729" s="1" t="s">
        <v>35</v>
      </c>
      <c r="E1729" s="1" t="n">
        <v>32895</v>
      </c>
      <c r="F1729" s="1" t="n">
        <f aca="false">D1729-C1729</f>
        <v>6</v>
      </c>
      <c r="G1729" s="26" t="n">
        <v>3853.5</v>
      </c>
      <c r="H1729" s="1" t="n">
        <f aca="false">G1729*F1729</f>
        <v>23121</v>
      </c>
      <c r="I1729" s="13" t="s">
        <v>4734</v>
      </c>
      <c r="J1729" s="14" t="n">
        <v>23121</v>
      </c>
      <c r="K1729" s="1" t="n">
        <f aca="false">H1729-J1729</f>
        <v>0</v>
      </c>
      <c r="L1729" s="0"/>
    </row>
    <row r="1730" customFormat="false" ht="30.8" hidden="false" customHeight="false" outlineLevel="0" collapsed="false">
      <c r="A1730" s="1" t="s">
        <v>4735</v>
      </c>
      <c r="B1730" s="1" t="s">
        <v>4736</v>
      </c>
      <c r="C1730" s="1" t="s">
        <v>47</v>
      </c>
      <c r="D1730" s="1" t="s">
        <v>24</v>
      </c>
      <c r="E1730" s="1" t="n">
        <v>43268.75</v>
      </c>
      <c r="F1730" s="1" t="n">
        <f aca="false">D1730-C1730</f>
        <v>5</v>
      </c>
      <c r="G1730" s="26" t="n">
        <v>4693.5</v>
      </c>
      <c r="H1730" s="1" t="n">
        <f aca="false">G1730*F1730</f>
        <v>23467.5</v>
      </c>
      <c r="I1730" s="13" t="s">
        <v>4737</v>
      </c>
      <c r="J1730" s="14" t="n">
        <v>23467.5</v>
      </c>
      <c r="K1730" s="1" t="n">
        <f aca="false">H1730-J1730</f>
        <v>0</v>
      </c>
      <c r="L1730" s="0"/>
    </row>
    <row r="1731" customFormat="false" ht="30.8" hidden="false" customHeight="false" outlineLevel="0" collapsed="false">
      <c r="A1731" s="1" t="s">
        <v>4738</v>
      </c>
      <c r="B1731" s="1" t="s">
        <v>4739</v>
      </c>
      <c r="C1731" s="1" t="s">
        <v>112</v>
      </c>
      <c r="D1731" s="1" t="s">
        <v>20</v>
      </c>
      <c r="E1731" s="1" t="n">
        <v>12315</v>
      </c>
      <c r="F1731" s="1" t="n">
        <f aca="false">D1731-C1731</f>
        <v>2</v>
      </c>
      <c r="G1731" s="26" t="n">
        <v>4693.5</v>
      </c>
      <c r="H1731" s="1" t="n">
        <f aca="false">G1731*F1731</f>
        <v>9387</v>
      </c>
      <c r="I1731" s="13" t="s">
        <v>4740</v>
      </c>
      <c r="J1731" s="14" t="n">
        <v>9387</v>
      </c>
      <c r="K1731" s="1" t="n">
        <f aca="false">H1731-J1731</f>
        <v>0</v>
      </c>
      <c r="L1731" s="0"/>
    </row>
    <row r="1732" customFormat="false" ht="30.8" hidden="false" customHeight="false" outlineLevel="0" collapsed="false">
      <c r="A1732" s="1" t="s">
        <v>4741</v>
      </c>
      <c r="B1732" s="1" t="s">
        <v>4739</v>
      </c>
      <c r="C1732" s="1" t="s">
        <v>20</v>
      </c>
      <c r="D1732" s="1" t="s">
        <v>180</v>
      </c>
      <c r="E1732" s="1" t="n">
        <v>6157.5</v>
      </c>
      <c r="F1732" s="1" t="n">
        <f aca="false">D1732-C1732</f>
        <v>1</v>
      </c>
      <c r="G1732" s="26" t="n">
        <v>4693.5</v>
      </c>
      <c r="H1732" s="1" t="n">
        <f aca="false">G1732*F1732</f>
        <v>4693.5</v>
      </c>
      <c r="I1732" s="13" t="s">
        <v>4742</v>
      </c>
      <c r="J1732" s="14" t="n">
        <v>4693.5</v>
      </c>
      <c r="K1732" s="1" t="n">
        <f aca="false">H1732-J1732</f>
        <v>0</v>
      </c>
      <c r="L1732" s="0"/>
    </row>
    <row r="1733" s="12" customFormat="true" ht="29.85" hidden="false" customHeight="false" outlineLevel="0" collapsed="false">
      <c r="A1733" s="23" t="s">
        <v>4743</v>
      </c>
      <c r="B1733" s="11" t="s">
        <v>4744</v>
      </c>
      <c r="C1733" s="11" t="s">
        <v>35</v>
      </c>
      <c r="D1733" s="11" t="s">
        <v>112</v>
      </c>
      <c r="E1733" s="11" t="n">
        <v>83116.25</v>
      </c>
      <c r="F1733" s="11" t="n">
        <f aca="false">D1733-C1733</f>
        <v>7</v>
      </c>
      <c r="G1733" s="8" t="n">
        <f aca="false">3670*2</f>
        <v>7340</v>
      </c>
      <c r="H1733" s="11" t="n">
        <f aca="false">G1733*F1733</f>
        <v>51380</v>
      </c>
      <c r="I1733" s="9" t="s">
        <v>4745</v>
      </c>
      <c r="J1733" s="10" t="n">
        <v>25690</v>
      </c>
      <c r="K1733" s="11" t="n">
        <f aca="false">H1733-J1733-J1734</f>
        <v>0</v>
      </c>
      <c r="L1733" s="11"/>
    </row>
    <row r="1734" s="12" customFormat="true" ht="29.85" hidden="false" customHeight="false" outlineLevel="0" collapsed="false">
      <c r="A1734" s="23"/>
      <c r="B1734" s="11"/>
      <c r="C1734" s="11"/>
      <c r="D1734" s="11"/>
      <c r="E1734" s="11"/>
      <c r="F1734" s="11"/>
      <c r="G1734" s="8"/>
      <c r="H1734" s="11"/>
      <c r="I1734" s="9" t="s">
        <v>4746</v>
      </c>
      <c r="J1734" s="10" t="n">
        <v>25690</v>
      </c>
      <c r="K1734" s="11" t="n">
        <v>0</v>
      </c>
      <c r="L1734" s="11"/>
    </row>
    <row r="1735" customFormat="false" ht="30.8" hidden="false" customHeight="false" outlineLevel="0" collapsed="false">
      <c r="A1735" s="1" t="s">
        <v>4747</v>
      </c>
      <c r="B1735" s="1" t="s">
        <v>4748</v>
      </c>
      <c r="C1735" s="1" t="s">
        <v>142</v>
      </c>
      <c r="D1735" s="1" t="s">
        <v>74</v>
      </c>
      <c r="E1735" s="1" t="n">
        <v>21292.5</v>
      </c>
      <c r="F1735" s="1" t="n">
        <f aca="false">D1735-C1735</f>
        <v>3</v>
      </c>
      <c r="G1735" s="26" t="n">
        <v>5743.5</v>
      </c>
      <c r="H1735" s="1" t="n">
        <f aca="false">G1735*F1735</f>
        <v>17230.5</v>
      </c>
      <c r="I1735" s="13" t="s">
        <v>4749</v>
      </c>
      <c r="J1735" s="14" t="n">
        <v>17230.2</v>
      </c>
      <c r="K1735" s="1" t="n">
        <f aca="false">H1735-J1735</f>
        <v>0.299999999999272</v>
      </c>
      <c r="L1735" s="0"/>
    </row>
    <row r="1736" customFormat="false" ht="30.8" hidden="false" customHeight="false" outlineLevel="0" collapsed="false">
      <c r="A1736" s="1" t="s">
        <v>4750</v>
      </c>
      <c r="B1736" s="1" t="s">
        <v>4751</v>
      </c>
      <c r="C1736" s="1" t="s">
        <v>63</v>
      </c>
      <c r="D1736" s="1" t="s">
        <v>24</v>
      </c>
      <c r="E1736" s="1" t="n">
        <v>10635</v>
      </c>
      <c r="F1736" s="1" t="n">
        <f aca="false">D1736-C1736</f>
        <v>2</v>
      </c>
      <c r="G1736" s="26" t="n">
        <v>3853.5</v>
      </c>
      <c r="H1736" s="1" t="n">
        <f aca="false">G1736*F1736</f>
        <v>7707</v>
      </c>
      <c r="I1736" s="13" t="s">
        <v>4752</v>
      </c>
      <c r="J1736" s="14" t="n">
        <v>7707</v>
      </c>
      <c r="K1736" s="1" t="n">
        <f aca="false">H1736-J1736</f>
        <v>0</v>
      </c>
      <c r="L1736" s="0"/>
    </row>
    <row r="1737" customFormat="false" ht="30.8" hidden="false" customHeight="false" outlineLevel="0" collapsed="false">
      <c r="A1737" s="1" t="s">
        <v>4753</v>
      </c>
      <c r="B1737" s="1" t="s">
        <v>4754</v>
      </c>
      <c r="C1737" s="1" t="s">
        <v>58</v>
      </c>
      <c r="D1737" s="1" t="s">
        <v>59</v>
      </c>
      <c r="E1737" s="1" t="n">
        <v>9865</v>
      </c>
      <c r="F1737" s="1" t="n">
        <f aca="false">D1737-C1737</f>
        <v>2</v>
      </c>
      <c r="G1737" s="26" t="n">
        <v>3853.5</v>
      </c>
      <c r="H1737" s="1" t="n">
        <f aca="false">G1737*F1737</f>
        <v>7707</v>
      </c>
      <c r="I1737" s="13" t="s">
        <v>4755</v>
      </c>
      <c r="J1737" s="14" t="n">
        <v>7707</v>
      </c>
      <c r="K1737" s="1" t="n">
        <f aca="false">H1737-J1737</f>
        <v>0</v>
      </c>
      <c r="L1737" s="0"/>
    </row>
    <row r="1738" s="6" customFormat="true" ht="29.85" hidden="false" customHeight="false" outlineLevel="0" collapsed="false">
      <c r="A1738" s="4" t="s">
        <v>4756</v>
      </c>
      <c r="B1738" s="4" t="s">
        <v>4757</v>
      </c>
      <c r="C1738" s="4" t="s">
        <v>43</v>
      </c>
      <c r="D1738" s="4" t="s">
        <v>28</v>
      </c>
      <c r="E1738" s="4" t="n">
        <v>5317.5</v>
      </c>
      <c r="F1738" s="4" t="n">
        <f aca="false">D1738-C1738</f>
        <v>1</v>
      </c>
      <c r="G1738" s="4" t="n">
        <v>3853.5</v>
      </c>
      <c r="H1738" s="4" t="n">
        <f aca="false">G1738*F1738</f>
        <v>3853.5</v>
      </c>
      <c r="I1738" s="28" t="s">
        <v>4758</v>
      </c>
      <c r="J1738" s="29" t="n">
        <v>3853.5</v>
      </c>
      <c r="K1738" s="4" t="n">
        <f aca="false">H1738-J1738</f>
        <v>0</v>
      </c>
    </row>
    <row r="1739" customFormat="false" ht="30.8" hidden="false" customHeight="false" outlineLevel="0" collapsed="false">
      <c r="A1739" s="1" t="s">
        <v>4759</v>
      </c>
      <c r="B1739" s="1" t="s">
        <v>4760</v>
      </c>
      <c r="C1739" s="1" t="s">
        <v>74</v>
      </c>
      <c r="D1739" s="1" t="s">
        <v>19</v>
      </c>
      <c r="E1739" s="1" t="n">
        <v>40770</v>
      </c>
      <c r="F1739" s="1" t="n">
        <f aca="false">D1739-C1739</f>
        <v>4</v>
      </c>
      <c r="G1739" s="26" t="n">
        <v>4693.5</v>
      </c>
      <c r="H1739" s="1" t="n">
        <f aca="false">G1739*F1739</f>
        <v>18774</v>
      </c>
      <c r="I1739" s="13" t="s">
        <v>4761</v>
      </c>
      <c r="J1739" s="14" t="n">
        <v>18774</v>
      </c>
      <c r="K1739" s="1" t="n">
        <f aca="false">H1739-J1739</f>
        <v>0</v>
      </c>
      <c r="L1739" s="0"/>
    </row>
    <row r="1740" customFormat="false" ht="30.8" hidden="false" customHeight="false" outlineLevel="0" collapsed="false">
      <c r="A1740" s="1" t="s">
        <v>4762</v>
      </c>
      <c r="B1740" s="1" t="s">
        <v>4763</v>
      </c>
      <c r="C1740" s="1" t="s">
        <v>150</v>
      </c>
      <c r="D1740" s="1" t="s">
        <v>232</v>
      </c>
      <c r="E1740" s="1" t="n">
        <v>13085</v>
      </c>
      <c r="F1740" s="1" t="n">
        <f aca="false">D1740-C1740</f>
        <v>2</v>
      </c>
      <c r="G1740" s="26" t="n">
        <v>4693.5</v>
      </c>
      <c r="H1740" s="1" t="n">
        <f aca="false">G1740*F1740</f>
        <v>9387</v>
      </c>
      <c r="I1740" s="13" t="s">
        <v>4764</v>
      </c>
      <c r="J1740" s="14" t="n">
        <v>9387</v>
      </c>
      <c r="K1740" s="1" t="n">
        <f aca="false">H1740-J1740</f>
        <v>0</v>
      </c>
      <c r="L1740" s="0"/>
    </row>
    <row r="1741" customFormat="false" ht="30.8" hidden="false" customHeight="false" outlineLevel="0" collapsed="false">
      <c r="A1741" s="1" t="s">
        <v>4765</v>
      </c>
      <c r="B1741" s="1" t="s">
        <v>4766</v>
      </c>
      <c r="C1741" s="1" t="s">
        <v>43</v>
      </c>
      <c r="D1741" s="1" t="s">
        <v>142</v>
      </c>
      <c r="E1741" s="1" t="n">
        <v>16777.5</v>
      </c>
      <c r="F1741" s="1" t="n">
        <f aca="false">D1741-C1741</f>
        <v>3</v>
      </c>
      <c r="G1741" s="26" t="n">
        <v>3853.5</v>
      </c>
      <c r="H1741" s="1" t="n">
        <f aca="false">G1741*F1741</f>
        <v>11560.5</v>
      </c>
      <c r="I1741" s="13" t="s">
        <v>4767</v>
      </c>
      <c r="J1741" s="14" t="n">
        <v>11560.5</v>
      </c>
      <c r="K1741" s="1" t="n">
        <f aca="false">H1741-J1741</f>
        <v>0</v>
      </c>
      <c r="L1741" s="0"/>
    </row>
    <row r="1742" s="22" customFormat="true" ht="29.85" hidden="false" customHeight="false" outlineLevel="0" collapsed="false">
      <c r="A1742" s="19" t="s">
        <v>4768</v>
      </c>
      <c r="B1742" s="19" t="s">
        <v>4769</v>
      </c>
      <c r="C1742" s="19" t="s">
        <v>39</v>
      </c>
      <c r="D1742" s="19" t="s">
        <v>133</v>
      </c>
      <c r="E1742" s="19" t="n">
        <v>21300</v>
      </c>
      <c r="F1742" s="19" t="n">
        <f aca="false">D1742-C1742</f>
        <v>3</v>
      </c>
      <c r="G1742" s="19" t="n">
        <v>3670</v>
      </c>
      <c r="H1742" s="19" t="n">
        <f aca="false">G1742*F1742</f>
        <v>11010</v>
      </c>
      <c r="I1742" s="20" t="s">
        <v>4770</v>
      </c>
      <c r="J1742" s="21" t="n">
        <v>11010</v>
      </c>
      <c r="K1742" s="19" t="n">
        <f aca="false">H1742-J1742</f>
        <v>0</v>
      </c>
    </row>
    <row r="1743" s="12" customFormat="true" ht="29.85" hidden="false" customHeight="false" outlineLevel="0" collapsed="false">
      <c r="A1743" s="23" t="s">
        <v>4771</v>
      </c>
      <c r="B1743" s="11" t="s">
        <v>4772</v>
      </c>
      <c r="C1743" s="11" t="s">
        <v>51</v>
      </c>
      <c r="D1743" s="11" t="s">
        <v>112</v>
      </c>
      <c r="E1743" s="11" t="n">
        <v>4932.5</v>
      </c>
      <c r="F1743" s="11" t="n">
        <f aca="false">D1743-C1743</f>
        <v>1</v>
      </c>
      <c r="G1743" s="8" t="n">
        <v>3853.5</v>
      </c>
      <c r="H1743" s="11" t="n">
        <f aca="false">G1743*F1743</f>
        <v>3853.5</v>
      </c>
      <c r="I1743" s="9" t="s">
        <v>4773</v>
      </c>
      <c r="J1743" s="10" t="n">
        <v>3853.5</v>
      </c>
      <c r="K1743" s="11" t="n">
        <f aca="false">H1743-J1743-J1744</f>
        <v>-15414</v>
      </c>
      <c r="L1743" s="11"/>
    </row>
    <row r="1744" s="12" customFormat="true" ht="29.85" hidden="false" customHeight="false" outlineLevel="0" collapsed="false">
      <c r="A1744" s="23"/>
      <c r="B1744" s="11"/>
      <c r="C1744" s="11"/>
      <c r="D1744" s="11"/>
      <c r="E1744" s="11"/>
      <c r="F1744" s="11"/>
      <c r="G1744" s="8"/>
      <c r="H1744" s="11"/>
      <c r="I1744" s="9" t="s">
        <v>4774</v>
      </c>
      <c r="J1744" s="10" t="n">
        <v>15414</v>
      </c>
      <c r="K1744" s="11" t="n">
        <v>0</v>
      </c>
      <c r="L1744" s="11"/>
    </row>
    <row r="1745" customFormat="false" ht="30.8" hidden="false" customHeight="false" outlineLevel="0" collapsed="false">
      <c r="A1745" s="1" t="s">
        <v>4775</v>
      </c>
      <c r="B1745" s="1" t="s">
        <v>4776</v>
      </c>
      <c r="C1745" s="1" t="s">
        <v>29</v>
      </c>
      <c r="D1745" s="1" t="s">
        <v>75</v>
      </c>
      <c r="E1745" s="1" t="n">
        <v>22370</v>
      </c>
      <c r="F1745" s="1" t="n">
        <f aca="false">D1745-C1745</f>
        <v>4</v>
      </c>
      <c r="G1745" s="26" t="n">
        <v>3853.5</v>
      </c>
      <c r="H1745" s="1" t="n">
        <f aca="false">G1745*F1745</f>
        <v>15414</v>
      </c>
      <c r="I1745" s="13" t="s">
        <v>4777</v>
      </c>
      <c r="J1745" s="14" t="n">
        <v>15414</v>
      </c>
      <c r="K1745" s="1" t="n">
        <f aca="false">H1745-J1745</f>
        <v>0</v>
      </c>
      <c r="L1745" s="0"/>
    </row>
    <row r="1746" s="12" customFormat="true" ht="29.85" hidden="false" customHeight="false" outlineLevel="0" collapsed="false">
      <c r="A1746" s="23" t="s">
        <v>4778</v>
      </c>
      <c r="B1746" s="11" t="s">
        <v>4779</v>
      </c>
      <c r="C1746" s="11" t="s">
        <v>133</v>
      </c>
      <c r="D1746" s="11" t="s">
        <v>112</v>
      </c>
      <c r="E1746" s="11" t="n">
        <v>38351.25</v>
      </c>
      <c r="F1746" s="11" t="n">
        <f aca="false">D1746-C1746</f>
        <v>3</v>
      </c>
      <c r="G1746" s="8" t="n">
        <f aca="false">3853.5*2</f>
        <v>7707</v>
      </c>
      <c r="H1746" s="11" t="n">
        <f aca="false">G1746*F1746</f>
        <v>23121</v>
      </c>
      <c r="I1746" s="9" t="s">
        <v>4780</v>
      </c>
      <c r="J1746" s="10" t="n">
        <v>11560.5</v>
      </c>
      <c r="K1746" s="11" t="n">
        <f aca="false">H1746-J1746-J1747</f>
        <v>0</v>
      </c>
      <c r="L1746" s="11"/>
    </row>
    <row r="1747" s="12" customFormat="true" ht="29.85" hidden="false" customHeight="false" outlineLevel="0" collapsed="false">
      <c r="A1747" s="23"/>
      <c r="B1747" s="11"/>
      <c r="C1747" s="11"/>
      <c r="D1747" s="11"/>
      <c r="E1747" s="11"/>
      <c r="F1747" s="11"/>
      <c r="G1747" s="8"/>
      <c r="H1747" s="11"/>
      <c r="I1747" s="9" t="s">
        <v>4781</v>
      </c>
      <c r="J1747" s="10" t="n">
        <v>11560.5</v>
      </c>
      <c r="K1747" s="11" t="n">
        <v>0</v>
      </c>
      <c r="L1747" s="11"/>
    </row>
    <row r="1748" customFormat="false" ht="30.8" hidden="false" customHeight="false" outlineLevel="0" collapsed="false">
      <c r="A1748" s="1" t="s">
        <v>4782</v>
      </c>
      <c r="B1748" s="1" t="s">
        <v>4783</v>
      </c>
      <c r="C1748" s="1" t="s">
        <v>51</v>
      </c>
      <c r="D1748" s="1" t="s">
        <v>14</v>
      </c>
      <c r="E1748" s="1" t="n">
        <v>9865</v>
      </c>
      <c r="F1748" s="1" t="n">
        <f aca="false">D1748-C1748</f>
        <v>2</v>
      </c>
      <c r="G1748" s="26" t="n">
        <v>3853.5</v>
      </c>
      <c r="H1748" s="1" t="n">
        <f aca="false">G1748*F1748</f>
        <v>7707</v>
      </c>
      <c r="I1748" s="13" t="s">
        <v>4784</v>
      </c>
      <c r="J1748" s="14" t="n">
        <v>7707</v>
      </c>
      <c r="K1748" s="1" t="n">
        <f aca="false">H1748-J1748</f>
        <v>0</v>
      </c>
      <c r="L1748" s="0"/>
    </row>
    <row r="1749" customFormat="false" ht="30.8" hidden="false" customHeight="false" outlineLevel="0" collapsed="false">
      <c r="A1749" s="1" t="s">
        <v>4785</v>
      </c>
      <c r="B1749" s="1" t="s">
        <v>4786</v>
      </c>
      <c r="C1749" s="1" t="s">
        <v>86</v>
      </c>
      <c r="D1749" s="1" t="s">
        <v>51</v>
      </c>
      <c r="E1749" s="1" t="n">
        <v>18322.5</v>
      </c>
      <c r="F1749" s="1" t="n">
        <f aca="false">D1749-C1749</f>
        <v>3</v>
      </c>
      <c r="G1749" s="26" t="n">
        <v>3853.5</v>
      </c>
      <c r="H1749" s="1" t="n">
        <f aca="false">G1749*F1749</f>
        <v>11560.5</v>
      </c>
      <c r="I1749" s="13" t="s">
        <v>4787</v>
      </c>
      <c r="J1749" s="14" t="n">
        <v>11560.5</v>
      </c>
      <c r="K1749" s="1" t="n">
        <f aca="false">H1749-J1749</f>
        <v>0</v>
      </c>
      <c r="L1749" s="0"/>
    </row>
    <row r="1750" customFormat="false" ht="30.8" hidden="false" customHeight="false" outlineLevel="0" collapsed="false">
      <c r="A1750" s="1" t="s">
        <v>4788</v>
      </c>
      <c r="B1750" s="1" t="s">
        <v>4789</v>
      </c>
      <c r="C1750" s="1" t="s">
        <v>75</v>
      </c>
      <c r="D1750" s="1" t="s">
        <v>19</v>
      </c>
      <c r="E1750" s="1" t="n">
        <v>10415</v>
      </c>
      <c r="F1750" s="1" t="n">
        <f aca="false">D1750-C1750</f>
        <v>2</v>
      </c>
      <c r="G1750" s="26" t="n">
        <v>3853.5</v>
      </c>
      <c r="H1750" s="1" t="n">
        <f aca="false">G1750*F1750</f>
        <v>7707</v>
      </c>
      <c r="I1750" s="13" t="s">
        <v>4790</v>
      </c>
      <c r="J1750" s="14" t="n">
        <v>7707</v>
      </c>
      <c r="K1750" s="1" t="n">
        <f aca="false">H1750-J1750</f>
        <v>0</v>
      </c>
      <c r="L1750" s="0"/>
    </row>
    <row r="1751" customFormat="false" ht="30.8" hidden="false" customHeight="false" outlineLevel="0" collapsed="false">
      <c r="A1751" s="1" t="s">
        <v>4791</v>
      </c>
      <c r="B1751" s="1" t="s">
        <v>4792</v>
      </c>
      <c r="C1751" s="1" t="s">
        <v>150</v>
      </c>
      <c r="D1751" s="1" t="s">
        <v>59</v>
      </c>
      <c r="E1751" s="1" t="n">
        <v>18322.5</v>
      </c>
      <c r="F1751" s="1" t="n">
        <f aca="false">D1751-C1751</f>
        <v>3</v>
      </c>
      <c r="G1751" s="26" t="n">
        <v>3853.5</v>
      </c>
      <c r="H1751" s="1" t="n">
        <f aca="false">G1751*F1751</f>
        <v>11560.5</v>
      </c>
      <c r="I1751" s="13" t="s">
        <v>4793</v>
      </c>
      <c r="J1751" s="14" t="n">
        <v>11560.5</v>
      </c>
      <c r="K1751" s="1" t="n">
        <f aca="false">H1751-J1751</f>
        <v>0</v>
      </c>
      <c r="L1751" s="0"/>
    </row>
    <row r="1752" customFormat="false" ht="30.8" hidden="false" customHeight="false" outlineLevel="0" collapsed="false">
      <c r="A1752" s="1" t="s">
        <v>4794</v>
      </c>
      <c r="B1752" s="1" t="s">
        <v>4795</v>
      </c>
      <c r="C1752" s="1" t="s">
        <v>58</v>
      </c>
      <c r="D1752" s="1" t="s">
        <v>59</v>
      </c>
      <c r="E1752" s="1" t="n">
        <v>12545</v>
      </c>
      <c r="F1752" s="1" t="n">
        <f aca="false">D1752-C1752</f>
        <v>2</v>
      </c>
      <c r="G1752" s="26" t="n">
        <v>5743.5</v>
      </c>
      <c r="H1752" s="1" t="n">
        <f aca="false">G1752*F1752</f>
        <v>11487</v>
      </c>
      <c r="I1752" s="13" t="s">
        <v>4796</v>
      </c>
      <c r="J1752" s="14" t="n">
        <v>11486.8</v>
      </c>
      <c r="K1752" s="1" t="n">
        <f aca="false">H1752-J1752</f>
        <v>0.200000000000728</v>
      </c>
      <c r="L1752" s="0"/>
    </row>
    <row r="1753" customFormat="false" ht="30.8" hidden="false" customHeight="false" outlineLevel="0" collapsed="false">
      <c r="A1753" s="1" t="s">
        <v>4797</v>
      </c>
      <c r="B1753" s="1" t="s">
        <v>4798</v>
      </c>
      <c r="C1753" s="1" t="s">
        <v>67</v>
      </c>
      <c r="D1753" s="1" t="s">
        <v>133</v>
      </c>
      <c r="E1753" s="1" t="n">
        <v>24662.5</v>
      </c>
      <c r="F1753" s="1" t="n">
        <f aca="false">D1753-C1753</f>
        <v>5</v>
      </c>
      <c r="G1753" s="26" t="n">
        <v>3853.5</v>
      </c>
      <c r="H1753" s="1" t="n">
        <f aca="false">G1753*F1753</f>
        <v>19267.5</v>
      </c>
      <c r="I1753" s="13" t="s">
        <v>4799</v>
      </c>
      <c r="J1753" s="14" t="n">
        <v>19267.5</v>
      </c>
      <c r="K1753" s="1" t="n">
        <f aca="false">H1753-J1753</f>
        <v>0</v>
      </c>
      <c r="L1753" s="0"/>
    </row>
    <row r="1754" customFormat="false" ht="30.8" hidden="false" customHeight="false" outlineLevel="0" collapsed="false">
      <c r="A1754" s="1" t="s">
        <v>4800</v>
      </c>
      <c r="B1754" s="1" t="s">
        <v>4801</v>
      </c>
      <c r="C1754" s="1" t="s">
        <v>39</v>
      </c>
      <c r="D1754" s="1" t="s">
        <v>86</v>
      </c>
      <c r="E1754" s="1" t="n">
        <v>13352.5</v>
      </c>
      <c r="F1754" s="1" t="n">
        <f aca="false">D1754-C1754</f>
        <v>2</v>
      </c>
      <c r="G1754" s="26" t="n">
        <v>3853.5</v>
      </c>
      <c r="H1754" s="1" t="n">
        <f aca="false">G1754*F1754</f>
        <v>7707</v>
      </c>
      <c r="I1754" s="13" t="s">
        <v>4802</v>
      </c>
      <c r="J1754" s="14" t="n">
        <v>7707</v>
      </c>
      <c r="K1754" s="1" t="n">
        <f aca="false">H1754-J1754</f>
        <v>0</v>
      </c>
      <c r="L1754" s="0"/>
    </row>
    <row r="1755" customFormat="false" ht="30.8" hidden="false" customHeight="false" outlineLevel="0" collapsed="false">
      <c r="A1755" s="1" t="s">
        <v>4803</v>
      </c>
      <c r="B1755" s="1" t="s">
        <v>4804</v>
      </c>
      <c r="C1755" s="1" t="s">
        <v>63</v>
      </c>
      <c r="D1755" s="1" t="s">
        <v>24</v>
      </c>
      <c r="E1755" s="1" t="n">
        <v>9865</v>
      </c>
      <c r="F1755" s="1" t="n">
        <f aca="false">D1755-C1755</f>
        <v>2</v>
      </c>
      <c r="G1755" s="26" t="n">
        <v>3853.5</v>
      </c>
      <c r="H1755" s="1" t="n">
        <f aca="false">G1755*F1755</f>
        <v>7707</v>
      </c>
      <c r="I1755" s="13" t="s">
        <v>4805</v>
      </c>
      <c r="J1755" s="14" t="n">
        <v>7707</v>
      </c>
      <c r="K1755" s="1" t="n">
        <f aca="false">H1755-J1755</f>
        <v>0</v>
      </c>
      <c r="L1755" s="0"/>
    </row>
    <row r="1756" customFormat="false" ht="30.8" hidden="false" customHeight="false" outlineLevel="0" collapsed="false">
      <c r="A1756" s="1" t="s">
        <v>4806</v>
      </c>
      <c r="B1756" s="1" t="s">
        <v>4807</v>
      </c>
      <c r="C1756" s="1" t="s">
        <v>146</v>
      </c>
      <c r="D1756" s="1" t="s">
        <v>59</v>
      </c>
      <c r="E1756" s="1" t="n">
        <v>29130</v>
      </c>
      <c r="F1756" s="1" t="n">
        <f aca="false">D1756-C1756</f>
        <v>4</v>
      </c>
      <c r="G1756" s="26" t="n">
        <v>3853.5</v>
      </c>
      <c r="H1756" s="1" t="n">
        <f aca="false">G1756*F1756</f>
        <v>15414</v>
      </c>
      <c r="I1756" s="13" t="s">
        <v>4808</v>
      </c>
      <c r="J1756" s="14" t="n">
        <v>15414</v>
      </c>
      <c r="K1756" s="1" t="n">
        <f aca="false">H1756-J1756</f>
        <v>0</v>
      </c>
      <c r="L1756" s="0"/>
    </row>
    <row r="1757" customFormat="false" ht="30.8" hidden="false" customHeight="false" outlineLevel="0" collapsed="false">
      <c r="A1757" s="1" t="s">
        <v>4809</v>
      </c>
      <c r="B1757" s="1" t="s">
        <v>4810</v>
      </c>
      <c r="C1757" s="1" t="s">
        <v>142</v>
      </c>
      <c r="D1757" s="1" t="s">
        <v>75</v>
      </c>
      <c r="E1757" s="1" t="n">
        <v>24662.5</v>
      </c>
      <c r="F1757" s="1" t="n">
        <f aca="false">D1757-C1757</f>
        <v>5</v>
      </c>
      <c r="G1757" s="26" t="n">
        <v>3853.5</v>
      </c>
      <c r="H1757" s="1" t="n">
        <f aca="false">G1757*F1757</f>
        <v>19267.5</v>
      </c>
      <c r="I1757" s="13" t="s">
        <v>4811</v>
      </c>
      <c r="J1757" s="14" t="n">
        <v>19267.5</v>
      </c>
      <c r="K1757" s="1" t="n">
        <f aca="false">H1757-J1757</f>
        <v>0</v>
      </c>
      <c r="L1757" s="0"/>
    </row>
    <row r="1758" customFormat="false" ht="15.9" hidden="false" customHeight="false" outlineLevel="0" collapsed="false">
      <c r="A1758" s="1" t="s">
        <v>4812</v>
      </c>
      <c r="B1758" s="1" t="s">
        <v>4813</v>
      </c>
      <c r="C1758" s="1" t="s">
        <v>58</v>
      </c>
      <c r="D1758" s="1" t="s">
        <v>59</v>
      </c>
      <c r="E1758" s="1" t="n">
        <v>14415</v>
      </c>
      <c r="F1758" s="1" t="n">
        <f aca="false">D1758-C1758</f>
        <v>2</v>
      </c>
      <c r="G1758" s="26" t="n">
        <v>5743.5</v>
      </c>
      <c r="H1758" s="1" t="n">
        <f aca="false">G1758*F1758</f>
        <v>11487</v>
      </c>
      <c r="I1758" s="13" t="s">
        <v>4814</v>
      </c>
      <c r="J1758" s="14" t="n">
        <v>11486.8</v>
      </c>
      <c r="K1758" s="1" t="n">
        <f aca="false">H1758-J1758</f>
        <v>0.200000000000728</v>
      </c>
      <c r="L1758" s="0"/>
    </row>
    <row r="1759" customFormat="false" ht="30.8" hidden="false" customHeight="false" outlineLevel="0" collapsed="false">
      <c r="A1759" s="1" t="s">
        <v>4815</v>
      </c>
      <c r="B1759" s="1" t="s">
        <v>4816</v>
      </c>
      <c r="C1759" s="1" t="s">
        <v>35</v>
      </c>
      <c r="D1759" s="1" t="s">
        <v>86</v>
      </c>
      <c r="E1759" s="1" t="n">
        <v>21622.5</v>
      </c>
      <c r="F1759" s="1" t="n">
        <f aca="false">D1759-C1759</f>
        <v>3</v>
      </c>
      <c r="G1759" s="26" t="n">
        <v>5743.5</v>
      </c>
      <c r="H1759" s="1" t="n">
        <f aca="false">G1759*F1759</f>
        <v>17230.5</v>
      </c>
      <c r="I1759" s="13" t="s">
        <v>4817</v>
      </c>
      <c r="J1759" s="14" t="n">
        <v>17230.2</v>
      </c>
      <c r="K1759" s="1" t="n">
        <f aca="false">H1759-J1759</f>
        <v>0.299999999999272</v>
      </c>
      <c r="L1759" s="0"/>
    </row>
    <row r="1760" customFormat="false" ht="30.8" hidden="false" customHeight="false" outlineLevel="0" collapsed="false">
      <c r="A1760" s="1" t="s">
        <v>4818</v>
      </c>
      <c r="B1760" s="1" t="s">
        <v>4819</v>
      </c>
      <c r="C1760" s="1" t="s">
        <v>29</v>
      </c>
      <c r="D1760" s="1" t="s">
        <v>74</v>
      </c>
      <c r="E1760" s="1" t="n">
        <v>9865</v>
      </c>
      <c r="F1760" s="1" t="n">
        <f aca="false">D1760-C1760</f>
        <v>2</v>
      </c>
      <c r="G1760" s="26" t="n">
        <v>3853.5</v>
      </c>
      <c r="H1760" s="1" t="n">
        <f aca="false">G1760*F1760</f>
        <v>7707</v>
      </c>
      <c r="I1760" s="13" t="s">
        <v>4820</v>
      </c>
      <c r="J1760" s="14" t="n">
        <v>7707</v>
      </c>
      <c r="K1760" s="1" t="n">
        <f aca="false">H1760-J1760</f>
        <v>0</v>
      </c>
      <c r="L1760" s="0"/>
    </row>
    <row r="1761" s="22" customFormat="true" ht="15.85" hidden="false" customHeight="false" outlineLevel="0" collapsed="false">
      <c r="A1761" s="19" t="s">
        <v>4821</v>
      </c>
      <c r="B1761" s="19" t="s">
        <v>4822</v>
      </c>
      <c r="C1761" s="19" t="s">
        <v>19</v>
      </c>
      <c r="D1761" s="19" t="s">
        <v>14</v>
      </c>
      <c r="E1761" s="19" t="n">
        <v>79300</v>
      </c>
      <c r="F1761" s="19" t="n">
        <f aca="false">D1761-C1761</f>
        <v>13</v>
      </c>
      <c r="G1761" s="19" t="n">
        <v>4470</v>
      </c>
      <c r="H1761" s="19" t="n">
        <f aca="false">G1761*F1761</f>
        <v>58110</v>
      </c>
      <c r="I1761" s="20" t="s">
        <v>4823</v>
      </c>
      <c r="J1761" s="21" t="n">
        <v>58110</v>
      </c>
      <c r="K1761" s="19" t="n">
        <f aca="false">H1761-J1761</f>
        <v>0</v>
      </c>
    </row>
    <row r="1762" customFormat="false" ht="15.9" hidden="false" customHeight="false" outlineLevel="0" collapsed="false">
      <c r="A1762" s="1" t="s">
        <v>4824</v>
      </c>
      <c r="B1762" s="1" t="s">
        <v>4825</v>
      </c>
      <c r="C1762" s="1" t="s">
        <v>112</v>
      </c>
      <c r="D1762" s="1" t="s">
        <v>20</v>
      </c>
      <c r="E1762" s="1" t="n">
        <v>9865</v>
      </c>
      <c r="F1762" s="1" t="n">
        <f aca="false">D1762-C1762</f>
        <v>2</v>
      </c>
      <c r="G1762" s="26" t="n">
        <v>3853.5</v>
      </c>
      <c r="H1762" s="1" t="n">
        <f aca="false">G1762*F1762</f>
        <v>7707</v>
      </c>
      <c r="I1762" s="13" t="s">
        <v>4826</v>
      </c>
      <c r="J1762" s="14" t="n">
        <v>7707</v>
      </c>
      <c r="K1762" s="1" t="n">
        <f aca="false">H1762-J1762</f>
        <v>0</v>
      </c>
      <c r="L1762" s="0"/>
    </row>
    <row r="1763" customFormat="false" ht="30.8" hidden="false" customHeight="false" outlineLevel="0" collapsed="false">
      <c r="A1763" s="1" t="s">
        <v>4827</v>
      </c>
      <c r="B1763" s="1" t="s">
        <v>4828</v>
      </c>
      <c r="C1763" s="1" t="s">
        <v>207</v>
      </c>
      <c r="D1763" s="1" t="s">
        <v>146</v>
      </c>
      <c r="E1763" s="1" t="n">
        <v>29595</v>
      </c>
      <c r="F1763" s="1" t="n">
        <f aca="false">D1763-C1763</f>
        <v>6</v>
      </c>
      <c r="G1763" s="26" t="n">
        <v>3853.5</v>
      </c>
      <c r="H1763" s="1" t="n">
        <f aca="false">G1763*F1763</f>
        <v>23121</v>
      </c>
      <c r="I1763" s="13" t="s">
        <v>4829</v>
      </c>
      <c r="J1763" s="14" t="n">
        <v>23121</v>
      </c>
      <c r="K1763" s="1" t="n">
        <f aca="false">H1763-J1763</f>
        <v>0</v>
      </c>
      <c r="L1763" s="0"/>
    </row>
    <row r="1764" customFormat="false" ht="30.8" hidden="false" customHeight="false" outlineLevel="0" collapsed="false">
      <c r="A1764" s="1" t="s">
        <v>4830</v>
      </c>
      <c r="B1764" s="1" t="s">
        <v>4831</v>
      </c>
      <c r="C1764" s="1" t="s">
        <v>19</v>
      </c>
      <c r="D1764" s="1" t="s">
        <v>119</v>
      </c>
      <c r="E1764" s="1" t="n">
        <v>16777.5</v>
      </c>
      <c r="F1764" s="1" t="n">
        <f aca="false">D1764-C1764</f>
        <v>3</v>
      </c>
      <c r="G1764" s="26" t="n">
        <v>3853.5</v>
      </c>
      <c r="H1764" s="1" t="n">
        <f aca="false">G1764*F1764</f>
        <v>11560.5</v>
      </c>
      <c r="I1764" s="13" t="s">
        <v>4832</v>
      </c>
      <c r="J1764" s="14" t="n">
        <v>11560.5</v>
      </c>
      <c r="K1764" s="1" t="n">
        <f aca="false">H1764-J1764</f>
        <v>0</v>
      </c>
      <c r="L1764" s="0"/>
    </row>
    <row r="1765" customFormat="false" ht="30.8" hidden="false" customHeight="false" outlineLevel="0" collapsed="false">
      <c r="A1765" s="26" t="s">
        <v>4833</v>
      </c>
      <c r="B1765" s="26" t="s">
        <v>4834</v>
      </c>
      <c r="C1765" s="26" t="s">
        <v>150</v>
      </c>
      <c r="D1765" s="26" t="s">
        <v>59</v>
      </c>
      <c r="E1765" s="26" t="n">
        <v>23100</v>
      </c>
      <c r="F1765" s="26" t="n">
        <f aca="false">D1765-C1765</f>
        <v>3</v>
      </c>
      <c r="G1765" s="26" t="n">
        <v>3853.5</v>
      </c>
      <c r="H1765" s="26" t="n">
        <f aca="false">G1765*F1765</f>
        <v>11560.5</v>
      </c>
      <c r="I1765" s="13" t="s">
        <v>4835</v>
      </c>
      <c r="J1765" s="14" t="n">
        <v>11560.5</v>
      </c>
      <c r="K1765" s="1" t="n">
        <f aca="false">H1765-J1765</f>
        <v>0</v>
      </c>
      <c r="L1765" s="0"/>
    </row>
    <row r="1766" s="12" customFormat="true" ht="29.85" hidden="false" customHeight="false" outlineLevel="0" collapsed="false">
      <c r="A1766" s="23" t="s">
        <v>4836</v>
      </c>
      <c r="B1766" s="11" t="s">
        <v>4837</v>
      </c>
      <c r="C1766" s="11" t="s">
        <v>133</v>
      </c>
      <c r="D1766" s="11" t="s">
        <v>20</v>
      </c>
      <c r="E1766" s="11" t="n">
        <v>73455</v>
      </c>
      <c r="F1766" s="11" t="n">
        <v>4</v>
      </c>
      <c r="G1766" s="8" t="n">
        <v>3853.5</v>
      </c>
      <c r="H1766" s="11" t="n">
        <f aca="false">G1766*F1766</f>
        <v>15414</v>
      </c>
      <c r="I1766" s="9" t="s">
        <v>4838</v>
      </c>
      <c r="J1766" s="10" t="n">
        <v>19267.5</v>
      </c>
      <c r="K1766" s="11" t="n">
        <f aca="false">H1766+H1767-J1766-J1767-J1768</f>
        <v>0</v>
      </c>
      <c r="L1766" s="11"/>
    </row>
    <row r="1767" customFormat="false" ht="29.85" hidden="false" customHeight="false" outlineLevel="0" collapsed="false">
      <c r="A1767" s="23"/>
      <c r="B1767" s="11"/>
      <c r="C1767" s="11"/>
      <c r="D1767" s="11"/>
      <c r="E1767" s="11"/>
      <c r="F1767" s="11" t="n">
        <v>5</v>
      </c>
      <c r="G1767" s="8" t="n">
        <f aca="false">3853.5*2</f>
        <v>7707</v>
      </c>
      <c r="H1767" s="11" t="n">
        <f aca="false">G1767*F1767</f>
        <v>38535</v>
      </c>
      <c r="I1767" s="24" t="s">
        <v>4839</v>
      </c>
      <c r="J1767" s="25" t="n">
        <v>15414</v>
      </c>
      <c r="K1767" s="11" t="n">
        <v>0</v>
      </c>
      <c r="L1767" s="11"/>
    </row>
    <row r="1768" customFormat="false" ht="29.85" hidden="false" customHeight="false" outlineLevel="0" collapsed="false">
      <c r="A1768" s="23"/>
      <c r="B1768" s="11"/>
      <c r="C1768" s="11"/>
      <c r="D1768" s="11"/>
      <c r="E1768" s="11"/>
      <c r="F1768" s="11"/>
      <c r="G1768" s="8"/>
      <c r="H1768" s="11"/>
      <c r="I1768" s="24" t="s">
        <v>4840</v>
      </c>
      <c r="J1768" s="25" t="n">
        <v>19267.5</v>
      </c>
      <c r="K1768" s="11" t="n">
        <v>0</v>
      </c>
      <c r="L1768" s="11"/>
    </row>
    <row r="1769" customFormat="false" ht="15.9" hidden="false" customHeight="false" outlineLevel="0" collapsed="false">
      <c r="A1769" s="1" t="s">
        <v>4841</v>
      </c>
      <c r="B1769" s="1" t="s">
        <v>4842</v>
      </c>
      <c r="C1769" s="1" t="s">
        <v>51</v>
      </c>
      <c r="D1769" s="1" t="s">
        <v>180</v>
      </c>
      <c r="E1769" s="1" t="n">
        <v>26705</v>
      </c>
      <c r="F1769" s="1" t="n">
        <f aca="false">D1769-C1769</f>
        <v>4</v>
      </c>
      <c r="G1769" s="26" t="n">
        <v>3853.5</v>
      </c>
      <c r="H1769" s="1" t="n">
        <f aca="false">G1769*F1769</f>
        <v>15414</v>
      </c>
      <c r="I1769" s="13" t="s">
        <v>4843</v>
      </c>
      <c r="J1769" s="14" t="n">
        <v>15414</v>
      </c>
      <c r="K1769" s="1" t="n">
        <f aca="false">H1769-J1769</f>
        <v>0</v>
      </c>
      <c r="L1769" s="0"/>
    </row>
    <row r="1770" customFormat="false" ht="30.8" hidden="false" customHeight="false" outlineLevel="0" collapsed="false">
      <c r="A1770" s="1" t="s">
        <v>4844</v>
      </c>
      <c r="B1770" s="1" t="s">
        <v>4845</v>
      </c>
      <c r="C1770" s="1" t="s">
        <v>180</v>
      </c>
      <c r="D1770" s="1" t="s">
        <v>58</v>
      </c>
      <c r="E1770" s="1" t="n">
        <v>16447.5</v>
      </c>
      <c r="F1770" s="1" t="n">
        <f aca="false">D1770-C1770</f>
        <v>3</v>
      </c>
      <c r="G1770" s="26" t="n">
        <v>3853.5</v>
      </c>
      <c r="H1770" s="1" t="n">
        <f aca="false">G1770*F1770</f>
        <v>11560.5</v>
      </c>
      <c r="I1770" s="13" t="s">
        <v>4846</v>
      </c>
      <c r="J1770" s="14" t="n">
        <v>11560.5</v>
      </c>
      <c r="K1770" s="1" t="n">
        <f aca="false">H1770-J1770</f>
        <v>0</v>
      </c>
      <c r="L1770" s="0"/>
    </row>
    <row r="1771" s="22" customFormat="true" ht="29.85" hidden="false" customHeight="false" outlineLevel="0" collapsed="false">
      <c r="A1771" s="75" t="s">
        <v>4847</v>
      </c>
      <c r="B1771" s="19" t="s">
        <v>4848</v>
      </c>
      <c r="C1771" s="19" t="s">
        <v>82</v>
      </c>
      <c r="D1771" s="19" t="s">
        <v>39</v>
      </c>
      <c r="E1771" s="19" t="n">
        <v>103906.25</v>
      </c>
      <c r="F1771" s="19" t="n">
        <f aca="false">D1771-C1771</f>
        <v>5</v>
      </c>
      <c r="G1771" s="19" t="n">
        <f aca="false">3853.5*2</f>
        <v>7707</v>
      </c>
      <c r="H1771" s="19" t="n">
        <f aca="false">G1771*F1771</f>
        <v>38535</v>
      </c>
      <c r="I1771" s="20" t="s">
        <v>4849</v>
      </c>
      <c r="J1771" s="21" t="n">
        <v>28717</v>
      </c>
      <c r="K1771" s="19" t="n">
        <f aca="false">H1771+H1772-J1771-J1772-J1773</f>
        <v>0</v>
      </c>
      <c r="L1771" s="19"/>
    </row>
    <row r="1772" s="22" customFormat="true" ht="29.85" hidden="false" customHeight="false" outlineLevel="0" collapsed="false">
      <c r="A1772" s="75"/>
      <c r="B1772" s="19"/>
      <c r="C1772" s="19"/>
      <c r="D1772" s="19"/>
      <c r="E1772" s="19"/>
      <c r="F1772" s="19" t="n">
        <v>5</v>
      </c>
      <c r="G1772" s="19" t="n">
        <v>5743.5</v>
      </c>
      <c r="H1772" s="19" t="n">
        <v>28717</v>
      </c>
      <c r="I1772" s="20" t="s">
        <v>4850</v>
      </c>
      <c r="J1772" s="21" t="n">
        <v>19267.5</v>
      </c>
      <c r="K1772" s="19" t="n">
        <v>0</v>
      </c>
      <c r="L1772" s="19"/>
    </row>
    <row r="1773" s="22" customFormat="true" ht="29.85" hidden="false" customHeight="false" outlineLevel="0" collapsed="false">
      <c r="A1773" s="75"/>
      <c r="B1773" s="19"/>
      <c r="C1773" s="19"/>
      <c r="D1773" s="19"/>
      <c r="E1773" s="19"/>
      <c r="F1773" s="19"/>
      <c r="G1773" s="19"/>
      <c r="H1773" s="19"/>
      <c r="I1773" s="20" t="s">
        <v>4851</v>
      </c>
      <c r="J1773" s="21" t="n">
        <v>19267.5</v>
      </c>
      <c r="K1773" s="19" t="n">
        <v>0</v>
      </c>
      <c r="L1773" s="19"/>
    </row>
    <row r="1774" customFormat="false" ht="29.85" hidden="false" customHeight="false" outlineLevel="0" collapsed="false">
      <c r="A1774" s="1" t="s">
        <v>4852</v>
      </c>
      <c r="B1774" s="1" t="s">
        <v>4853</v>
      </c>
      <c r="C1774" s="1" t="s">
        <v>133</v>
      </c>
      <c r="D1774" s="1" t="s">
        <v>20</v>
      </c>
      <c r="E1774" s="1" t="n">
        <v>30537.5</v>
      </c>
      <c r="F1774" s="1" t="n">
        <f aca="false">D1774-C1774</f>
        <v>5</v>
      </c>
      <c r="G1774" s="26" t="n">
        <v>3853.5</v>
      </c>
      <c r="H1774" s="1" t="n">
        <f aca="false">G1774*F1774</f>
        <v>19267.5</v>
      </c>
      <c r="I1774" s="13" t="s">
        <v>4854</v>
      </c>
      <c r="J1774" s="14" t="n">
        <v>19267.5</v>
      </c>
      <c r="K1774" s="1" t="n">
        <f aca="false">H1774-J1774</f>
        <v>0</v>
      </c>
      <c r="L1774" s="0"/>
    </row>
    <row r="1775" customFormat="false" ht="30.8" hidden="false" customHeight="false" outlineLevel="0" collapsed="false">
      <c r="A1775" s="1" t="s">
        <v>4855</v>
      </c>
      <c r="B1775" s="1" t="s">
        <v>4856</v>
      </c>
      <c r="C1775" s="1" t="s">
        <v>34</v>
      </c>
      <c r="D1775" s="1" t="s">
        <v>67</v>
      </c>
      <c r="E1775" s="1" t="n">
        <v>24662.5</v>
      </c>
      <c r="F1775" s="1" t="n">
        <f aca="false">D1775-C1775</f>
        <v>5</v>
      </c>
      <c r="G1775" s="26" t="n">
        <v>3853.5</v>
      </c>
      <c r="H1775" s="1" t="n">
        <f aca="false">G1775*F1775</f>
        <v>19267.5</v>
      </c>
      <c r="I1775" s="13" t="s">
        <v>4857</v>
      </c>
      <c r="J1775" s="14" t="n">
        <v>19267.5</v>
      </c>
      <c r="K1775" s="1" t="n">
        <f aca="false">H1775-J1775</f>
        <v>0</v>
      </c>
      <c r="L1775" s="0"/>
    </row>
    <row r="1776" customFormat="false" ht="30.8" hidden="false" customHeight="false" outlineLevel="0" collapsed="false">
      <c r="A1776" s="26" t="s">
        <v>4858</v>
      </c>
      <c r="B1776" s="26" t="s">
        <v>4859</v>
      </c>
      <c r="C1776" s="26" t="s">
        <v>74</v>
      </c>
      <c r="D1776" s="26" t="s">
        <v>75</v>
      </c>
      <c r="E1776" s="26" t="n">
        <v>13645</v>
      </c>
      <c r="F1776" s="26" t="n">
        <f aca="false">D1776-C1776</f>
        <v>2</v>
      </c>
      <c r="G1776" s="26" t="n">
        <v>5743.5</v>
      </c>
      <c r="H1776" s="26" t="n">
        <f aca="false">G1776*F1776</f>
        <v>11487</v>
      </c>
      <c r="I1776" s="13" t="s">
        <v>4860</v>
      </c>
      <c r="J1776" s="14" t="n">
        <v>11486.8</v>
      </c>
      <c r="K1776" s="1" t="n">
        <f aca="false">H1776-J1776</f>
        <v>0.200000000000728</v>
      </c>
      <c r="L1776" s="0"/>
    </row>
    <row r="1777" customFormat="false" ht="15.9" hidden="false" customHeight="false" outlineLevel="0" collapsed="false">
      <c r="A1777" s="1" t="s">
        <v>4861</v>
      </c>
      <c r="B1777" s="1" t="s">
        <v>4862</v>
      </c>
      <c r="C1777" s="1" t="s">
        <v>133</v>
      </c>
      <c r="D1777" s="1" t="s">
        <v>51</v>
      </c>
      <c r="E1777" s="1" t="n">
        <v>9865</v>
      </c>
      <c r="F1777" s="1" t="n">
        <f aca="false">D1777-C1777</f>
        <v>2</v>
      </c>
      <c r="G1777" s="26" t="n">
        <v>3853.5</v>
      </c>
      <c r="H1777" s="1" t="n">
        <f aca="false">G1777*F1777</f>
        <v>7707</v>
      </c>
      <c r="I1777" s="13" t="s">
        <v>4863</v>
      </c>
      <c r="J1777" s="14" t="n">
        <v>7707</v>
      </c>
      <c r="K1777" s="1" t="n">
        <f aca="false">H1777-J1777</f>
        <v>0</v>
      </c>
      <c r="L1777" s="0"/>
    </row>
    <row r="1778" customFormat="false" ht="30.8" hidden="false" customHeight="false" outlineLevel="0" collapsed="false">
      <c r="A1778" s="26" t="s">
        <v>4864</v>
      </c>
      <c r="B1778" s="26" t="s">
        <v>4865</v>
      </c>
      <c r="C1778" s="26" t="s">
        <v>58</v>
      </c>
      <c r="D1778" s="26" t="s">
        <v>59</v>
      </c>
      <c r="E1778" s="26" t="n">
        <v>9865</v>
      </c>
      <c r="F1778" s="26" t="n">
        <f aca="false">D1778-C1778</f>
        <v>2</v>
      </c>
      <c r="G1778" s="26" t="n">
        <v>3853.5</v>
      </c>
      <c r="H1778" s="26" t="n">
        <f aca="false">G1778*F1778</f>
        <v>7707</v>
      </c>
      <c r="I1778" s="13" t="s">
        <v>4866</v>
      </c>
      <c r="J1778" s="14" t="n">
        <v>7707</v>
      </c>
      <c r="K1778" s="1" t="n">
        <f aca="false">H1778-J1778</f>
        <v>0</v>
      </c>
      <c r="L1778" s="0"/>
    </row>
    <row r="1779" customFormat="false" ht="30.8" hidden="false" customHeight="false" outlineLevel="0" collapsed="false">
      <c r="A1779" s="26" t="s">
        <v>4867</v>
      </c>
      <c r="B1779" s="26" t="s">
        <v>4868</v>
      </c>
      <c r="C1779" s="26" t="s">
        <v>207</v>
      </c>
      <c r="D1779" s="26" t="s">
        <v>51</v>
      </c>
      <c r="E1779" s="26" t="n">
        <v>5772.5</v>
      </c>
      <c r="F1779" s="26" t="n">
        <f aca="false">D1779-C1779</f>
        <v>1</v>
      </c>
      <c r="G1779" s="26" t="n">
        <v>4693.5</v>
      </c>
      <c r="H1779" s="26" t="n">
        <f aca="false">G1779*F1779</f>
        <v>4693.5</v>
      </c>
      <c r="I1779" s="13" t="s">
        <v>4869</v>
      </c>
      <c r="J1779" s="14" t="n">
        <v>4693.5</v>
      </c>
      <c r="K1779" s="1" t="n">
        <f aca="false">H1779-J1779</f>
        <v>0</v>
      </c>
      <c r="L1779" s="0"/>
    </row>
    <row r="1780" customFormat="false" ht="30.8" hidden="false" customHeight="false" outlineLevel="0" collapsed="false">
      <c r="A1780" s="1" t="s">
        <v>4870</v>
      </c>
      <c r="B1780" s="1" t="s">
        <v>4871</v>
      </c>
      <c r="C1780" s="1" t="s">
        <v>39</v>
      </c>
      <c r="D1780" s="1" t="s">
        <v>14</v>
      </c>
      <c r="E1780" s="1" t="n">
        <v>42752.5</v>
      </c>
      <c r="F1780" s="1" t="n">
        <f aca="false">D1780-C1780</f>
        <v>7</v>
      </c>
      <c r="G1780" s="26" t="n">
        <v>3853.5</v>
      </c>
      <c r="H1780" s="1" t="n">
        <f aca="false">G1780*F1780</f>
        <v>26974.5</v>
      </c>
      <c r="I1780" s="13" t="s">
        <v>4872</v>
      </c>
      <c r="J1780" s="14" t="n">
        <v>26974.5</v>
      </c>
      <c r="K1780" s="1" t="n">
        <f aca="false">H1780-J1780</f>
        <v>0</v>
      </c>
      <c r="L1780" s="0"/>
    </row>
    <row r="1781" customFormat="false" ht="30.8" hidden="false" customHeight="false" outlineLevel="0" collapsed="false">
      <c r="A1781" s="26" t="s">
        <v>4873</v>
      </c>
      <c r="B1781" s="26" t="s">
        <v>4874</v>
      </c>
      <c r="C1781" s="26" t="s">
        <v>43</v>
      </c>
      <c r="D1781" s="26" t="s">
        <v>47</v>
      </c>
      <c r="E1781" s="26" t="n">
        <v>13645</v>
      </c>
      <c r="F1781" s="26" t="n">
        <f aca="false">D1781-C1781</f>
        <v>2</v>
      </c>
      <c r="G1781" s="26" t="n">
        <v>5743.5</v>
      </c>
      <c r="H1781" s="26" t="n">
        <f aca="false">G1781*F1781</f>
        <v>11487</v>
      </c>
      <c r="I1781" s="13" t="s">
        <v>4875</v>
      </c>
      <c r="J1781" s="14" t="n">
        <v>11486.8</v>
      </c>
      <c r="K1781" s="1" t="n">
        <f aca="false">H1781-J1781</f>
        <v>0.200000000000728</v>
      </c>
      <c r="L1781" s="0"/>
    </row>
    <row r="1782" customFormat="false" ht="15.9" hidden="false" customHeight="false" outlineLevel="0" collapsed="false">
      <c r="A1782" s="1" t="s">
        <v>4876</v>
      </c>
      <c r="B1782" s="1" t="s">
        <v>4877</v>
      </c>
      <c r="C1782" s="1" t="s">
        <v>74</v>
      </c>
      <c r="D1782" s="1" t="s">
        <v>75</v>
      </c>
      <c r="E1782" s="1" t="n">
        <v>13645</v>
      </c>
      <c r="F1782" s="1" t="n">
        <f aca="false">D1782-C1782</f>
        <v>2</v>
      </c>
      <c r="G1782" s="26" t="n">
        <v>5743.5</v>
      </c>
      <c r="H1782" s="1" t="n">
        <f aca="false">G1782*F1782</f>
        <v>11487</v>
      </c>
      <c r="I1782" s="13" t="s">
        <v>4878</v>
      </c>
      <c r="J1782" s="14" t="n">
        <v>11486.8</v>
      </c>
      <c r="K1782" s="1" t="n">
        <f aca="false">H1782-J1782</f>
        <v>0.200000000000728</v>
      </c>
      <c r="L1782" s="0"/>
    </row>
    <row r="1783" customFormat="false" ht="15.9" hidden="false" customHeight="false" outlineLevel="0" collapsed="false">
      <c r="A1783" s="1" t="s">
        <v>4879</v>
      </c>
      <c r="B1783" s="1" t="s">
        <v>4880</v>
      </c>
      <c r="C1783" s="1" t="s">
        <v>20</v>
      </c>
      <c r="D1783" s="1" t="s">
        <v>150</v>
      </c>
      <c r="E1783" s="1" t="n">
        <v>18322.5</v>
      </c>
      <c r="F1783" s="1" t="n">
        <f aca="false">D1783-C1783</f>
        <v>3</v>
      </c>
      <c r="G1783" s="26" t="n">
        <v>3853.5</v>
      </c>
      <c r="H1783" s="1" t="n">
        <f aca="false">G1783*F1783</f>
        <v>11560.5</v>
      </c>
      <c r="I1783" s="13" t="s">
        <v>4881</v>
      </c>
      <c r="J1783" s="14" t="n">
        <v>11560.5</v>
      </c>
      <c r="K1783" s="1" t="n">
        <f aca="false">H1783-J1783</f>
        <v>0</v>
      </c>
      <c r="L1783" s="0"/>
    </row>
    <row r="1784" customFormat="false" ht="15.9" hidden="false" customHeight="false" outlineLevel="0" collapsed="false">
      <c r="A1784" s="1" t="s">
        <v>4882</v>
      </c>
      <c r="B1784" s="1" t="s">
        <v>4883</v>
      </c>
      <c r="C1784" s="1" t="s">
        <v>63</v>
      </c>
      <c r="D1784" s="1" t="s">
        <v>19</v>
      </c>
      <c r="E1784" s="1" t="n">
        <v>27962.5</v>
      </c>
      <c r="F1784" s="1" t="n">
        <f aca="false">D1784-C1784</f>
        <v>5</v>
      </c>
      <c r="G1784" s="26" t="n">
        <v>3853.5</v>
      </c>
      <c r="H1784" s="1" t="n">
        <f aca="false">G1784*F1784</f>
        <v>19267.5</v>
      </c>
      <c r="I1784" s="13" t="s">
        <v>4884</v>
      </c>
      <c r="J1784" s="14" t="n">
        <v>19267.5</v>
      </c>
      <c r="K1784" s="1" t="n">
        <f aca="false">H1784-J1784</f>
        <v>0</v>
      </c>
      <c r="L1784" s="0"/>
    </row>
    <row r="1785" customFormat="false" ht="30.8" hidden="false" customHeight="false" outlineLevel="0" collapsed="false">
      <c r="A1785" s="1" t="s">
        <v>4885</v>
      </c>
      <c r="B1785" s="1" t="s">
        <v>4886</v>
      </c>
      <c r="C1785" s="1" t="s">
        <v>13</v>
      </c>
      <c r="D1785" s="1" t="s">
        <v>146</v>
      </c>
      <c r="E1785" s="1" t="n">
        <v>44392.5</v>
      </c>
      <c r="F1785" s="1" t="n">
        <f aca="false">D1785-C1785</f>
        <v>9</v>
      </c>
      <c r="G1785" s="26" t="n">
        <v>3853.5</v>
      </c>
      <c r="H1785" s="1" t="n">
        <f aca="false">G1785*F1785</f>
        <v>34681.5</v>
      </c>
      <c r="I1785" s="13" t="s">
        <v>4887</v>
      </c>
      <c r="J1785" s="14" t="n">
        <v>34681.5</v>
      </c>
      <c r="K1785" s="1" t="n">
        <f aca="false">H1785-J1785</f>
        <v>0</v>
      </c>
      <c r="L1785" s="0"/>
    </row>
    <row r="1786" customFormat="false" ht="15.9" hidden="false" customHeight="false" outlineLevel="0" collapsed="false">
      <c r="A1786" s="1" t="s">
        <v>4888</v>
      </c>
      <c r="B1786" s="1" t="s">
        <v>4889</v>
      </c>
      <c r="C1786" s="1" t="s">
        <v>133</v>
      </c>
      <c r="D1786" s="1" t="s">
        <v>51</v>
      </c>
      <c r="E1786" s="1" t="n">
        <v>9865</v>
      </c>
      <c r="F1786" s="1" t="n">
        <f aca="false">D1786-C1786</f>
        <v>2</v>
      </c>
      <c r="G1786" s="26" t="n">
        <v>3853.5</v>
      </c>
      <c r="H1786" s="1" t="n">
        <f aca="false">G1786*F1786</f>
        <v>7707</v>
      </c>
      <c r="I1786" s="13" t="s">
        <v>4890</v>
      </c>
      <c r="J1786" s="14" t="n">
        <v>7707</v>
      </c>
      <c r="K1786" s="1" t="n">
        <f aca="false">H1786-J1786</f>
        <v>0</v>
      </c>
      <c r="L1786" s="0"/>
    </row>
    <row r="1787" customFormat="false" ht="15.9" hidden="false" customHeight="false" outlineLevel="0" collapsed="false">
      <c r="A1787" s="1" t="s">
        <v>4891</v>
      </c>
      <c r="B1787" s="1" t="s">
        <v>4892</v>
      </c>
      <c r="C1787" s="1" t="s">
        <v>34</v>
      </c>
      <c r="D1787" s="1" t="s">
        <v>67</v>
      </c>
      <c r="E1787" s="1" t="n">
        <v>30537.5</v>
      </c>
      <c r="F1787" s="1" t="n">
        <f aca="false">D1787-C1787</f>
        <v>5</v>
      </c>
      <c r="G1787" s="26" t="n">
        <v>3853.5</v>
      </c>
      <c r="H1787" s="1" t="n">
        <f aca="false">G1787*F1787</f>
        <v>19267.5</v>
      </c>
      <c r="I1787" s="13" t="s">
        <v>4893</v>
      </c>
      <c r="J1787" s="14" t="n">
        <v>19267.5</v>
      </c>
      <c r="K1787" s="1" t="n">
        <f aca="false">H1787-J1787</f>
        <v>0</v>
      </c>
      <c r="L1787" s="0"/>
    </row>
    <row r="1788" s="22" customFormat="true" ht="29.85" hidden="false" customHeight="false" outlineLevel="0" collapsed="false">
      <c r="A1788" s="19" t="s">
        <v>4894</v>
      </c>
      <c r="B1788" s="19" t="s">
        <v>4895</v>
      </c>
      <c r="C1788" s="19" t="s">
        <v>67</v>
      </c>
      <c r="D1788" s="19" t="s">
        <v>13</v>
      </c>
      <c r="E1788" s="19" t="n">
        <v>14250</v>
      </c>
      <c r="F1788" s="19" t="n">
        <f aca="false">D1788-C1788</f>
        <v>3</v>
      </c>
      <c r="G1788" s="19" t="n">
        <v>3670</v>
      </c>
      <c r="H1788" s="19" t="n">
        <f aca="false">G1788*F1788</f>
        <v>11010</v>
      </c>
      <c r="I1788" s="20" t="s">
        <v>4896</v>
      </c>
      <c r="J1788" s="21" t="n">
        <v>11010</v>
      </c>
      <c r="K1788" s="19" t="n">
        <f aca="false">H1788-J1788</f>
        <v>0</v>
      </c>
    </row>
    <row r="1789" customFormat="false" ht="15.9" hidden="false" customHeight="false" outlineLevel="0" collapsed="false">
      <c r="A1789" s="1" t="s">
        <v>4897</v>
      </c>
      <c r="B1789" s="1" t="s">
        <v>4898</v>
      </c>
      <c r="C1789" s="1" t="s">
        <v>207</v>
      </c>
      <c r="D1789" s="1" t="s">
        <v>112</v>
      </c>
      <c r="E1789" s="1" t="n">
        <v>8765</v>
      </c>
      <c r="F1789" s="1" t="n">
        <f aca="false">D1789-C1789</f>
        <v>2</v>
      </c>
      <c r="G1789" s="26" t="n">
        <v>3853.5</v>
      </c>
      <c r="H1789" s="1" t="n">
        <f aca="false">G1789*F1789</f>
        <v>7707</v>
      </c>
      <c r="I1789" s="13" t="s">
        <v>4899</v>
      </c>
      <c r="J1789" s="14" t="n">
        <v>7707</v>
      </c>
      <c r="K1789" s="1" t="n">
        <f aca="false">H1789-J1789</f>
        <v>0</v>
      </c>
      <c r="L1789" s="0"/>
    </row>
    <row r="1790" customFormat="false" ht="30.8" hidden="false" customHeight="false" outlineLevel="0" collapsed="false">
      <c r="A1790" s="1" t="s">
        <v>4900</v>
      </c>
      <c r="B1790" s="1" t="s">
        <v>4901</v>
      </c>
      <c r="C1790" s="1" t="s">
        <v>86</v>
      </c>
      <c r="D1790" s="1" t="s">
        <v>51</v>
      </c>
      <c r="E1790" s="1" t="n">
        <v>14797.5</v>
      </c>
      <c r="F1790" s="1" t="n">
        <f aca="false">D1790-C1790</f>
        <v>3</v>
      </c>
      <c r="G1790" s="26" t="n">
        <v>3853.5</v>
      </c>
      <c r="H1790" s="1" t="n">
        <f aca="false">G1790*F1790</f>
        <v>11560.5</v>
      </c>
      <c r="I1790" s="13" t="s">
        <v>4902</v>
      </c>
      <c r="J1790" s="14" t="n">
        <v>11560.5</v>
      </c>
      <c r="K1790" s="1" t="n">
        <f aca="false">H1790-J1790</f>
        <v>0</v>
      </c>
      <c r="L1790" s="0"/>
    </row>
    <row r="1791" customFormat="false" ht="30.8" hidden="false" customHeight="false" outlineLevel="0" collapsed="false">
      <c r="A1791" s="1" t="s">
        <v>4903</v>
      </c>
      <c r="B1791" s="1" t="s">
        <v>4904</v>
      </c>
      <c r="C1791" s="1" t="s">
        <v>146</v>
      </c>
      <c r="D1791" s="1" t="s">
        <v>58</v>
      </c>
      <c r="E1791" s="1" t="n">
        <v>13645</v>
      </c>
      <c r="F1791" s="1" t="n">
        <f aca="false">D1791-C1791</f>
        <v>2</v>
      </c>
      <c r="G1791" s="26" t="n">
        <v>5743.5</v>
      </c>
      <c r="H1791" s="1" t="n">
        <f aca="false">G1791*F1791</f>
        <v>11487</v>
      </c>
      <c r="I1791" s="13" t="s">
        <v>4905</v>
      </c>
      <c r="J1791" s="14" t="n">
        <v>11486.8</v>
      </c>
      <c r="K1791" s="1" t="n">
        <f aca="false">H1791-J1791</f>
        <v>0.200000000000728</v>
      </c>
      <c r="L1791" s="0"/>
    </row>
    <row r="1792" customFormat="false" ht="30.8" hidden="false" customHeight="false" outlineLevel="0" collapsed="false">
      <c r="A1792" s="1" t="s">
        <v>4906</v>
      </c>
      <c r="B1792" s="1" t="s">
        <v>4907</v>
      </c>
      <c r="C1792" s="1" t="s">
        <v>47</v>
      </c>
      <c r="D1792" s="1" t="s">
        <v>142</v>
      </c>
      <c r="E1792" s="1" t="n">
        <v>4932.5</v>
      </c>
      <c r="F1792" s="1" t="n">
        <f aca="false">D1792-C1792</f>
        <v>1</v>
      </c>
      <c r="G1792" s="26" t="n">
        <v>3853.5</v>
      </c>
      <c r="H1792" s="1" t="n">
        <f aca="false">G1792*F1792</f>
        <v>3853.5</v>
      </c>
      <c r="I1792" s="13" t="s">
        <v>4908</v>
      </c>
      <c r="J1792" s="14" t="n">
        <v>3853.5</v>
      </c>
      <c r="K1792" s="1" t="n">
        <f aca="false">H1792-J1792</f>
        <v>0</v>
      </c>
      <c r="L1792" s="0"/>
    </row>
    <row r="1793" customFormat="false" ht="30.8" hidden="false" customHeight="false" outlineLevel="0" collapsed="false">
      <c r="A1793" s="26" t="s">
        <v>4909</v>
      </c>
      <c r="B1793" s="26" t="s">
        <v>4910</v>
      </c>
      <c r="C1793" s="26" t="s">
        <v>47</v>
      </c>
      <c r="D1793" s="26" t="s">
        <v>63</v>
      </c>
      <c r="E1793" s="26" t="n">
        <v>20711.25</v>
      </c>
      <c r="F1793" s="26" t="n">
        <f aca="false">D1793-C1793</f>
        <v>3</v>
      </c>
      <c r="G1793" s="26" t="n">
        <v>3853.5</v>
      </c>
      <c r="H1793" s="26" t="n">
        <f aca="false">G1793*F1793</f>
        <v>11560.5</v>
      </c>
      <c r="I1793" s="13" t="s">
        <v>4911</v>
      </c>
      <c r="J1793" s="14" t="n">
        <v>11560.5</v>
      </c>
      <c r="K1793" s="1" t="n">
        <f aca="false">H1793-J1793</f>
        <v>0</v>
      </c>
      <c r="L1793" s="0"/>
    </row>
    <row r="1794" customFormat="false" ht="30.8" hidden="false" customHeight="false" outlineLevel="0" collapsed="false">
      <c r="A1794" s="26" t="s">
        <v>4912</v>
      </c>
      <c r="B1794" s="26" t="s">
        <v>4913</v>
      </c>
      <c r="C1794" s="26" t="s">
        <v>20</v>
      </c>
      <c r="D1794" s="26" t="s">
        <v>146</v>
      </c>
      <c r="E1794" s="26" t="n">
        <v>12215</v>
      </c>
      <c r="F1794" s="26" t="n">
        <f aca="false">D1794-C1794</f>
        <v>2</v>
      </c>
      <c r="G1794" s="26" t="n">
        <v>3853.5</v>
      </c>
      <c r="H1794" s="26" t="n">
        <f aca="false">G1794*F1794</f>
        <v>7707</v>
      </c>
      <c r="I1794" s="13" t="s">
        <v>4914</v>
      </c>
      <c r="J1794" s="14" t="n">
        <v>7707</v>
      </c>
      <c r="K1794" s="1" t="n">
        <f aca="false">H1794-J1794</f>
        <v>0</v>
      </c>
      <c r="L1794" s="0"/>
    </row>
    <row r="1795" customFormat="false" ht="15.9" hidden="false" customHeight="false" outlineLevel="0" collapsed="false">
      <c r="A1795" s="1" t="s">
        <v>4915</v>
      </c>
      <c r="B1795" s="1" t="s">
        <v>4916</v>
      </c>
      <c r="C1795" s="1" t="s">
        <v>13</v>
      </c>
      <c r="D1795" s="1" t="s">
        <v>133</v>
      </c>
      <c r="E1795" s="1" t="n">
        <v>14565</v>
      </c>
      <c r="F1795" s="1" t="n">
        <f aca="false">D1795-C1795</f>
        <v>2</v>
      </c>
      <c r="G1795" s="26" t="n">
        <v>3853.5</v>
      </c>
      <c r="H1795" s="1" t="n">
        <f aca="false">G1795*F1795</f>
        <v>7707</v>
      </c>
      <c r="I1795" s="13" t="s">
        <v>4917</v>
      </c>
      <c r="J1795" s="14" t="n">
        <v>7707</v>
      </c>
      <c r="K1795" s="1" t="n">
        <f aca="false">H1795-J1795</f>
        <v>0</v>
      </c>
      <c r="L1795" s="0"/>
    </row>
    <row r="1796" customFormat="false" ht="30.8" hidden="false" customHeight="false" outlineLevel="0" collapsed="false">
      <c r="A1796" s="1" t="s">
        <v>4918</v>
      </c>
      <c r="B1796" s="1" t="s">
        <v>4919</v>
      </c>
      <c r="C1796" s="1" t="s">
        <v>34</v>
      </c>
      <c r="D1796" s="1" t="s">
        <v>82</v>
      </c>
      <c r="E1796" s="1" t="n">
        <v>12215</v>
      </c>
      <c r="F1796" s="1" t="n">
        <f aca="false">D1796-C1796</f>
        <v>2</v>
      </c>
      <c r="G1796" s="26" t="n">
        <v>3853.5</v>
      </c>
      <c r="H1796" s="1" t="n">
        <f aca="false">G1796*F1796</f>
        <v>7707</v>
      </c>
      <c r="I1796" s="13" t="s">
        <v>4920</v>
      </c>
      <c r="J1796" s="14" t="n">
        <v>7707</v>
      </c>
      <c r="K1796" s="1" t="n">
        <f aca="false">H1796-J1796</f>
        <v>0</v>
      </c>
      <c r="L1796" s="0"/>
    </row>
    <row r="1797" customFormat="false" ht="30.8" hidden="false" customHeight="false" outlineLevel="0" collapsed="false">
      <c r="A1797" s="26" t="s">
        <v>4921</v>
      </c>
      <c r="B1797" s="26" t="s">
        <v>4922</v>
      </c>
      <c r="C1797" s="26" t="s">
        <v>14</v>
      </c>
      <c r="D1797" s="26" t="s">
        <v>180</v>
      </c>
      <c r="E1797" s="26" t="n">
        <v>12215</v>
      </c>
      <c r="F1797" s="26" t="n">
        <f aca="false">D1797-C1797</f>
        <v>2</v>
      </c>
      <c r="G1797" s="26" t="n">
        <v>3853.5</v>
      </c>
      <c r="H1797" s="26" t="n">
        <f aca="false">G1797*F1797</f>
        <v>7707</v>
      </c>
      <c r="I1797" s="13" t="s">
        <v>4923</v>
      </c>
      <c r="J1797" s="14" t="n">
        <v>7707</v>
      </c>
      <c r="K1797" s="1" t="n">
        <f aca="false">H1797-J1797</f>
        <v>0</v>
      </c>
      <c r="L1797" s="0"/>
    </row>
    <row r="1798" customFormat="false" ht="15.9" hidden="false" customHeight="false" outlineLevel="0" collapsed="false">
      <c r="A1798" s="26" t="s">
        <v>4924</v>
      </c>
      <c r="B1798" s="26" t="s">
        <v>4925</v>
      </c>
      <c r="C1798" s="26" t="s">
        <v>58</v>
      </c>
      <c r="D1798" s="26" t="s">
        <v>59</v>
      </c>
      <c r="E1798" s="26" t="n">
        <v>13645</v>
      </c>
      <c r="F1798" s="26" t="n">
        <f aca="false">D1798-C1798</f>
        <v>2</v>
      </c>
      <c r="G1798" s="26" t="n">
        <v>5743.5</v>
      </c>
      <c r="H1798" s="26" t="n">
        <f aca="false">G1798*F1798</f>
        <v>11487</v>
      </c>
      <c r="I1798" s="13" t="s">
        <v>4926</v>
      </c>
      <c r="J1798" s="14" t="n">
        <v>11486.8</v>
      </c>
      <c r="K1798" s="1" t="n">
        <f aca="false">H1798-J1798</f>
        <v>0.200000000000728</v>
      </c>
      <c r="L1798" s="0"/>
    </row>
    <row r="1799" customFormat="false" ht="15.9" hidden="false" customHeight="false" outlineLevel="0" collapsed="false">
      <c r="A1799" s="1" t="s">
        <v>4927</v>
      </c>
      <c r="B1799" s="1" t="s">
        <v>4928</v>
      </c>
      <c r="C1799" s="1" t="s">
        <v>142</v>
      </c>
      <c r="D1799" s="1" t="s">
        <v>63</v>
      </c>
      <c r="E1799" s="1" t="n">
        <v>9865</v>
      </c>
      <c r="F1799" s="1" t="n">
        <f aca="false">D1799-C1799</f>
        <v>2</v>
      </c>
      <c r="G1799" s="26" t="n">
        <v>3853.5</v>
      </c>
      <c r="H1799" s="1" t="n">
        <f aca="false">G1799*F1799</f>
        <v>7707</v>
      </c>
      <c r="I1799" s="13" t="s">
        <v>4929</v>
      </c>
      <c r="J1799" s="14" t="n">
        <v>7707</v>
      </c>
      <c r="K1799" s="1" t="n">
        <f aca="false">H1799-J1799</f>
        <v>0</v>
      </c>
      <c r="L1799" s="0"/>
    </row>
    <row r="1800" customFormat="false" ht="30.8" hidden="false" customHeight="false" outlineLevel="0" collapsed="false">
      <c r="A1800" s="1" t="s">
        <v>4930</v>
      </c>
      <c r="B1800" s="1" t="s">
        <v>4931</v>
      </c>
      <c r="C1800" s="1" t="s">
        <v>180</v>
      </c>
      <c r="D1800" s="1" t="s">
        <v>150</v>
      </c>
      <c r="E1800" s="1" t="n">
        <v>11545</v>
      </c>
      <c r="F1800" s="1" t="n">
        <f aca="false">D1800-C1800</f>
        <v>2</v>
      </c>
      <c r="G1800" s="26" t="n">
        <v>4693.5</v>
      </c>
      <c r="H1800" s="1" t="n">
        <f aca="false">G1800*F1800</f>
        <v>9387</v>
      </c>
      <c r="I1800" s="13" t="s">
        <v>4932</v>
      </c>
      <c r="J1800" s="14" t="n">
        <v>9387</v>
      </c>
      <c r="K1800" s="1" t="n">
        <f aca="false">H1800-J1800</f>
        <v>0</v>
      </c>
      <c r="L1800" s="0"/>
    </row>
    <row r="1801" s="38" customFormat="true" ht="15.9" hidden="false" customHeight="false" outlineLevel="0" collapsed="false">
      <c r="A1801" s="35" t="s">
        <v>4933</v>
      </c>
      <c r="B1801" s="35" t="s">
        <v>4934</v>
      </c>
      <c r="C1801" s="35" t="s">
        <v>35</v>
      </c>
      <c r="D1801" s="35" t="s">
        <v>13</v>
      </c>
      <c r="E1801" s="35" t="n">
        <v>13352.5</v>
      </c>
      <c r="F1801" s="35" t="n">
        <f aca="false">D1801-C1801</f>
        <v>2</v>
      </c>
      <c r="G1801" s="35" t="n">
        <v>3853.5</v>
      </c>
      <c r="H1801" s="35" t="n">
        <f aca="false">G1801*F1801</f>
        <v>7707</v>
      </c>
      <c r="I1801" s="36" t="s">
        <v>4935</v>
      </c>
      <c r="J1801" s="37" t="n">
        <v>7707</v>
      </c>
      <c r="K1801" s="1" t="n">
        <f aca="false">H1801-J1801</f>
        <v>0</v>
      </c>
      <c r="L1801" s="35"/>
      <c r="AMI1801" s="0"/>
      <c r="AMJ1801" s="0"/>
    </row>
    <row r="1802" customFormat="false" ht="15.9" hidden="false" customHeight="false" outlineLevel="0" collapsed="false">
      <c r="A1802" s="26" t="s">
        <v>4936</v>
      </c>
      <c r="B1802" s="26" t="s">
        <v>4934</v>
      </c>
      <c r="C1802" s="26" t="s">
        <v>13</v>
      </c>
      <c r="D1802" s="26" t="s">
        <v>86</v>
      </c>
      <c r="E1802" s="26" t="n">
        <v>4932.5</v>
      </c>
      <c r="F1802" s="26" t="n">
        <f aca="false">D1802-C1802</f>
        <v>1</v>
      </c>
      <c r="G1802" s="26" t="n">
        <v>3853.5</v>
      </c>
      <c r="H1802" s="26" t="n">
        <f aca="false">G1802*F1802</f>
        <v>3853.5</v>
      </c>
      <c r="I1802" s="13" t="s">
        <v>4937</v>
      </c>
      <c r="J1802" s="14" t="n">
        <v>3853.5</v>
      </c>
      <c r="K1802" s="1" t="n">
        <f aca="false">H1802-J1802</f>
        <v>0</v>
      </c>
      <c r="L1802" s="0"/>
    </row>
    <row r="1803" customFormat="false" ht="30.8" hidden="false" customHeight="false" outlineLevel="0" collapsed="false">
      <c r="A1803" s="1" t="s">
        <v>4938</v>
      </c>
      <c r="B1803" s="1" t="s">
        <v>4939</v>
      </c>
      <c r="C1803" s="1" t="s">
        <v>34</v>
      </c>
      <c r="D1803" s="1" t="s">
        <v>133</v>
      </c>
      <c r="E1803" s="1" t="n">
        <v>72825</v>
      </c>
      <c r="F1803" s="1" t="n">
        <f aca="false">D1803-C1803</f>
        <v>10</v>
      </c>
      <c r="G1803" s="26" t="n">
        <v>3853.5</v>
      </c>
      <c r="H1803" s="1" t="n">
        <f aca="false">G1803*F1803</f>
        <v>38535</v>
      </c>
      <c r="I1803" s="13" t="s">
        <v>4940</v>
      </c>
      <c r="J1803" s="14" t="n">
        <v>38535</v>
      </c>
      <c r="K1803" s="1" t="n">
        <f aca="false">H1803-J1803</f>
        <v>0</v>
      </c>
      <c r="L1803" s="0"/>
    </row>
    <row r="1804" customFormat="false" ht="30.8" hidden="false" customHeight="false" outlineLevel="0" collapsed="false">
      <c r="A1804" s="1" t="s">
        <v>4941</v>
      </c>
      <c r="B1804" s="1" t="s">
        <v>4942</v>
      </c>
      <c r="C1804" s="1" t="s">
        <v>142</v>
      </c>
      <c r="D1804" s="1" t="s">
        <v>63</v>
      </c>
      <c r="E1804" s="1" t="n">
        <v>12865</v>
      </c>
      <c r="F1804" s="1" t="n">
        <f aca="false">D1804-C1804</f>
        <v>2</v>
      </c>
      <c r="G1804" s="26" t="n">
        <v>4693.5</v>
      </c>
      <c r="H1804" s="1" t="n">
        <f aca="false">G1804*F1804</f>
        <v>9387</v>
      </c>
      <c r="I1804" s="13" t="s">
        <v>4943</v>
      </c>
      <c r="J1804" s="14" t="n">
        <v>9387</v>
      </c>
      <c r="K1804" s="1" t="n">
        <f aca="false">H1804-J1804</f>
        <v>0</v>
      </c>
      <c r="L1804" s="0"/>
    </row>
    <row r="1805" s="22" customFormat="true" ht="29.85" hidden="false" customHeight="false" outlineLevel="0" collapsed="false">
      <c r="A1805" s="19" t="s">
        <v>4944</v>
      </c>
      <c r="B1805" s="19" t="s">
        <v>4945</v>
      </c>
      <c r="C1805" s="19" t="s">
        <v>43</v>
      </c>
      <c r="D1805" s="19" t="s">
        <v>142</v>
      </c>
      <c r="E1805" s="19" t="n">
        <v>20175</v>
      </c>
      <c r="F1805" s="19" t="n">
        <f aca="false">D1805-C1805</f>
        <v>3</v>
      </c>
      <c r="G1805" s="19" t="n">
        <v>4470</v>
      </c>
      <c r="H1805" s="19" t="n">
        <f aca="false">G1805*F1805</f>
        <v>13410</v>
      </c>
      <c r="I1805" s="20" t="s">
        <v>4946</v>
      </c>
      <c r="J1805" s="21" t="n">
        <v>13410</v>
      </c>
      <c r="K1805" s="19" t="n">
        <f aca="false">H1805-J1805</f>
        <v>0</v>
      </c>
    </row>
    <row r="1806" customFormat="false" ht="30.8" hidden="false" customHeight="false" outlineLevel="0" collapsed="false">
      <c r="A1806" s="1" t="s">
        <v>4947</v>
      </c>
      <c r="B1806" s="1" t="s">
        <v>4948</v>
      </c>
      <c r="C1806" s="1" t="s">
        <v>47</v>
      </c>
      <c r="D1806" s="1" t="s">
        <v>75</v>
      </c>
      <c r="E1806" s="1" t="n">
        <v>29595</v>
      </c>
      <c r="F1806" s="1" t="n">
        <f aca="false">D1806-C1806</f>
        <v>6</v>
      </c>
      <c r="G1806" s="26" t="n">
        <v>3853.5</v>
      </c>
      <c r="H1806" s="1" t="n">
        <f aca="false">G1806*F1806</f>
        <v>23121</v>
      </c>
      <c r="I1806" s="13" t="s">
        <v>4949</v>
      </c>
      <c r="J1806" s="14" t="n">
        <v>23121</v>
      </c>
      <c r="K1806" s="1" t="n">
        <f aca="false">H1806-J1806</f>
        <v>0</v>
      </c>
      <c r="L1806" s="0"/>
    </row>
    <row r="1807" s="22" customFormat="true" ht="29.85" hidden="false" customHeight="false" outlineLevel="0" collapsed="false">
      <c r="A1807" s="19" t="s">
        <v>4950</v>
      </c>
      <c r="B1807" s="19" t="s">
        <v>4951</v>
      </c>
      <c r="C1807" s="19" t="s">
        <v>75</v>
      </c>
      <c r="D1807" s="19" t="s">
        <v>19</v>
      </c>
      <c r="E1807" s="19" t="n">
        <v>13645</v>
      </c>
      <c r="F1807" s="19" t="n">
        <f aca="false">D1807-C1807</f>
        <v>2</v>
      </c>
      <c r="G1807" s="19" t="n">
        <v>5743.5</v>
      </c>
      <c r="H1807" s="19" t="n">
        <v>11486.8</v>
      </c>
      <c r="I1807" s="20" t="s">
        <v>4952</v>
      </c>
      <c r="J1807" s="21" t="n">
        <v>11486.8</v>
      </c>
      <c r="K1807" s="19" t="n">
        <f aca="false">H1807-J1807</f>
        <v>0</v>
      </c>
    </row>
    <row r="1808" customFormat="false" ht="15.9" hidden="false" customHeight="false" outlineLevel="0" collapsed="false">
      <c r="A1808" s="1" t="s">
        <v>4953</v>
      </c>
      <c r="B1808" s="1" t="s">
        <v>4954</v>
      </c>
      <c r="C1808" s="1" t="s">
        <v>112</v>
      </c>
      <c r="D1808" s="1" t="s">
        <v>20</v>
      </c>
      <c r="E1808" s="1" t="n">
        <v>10415</v>
      </c>
      <c r="F1808" s="1" t="n">
        <f aca="false">D1808-C1808</f>
        <v>2</v>
      </c>
      <c r="G1808" s="26" t="n">
        <v>3853.5</v>
      </c>
      <c r="H1808" s="1" t="n">
        <f aca="false">G1808*F1808</f>
        <v>7707</v>
      </c>
      <c r="I1808" s="13" t="s">
        <v>4955</v>
      </c>
      <c r="J1808" s="14" t="n">
        <v>7707</v>
      </c>
      <c r="K1808" s="1" t="n">
        <f aca="false">H1808-J1808</f>
        <v>0</v>
      </c>
      <c r="L1808" s="0"/>
    </row>
    <row r="1809" s="44" customFormat="true" ht="30.8" hidden="false" customHeight="false" outlineLevel="0" collapsed="false">
      <c r="A1809" s="1" t="s">
        <v>4956</v>
      </c>
      <c r="B1809" s="1" t="s">
        <v>4957</v>
      </c>
      <c r="C1809" s="1" t="s">
        <v>82</v>
      </c>
      <c r="D1809" s="1" t="s">
        <v>67</v>
      </c>
      <c r="E1809" s="1" t="n">
        <v>20711.25</v>
      </c>
      <c r="F1809" s="1" t="n">
        <f aca="false">D1809-C1809</f>
        <v>3</v>
      </c>
      <c r="G1809" s="26" t="n">
        <v>3853.5</v>
      </c>
      <c r="H1809" s="1" t="n">
        <f aca="false">G1809*F1809</f>
        <v>11560.5</v>
      </c>
      <c r="I1809" s="13" t="s">
        <v>4958</v>
      </c>
      <c r="J1809" s="14" t="n">
        <v>11560.5</v>
      </c>
      <c r="K1809" s="1" t="n">
        <f aca="false">H1809-J1809</f>
        <v>0</v>
      </c>
      <c r="L1809" s="1"/>
      <c r="M1809" s="0"/>
      <c r="N1809" s="0"/>
      <c r="O1809" s="0"/>
      <c r="P1809" s="0"/>
      <c r="Q1809" s="0"/>
      <c r="R1809" s="0"/>
      <c r="S1809" s="0"/>
      <c r="T1809" s="0"/>
      <c r="U1809" s="0"/>
      <c r="V1809" s="0"/>
      <c r="AMI1809" s="0"/>
      <c r="AMJ1809" s="0"/>
    </row>
    <row r="1810" s="12" customFormat="true" ht="29.85" hidden="false" customHeight="false" outlineLevel="0" collapsed="false">
      <c r="A1810" s="23" t="s">
        <v>4959</v>
      </c>
      <c r="B1810" s="11" t="s">
        <v>4960</v>
      </c>
      <c r="C1810" s="11" t="s">
        <v>166</v>
      </c>
      <c r="D1810" s="11" t="s">
        <v>142</v>
      </c>
      <c r="E1810" s="11" t="n">
        <v>18310</v>
      </c>
      <c r="F1810" s="11" t="n">
        <v>3</v>
      </c>
      <c r="G1810" s="8" t="n">
        <v>3670</v>
      </c>
      <c r="H1810" s="11" t="n">
        <f aca="false">G1810*F1810</f>
        <v>11010</v>
      </c>
      <c r="I1810" s="9" t="s">
        <v>4961</v>
      </c>
      <c r="J1810" s="10" t="n">
        <v>11010</v>
      </c>
      <c r="K1810" s="11" t="n">
        <f aca="false">H1810+H1811-J1810-J1811</f>
        <v>0</v>
      </c>
      <c r="L1810" s="11"/>
    </row>
    <row r="1811" s="12" customFormat="true" ht="29.85" hidden="false" customHeight="false" outlineLevel="0" collapsed="false">
      <c r="A1811" s="23"/>
      <c r="B1811" s="11"/>
      <c r="C1811" s="11"/>
      <c r="D1811" s="11"/>
      <c r="E1811" s="11"/>
      <c r="F1811" s="11" t="n">
        <v>1</v>
      </c>
      <c r="G1811" s="8" t="n">
        <v>5000</v>
      </c>
      <c r="H1811" s="11" t="n">
        <f aca="false">G1811*F1811</f>
        <v>5000</v>
      </c>
      <c r="I1811" s="9" t="s">
        <v>4962</v>
      </c>
      <c r="J1811" s="10" t="n">
        <v>5000</v>
      </c>
      <c r="K1811" s="11" t="n">
        <v>0</v>
      </c>
      <c r="L1811" s="11"/>
    </row>
    <row r="1812" customFormat="false" ht="30.8" hidden="false" customHeight="false" outlineLevel="0" collapsed="false">
      <c r="A1812" s="1" t="s">
        <v>4963</v>
      </c>
      <c r="B1812" s="1" t="s">
        <v>4964</v>
      </c>
      <c r="C1812" s="1" t="s">
        <v>20</v>
      </c>
      <c r="D1812" s="1" t="s">
        <v>150</v>
      </c>
      <c r="E1812" s="1" t="n">
        <v>20711.25</v>
      </c>
      <c r="F1812" s="1" t="n">
        <f aca="false">D1812-C1812</f>
        <v>3</v>
      </c>
      <c r="G1812" s="26" t="n">
        <v>3853.5</v>
      </c>
      <c r="H1812" s="1" t="n">
        <f aca="false">G1812*F1812</f>
        <v>11560.5</v>
      </c>
      <c r="I1812" s="13" t="s">
        <v>4965</v>
      </c>
      <c r="J1812" s="14" t="n">
        <v>11560.5</v>
      </c>
      <c r="K1812" s="1" t="n">
        <f aca="false">H1812-J1812</f>
        <v>0</v>
      </c>
      <c r="L1812" s="0"/>
    </row>
    <row r="1813" customFormat="false" ht="30.8" hidden="false" customHeight="false" outlineLevel="0" collapsed="false">
      <c r="A1813" s="1" t="s">
        <v>4966</v>
      </c>
      <c r="B1813" s="1" t="s">
        <v>4967</v>
      </c>
      <c r="C1813" s="1" t="s">
        <v>29</v>
      </c>
      <c r="D1813" s="1" t="s">
        <v>75</v>
      </c>
      <c r="E1813" s="1" t="n">
        <v>29890</v>
      </c>
      <c r="F1813" s="1" t="n">
        <f aca="false">D1813-C1813</f>
        <v>4</v>
      </c>
      <c r="G1813" s="26" t="n">
        <v>3853.5</v>
      </c>
      <c r="H1813" s="1" t="n">
        <f aca="false">G1813*F1813</f>
        <v>15414</v>
      </c>
      <c r="I1813" s="13" t="s">
        <v>4968</v>
      </c>
      <c r="J1813" s="14" t="n">
        <v>15414</v>
      </c>
      <c r="K1813" s="1" t="n">
        <f aca="false">H1813-J1813</f>
        <v>0</v>
      </c>
      <c r="L1813" s="0"/>
    </row>
    <row r="1814" customFormat="false" ht="30.8" hidden="false" customHeight="false" outlineLevel="0" collapsed="false">
      <c r="A1814" s="1" t="s">
        <v>4969</v>
      </c>
      <c r="B1814" s="1" t="s">
        <v>4970</v>
      </c>
      <c r="C1814" s="1" t="s">
        <v>75</v>
      </c>
      <c r="D1814" s="1" t="s">
        <v>19</v>
      </c>
      <c r="E1814" s="1" t="n">
        <v>11545</v>
      </c>
      <c r="F1814" s="1" t="n">
        <f aca="false">D1814-C1814</f>
        <v>2</v>
      </c>
      <c r="G1814" s="26" t="n">
        <v>4693.5</v>
      </c>
      <c r="H1814" s="1" t="n">
        <f aca="false">G1814*F1814</f>
        <v>9387</v>
      </c>
      <c r="I1814" s="13" t="s">
        <v>4971</v>
      </c>
      <c r="J1814" s="14" t="n">
        <v>9387</v>
      </c>
      <c r="K1814" s="1" t="n">
        <f aca="false">H1814-J1814</f>
        <v>0</v>
      </c>
      <c r="L1814" s="0"/>
    </row>
    <row r="1815" customFormat="false" ht="30.8" hidden="false" customHeight="false" outlineLevel="0" collapsed="false">
      <c r="A1815" s="1" t="s">
        <v>4972</v>
      </c>
      <c r="B1815" s="1" t="s">
        <v>4973</v>
      </c>
      <c r="C1815" s="1" t="s">
        <v>93</v>
      </c>
      <c r="D1815" s="1" t="s">
        <v>86</v>
      </c>
      <c r="E1815" s="1" t="n">
        <v>29595</v>
      </c>
      <c r="F1815" s="1" t="n">
        <f aca="false">D1815-C1815</f>
        <v>6</v>
      </c>
      <c r="G1815" s="26" t="n">
        <v>3853.5</v>
      </c>
      <c r="H1815" s="1" t="n">
        <f aca="false">G1815*F1815</f>
        <v>23121</v>
      </c>
      <c r="I1815" s="13" t="s">
        <v>4974</v>
      </c>
      <c r="J1815" s="14" t="n">
        <v>23121</v>
      </c>
      <c r="K1815" s="1" t="n">
        <f aca="false">H1815-J1815</f>
        <v>0</v>
      </c>
      <c r="L1815" s="0"/>
    </row>
    <row r="1816" s="18" customFormat="true" ht="29.85" hidden="false" customHeight="false" outlineLevel="0" collapsed="false">
      <c r="A1816" s="15" t="s">
        <v>4975</v>
      </c>
      <c r="B1816" s="15" t="s">
        <v>4976</v>
      </c>
      <c r="C1816" s="15" t="s">
        <v>43</v>
      </c>
      <c r="D1816" s="15" t="s">
        <v>142</v>
      </c>
      <c r="E1816" s="15" t="n">
        <v>14362.5</v>
      </c>
      <c r="F1816" s="15" t="n">
        <f aca="false">D1816-C1816</f>
        <v>3</v>
      </c>
      <c r="G1816" s="15" t="n">
        <v>3670</v>
      </c>
      <c r="H1816" s="15" t="n">
        <f aca="false">G1816*F1816</f>
        <v>11010</v>
      </c>
      <c r="I1816" s="16" t="s">
        <v>4977</v>
      </c>
      <c r="J1816" s="17" t="n">
        <v>11010</v>
      </c>
      <c r="K1816" s="15" t="n">
        <f aca="false">H1816-J1816</f>
        <v>0</v>
      </c>
    </row>
    <row r="1817" customFormat="false" ht="30.8" hidden="false" customHeight="false" outlineLevel="0" collapsed="false">
      <c r="A1817" s="1" t="s">
        <v>4978</v>
      </c>
      <c r="B1817" s="1" t="s">
        <v>4979</v>
      </c>
      <c r="C1817" s="1" t="s">
        <v>112</v>
      </c>
      <c r="D1817" s="1" t="s">
        <v>180</v>
      </c>
      <c r="E1817" s="1" t="n">
        <v>20711.25</v>
      </c>
      <c r="F1817" s="1" t="n">
        <f aca="false">D1817-C1817</f>
        <v>3</v>
      </c>
      <c r="G1817" s="26" t="n">
        <v>3853.5</v>
      </c>
      <c r="H1817" s="1" t="n">
        <f aca="false">G1817*F1817</f>
        <v>11560.5</v>
      </c>
      <c r="I1817" s="13" t="s">
        <v>4980</v>
      </c>
      <c r="J1817" s="14" t="n">
        <v>11560.5</v>
      </c>
      <c r="K1817" s="1" t="n">
        <f aca="false">H1817-J1817</f>
        <v>0</v>
      </c>
      <c r="L1817" s="0"/>
    </row>
    <row r="1818" customFormat="false" ht="30.8" hidden="false" customHeight="false" outlineLevel="0" collapsed="false">
      <c r="A1818" s="1" t="s">
        <v>4981</v>
      </c>
      <c r="B1818" s="1" t="s">
        <v>4982</v>
      </c>
      <c r="C1818" s="1" t="s">
        <v>58</v>
      </c>
      <c r="D1818" s="1" t="s">
        <v>59</v>
      </c>
      <c r="E1818" s="1" t="n">
        <v>13807.5</v>
      </c>
      <c r="F1818" s="1" t="n">
        <f aca="false">D1818-C1818</f>
        <v>2</v>
      </c>
      <c r="G1818" s="26" t="n">
        <v>3853.5</v>
      </c>
      <c r="H1818" s="1" t="n">
        <f aca="false">G1818*F1818</f>
        <v>7707</v>
      </c>
      <c r="I1818" s="13" t="s">
        <v>4983</v>
      </c>
      <c r="J1818" s="14" t="n">
        <v>7707</v>
      </c>
      <c r="K1818" s="1" t="n">
        <f aca="false">H1818-J1818</f>
        <v>0</v>
      </c>
      <c r="L1818" s="0"/>
    </row>
    <row r="1819" customFormat="false" ht="30.8" hidden="false" customHeight="false" outlineLevel="0" collapsed="false">
      <c r="A1819" s="26" t="s">
        <v>4984</v>
      </c>
      <c r="B1819" s="26" t="s">
        <v>4985</v>
      </c>
      <c r="C1819" s="26" t="s">
        <v>180</v>
      </c>
      <c r="D1819" s="26" t="s">
        <v>58</v>
      </c>
      <c r="E1819" s="26" t="n">
        <v>15622.5</v>
      </c>
      <c r="F1819" s="26" t="n">
        <f aca="false">D1819-C1819</f>
        <v>3</v>
      </c>
      <c r="G1819" s="26" t="n">
        <v>3853.5</v>
      </c>
      <c r="H1819" s="26" t="n">
        <f aca="false">G1819*F1819</f>
        <v>11560.5</v>
      </c>
      <c r="I1819" s="13" t="s">
        <v>4986</v>
      </c>
      <c r="J1819" s="14" t="n">
        <v>11560.5</v>
      </c>
      <c r="K1819" s="1" t="n">
        <f aca="false">H1819-J1819</f>
        <v>0</v>
      </c>
      <c r="L1819" s="0"/>
    </row>
    <row r="1820" customFormat="false" ht="30.8" hidden="false" customHeight="false" outlineLevel="0" collapsed="false">
      <c r="A1820" s="1" t="s">
        <v>4987</v>
      </c>
      <c r="B1820" s="1" t="s">
        <v>4988</v>
      </c>
      <c r="C1820" s="1" t="s">
        <v>112</v>
      </c>
      <c r="D1820" s="1" t="s">
        <v>58</v>
      </c>
      <c r="E1820" s="1" t="n">
        <v>29595</v>
      </c>
      <c r="F1820" s="1" t="n">
        <f aca="false">D1820-C1820</f>
        <v>6</v>
      </c>
      <c r="G1820" s="26" t="n">
        <v>3853.5</v>
      </c>
      <c r="H1820" s="1" t="n">
        <f aca="false">G1820*F1820</f>
        <v>23121</v>
      </c>
      <c r="I1820" s="13" t="s">
        <v>4989</v>
      </c>
      <c r="J1820" s="14" t="n">
        <v>23121</v>
      </c>
      <c r="K1820" s="1" t="n">
        <f aca="false">H1820-J1820</f>
        <v>0</v>
      </c>
      <c r="L1820" s="0"/>
    </row>
    <row r="1821" customFormat="false" ht="30.8" hidden="false" customHeight="false" outlineLevel="0" collapsed="false">
      <c r="A1821" s="1" t="s">
        <v>4990</v>
      </c>
      <c r="B1821" s="1" t="s">
        <v>4991</v>
      </c>
      <c r="C1821" s="1" t="s">
        <v>51</v>
      </c>
      <c r="D1821" s="1" t="s">
        <v>14</v>
      </c>
      <c r="E1821" s="1" t="n">
        <v>10635</v>
      </c>
      <c r="F1821" s="1" t="n">
        <f aca="false">D1821-C1821</f>
        <v>2</v>
      </c>
      <c r="G1821" s="26" t="n">
        <v>3853.5</v>
      </c>
      <c r="H1821" s="1" t="n">
        <f aca="false">G1821*F1821</f>
        <v>7707</v>
      </c>
      <c r="I1821" s="13" t="s">
        <v>4992</v>
      </c>
      <c r="J1821" s="14" t="n">
        <v>7707</v>
      </c>
      <c r="K1821" s="1" t="n">
        <f aca="false">H1821-J1821</f>
        <v>0</v>
      </c>
      <c r="L1821" s="0"/>
    </row>
    <row r="1822" customFormat="false" ht="30.8" hidden="false" customHeight="false" outlineLevel="0" collapsed="false">
      <c r="A1822" s="26" t="s">
        <v>4993</v>
      </c>
      <c r="B1822" s="26" t="s">
        <v>4994</v>
      </c>
      <c r="C1822" s="26" t="s">
        <v>180</v>
      </c>
      <c r="D1822" s="26" t="s">
        <v>58</v>
      </c>
      <c r="E1822" s="26" t="n">
        <v>15952.5</v>
      </c>
      <c r="F1822" s="26" t="n">
        <f aca="false">D1822-C1822</f>
        <v>3</v>
      </c>
      <c r="G1822" s="26" t="n">
        <v>3853.5</v>
      </c>
      <c r="H1822" s="26" t="n">
        <f aca="false">G1822*F1822</f>
        <v>11560.5</v>
      </c>
      <c r="I1822" s="13" t="s">
        <v>4995</v>
      </c>
      <c r="J1822" s="14" t="n">
        <v>11560.5</v>
      </c>
      <c r="K1822" s="1" t="n">
        <f aca="false">H1822-J1822</f>
        <v>0</v>
      </c>
      <c r="L1822" s="0"/>
    </row>
    <row r="1823" customFormat="false" ht="30.8" hidden="false" customHeight="false" outlineLevel="0" collapsed="false">
      <c r="A1823" s="1" t="s">
        <v>4996</v>
      </c>
      <c r="B1823" s="1" t="s">
        <v>4997</v>
      </c>
      <c r="C1823" s="1" t="s">
        <v>86</v>
      </c>
      <c r="D1823" s="1" t="s">
        <v>133</v>
      </c>
      <c r="E1823" s="1" t="n">
        <v>4932.5</v>
      </c>
      <c r="F1823" s="1" t="n">
        <f aca="false">D1823-C1823</f>
        <v>1</v>
      </c>
      <c r="G1823" s="26" t="n">
        <v>3853.5</v>
      </c>
      <c r="H1823" s="1" t="n">
        <f aca="false">G1823*F1823</f>
        <v>3853.5</v>
      </c>
      <c r="I1823" s="13" t="s">
        <v>4998</v>
      </c>
      <c r="J1823" s="14" t="n">
        <v>3853.5</v>
      </c>
      <c r="K1823" s="1" t="n">
        <f aca="false">H1823-J1823</f>
        <v>0</v>
      </c>
      <c r="L1823" s="0"/>
    </row>
    <row r="1824" customFormat="false" ht="15.9" hidden="false" customHeight="false" outlineLevel="0" collapsed="false">
      <c r="A1824" s="1" t="s">
        <v>4999</v>
      </c>
      <c r="B1824" s="1" t="s">
        <v>5000</v>
      </c>
      <c r="C1824" s="1" t="s">
        <v>39</v>
      </c>
      <c r="D1824" s="1" t="s">
        <v>86</v>
      </c>
      <c r="E1824" s="1" t="n">
        <v>9865</v>
      </c>
      <c r="F1824" s="1" t="n">
        <f aca="false">D1824-C1824</f>
        <v>2</v>
      </c>
      <c r="G1824" s="26" t="n">
        <v>3853.5</v>
      </c>
      <c r="H1824" s="1" t="n">
        <f aca="false">G1824*F1824</f>
        <v>7707</v>
      </c>
      <c r="I1824" s="13" t="s">
        <v>5001</v>
      </c>
      <c r="J1824" s="14" t="n">
        <v>7707</v>
      </c>
      <c r="K1824" s="1" t="n">
        <f aca="false">H1824-J1824</f>
        <v>0</v>
      </c>
      <c r="L1824" s="0"/>
    </row>
    <row r="1825" customFormat="false" ht="30.8" hidden="false" customHeight="false" outlineLevel="0" collapsed="false">
      <c r="A1825" s="1" t="s">
        <v>5002</v>
      </c>
      <c r="B1825" s="1" t="s">
        <v>5003</v>
      </c>
      <c r="C1825" s="1" t="s">
        <v>67</v>
      </c>
      <c r="D1825" s="1" t="s">
        <v>39</v>
      </c>
      <c r="E1825" s="1" t="n">
        <v>9865</v>
      </c>
      <c r="F1825" s="1" t="n">
        <f aca="false">D1825-C1825</f>
        <v>2</v>
      </c>
      <c r="G1825" s="26" t="n">
        <v>3853.5</v>
      </c>
      <c r="H1825" s="1" t="n">
        <f aca="false">G1825*F1825</f>
        <v>7707</v>
      </c>
      <c r="I1825" s="13" t="s">
        <v>5004</v>
      </c>
      <c r="J1825" s="14" t="n">
        <v>7707</v>
      </c>
      <c r="K1825" s="1" t="n">
        <f aca="false">H1825-J1825</f>
        <v>0</v>
      </c>
      <c r="L1825" s="0"/>
    </row>
    <row r="1826" customFormat="false" ht="30.8" hidden="false" customHeight="false" outlineLevel="0" collapsed="false">
      <c r="A1826" s="1" t="s">
        <v>5005</v>
      </c>
      <c r="B1826" s="1" t="s">
        <v>5006</v>
      </c>
      <c r="C1826" s="1" t="s">
        <v>82</v>
      </c>
      <c r="D1826" s="1" t="s">
        <v>67</v>
      </c>
      <c r="E1826" s="1" t="n">
        <v>18322.5</v>
      </c>
      <c r="F1826" s="1" t="n">
        <f aca="false">D1826-C1826</f>
        <v>3</v>
      </c>
      <c r="G1826" s="26" t="n">
        <v>3853.5</v>
      </c>
      <c r="H1826" s="1" t="n">
        <f aca="false">G1826*F1826</f>
        <v>11560.5</v>
      </c>
      <c r="I1826" s="13" t="s">
        <v>5007</v>
      </c>
      <c r="J1826" s="14" t="n">
        <v>11560.5</v>
      </c>
      <c r="K1826" s="1" t="n">
        <f aca="false">H1826-J1826</f>
        <v>0</v>
      </c>
      <c r="L1826" s="0"/>
    </row>
    <row r="1827" customFormat="false" ht="30.8" hidden="false" customHeight="false" outlineLevel="0" collapsed="false">
      <c r="A1827" s="1" t="s">
        <v>5008</v>
      </c>
      <c r="B1827" s="1" t="s">
        <v>5009</v>
      </c>
      <c r="C1827" s="1" t="s">
        <v>67</v>
      </c>
      <c r="D1827" s="1" t="s">
        <v>39</v>
      </c>
      <c r="E1827" s="1" t="n">
        <v>9865</v>
      </c>
      <c r="F1827" s="1" t="n">
        <f aca="false">D1827-C1827</f>
        <v>2</v>
      </c>
      <c r="G1827" s="26" t="n">
        <v>3853.5</v>
      </c>
      <c r="H1827" s="1" t="n">
        <f aca="false">G1827*F1827</f>
        <v>7707</v>
      </c>
      <c r="I1827" s="13" t="s">
        <v>5010</v>
      </c>
      <c r="J1827" s="14" t="n">
        <v>7707</v>
      </c>
      <c r="K1827" s="1" t="n">
        <f aca="false">H1827-J1827</f>
        <v>0</v>
      </c>
      <c r="L1827" s="0"/>
    </row>
    <row r="1828" customFormat="false" ht="30.8" hidden="false" customHeight="false" outlineLevel="0" collapsed="false">
      <c r="A1828" s="1" t="s">
        <v>5011</v>
      </c>
      <c r="B1828" s="1" t="s">
        <v>5012</v>
      </c>
      <c r="C1828" s="1" t="s">
        <v>75</v>
      </c>
      <c r="D1828" s="1" t="s">
        <v>19</v>
      </c>
      <c r="E1828" s="1" t="n">
        <v>10635</v>
      </c>
      <c r="F1828" s="1" t="n">
        <f aca="false">D1828-C1828</f>
        <v>2</v>
      </c>
      <c r="G1828" s="26" t="n">
        <v>3853.5</v>
      </c>
      <c r="H1828" s="1" t="n">
        <f aca="false">G1828*F1828</f>
        <v>7707</v>
      </c>
      <c r="I1828" s="13" t="s">
        <v>5013</v>
      </c>
      <c r="J1828" s="14" t="n">
        <v>7707</v>
      </c>
      <c r="K1828" s="1" t="n">
        <f aca="false">H1828-J1828</f>
        <v>0</v>
      </c>
      <c r="L1828" s="0"/>
    </row>
    <row r="1829" customFormat="false" ht="30.8" hidden="false" customHeight="false" outlineLevel="0" collapsed="false">
      <c r="A1829" s="1" t="s">
        <v>5014</v>
      </c>
      <c r="B1829" s="1" t="s">
        <v>5015</v>
      </c>
      <c r="C1829" s="1" t="s">
        <v>51</v>
      </c>
      <c r="D1829" s="1" t="s">
        <v>14</v>
      </c>
      <c r="E1829" s="1" t="n">
        <v>9865</v>
      </c>
      <c r="F1829" s="1" t="n">
        <f aca="false">D1829-C1829</f>
        <v>2</v>
      </c>
      <c r="G1829" s="26" t="n">
        <v>3853.5</v>
      </c>
      <c r="H1829" s="1" t="n">
        <f aca="false">G1829*F1829</f>
        <v>7707</v>
      </c>
      <c r="I1829" s="13" t="s">
        <v>5016</v>
      </c>
      <c r="J1829" s="14" t="n">
        <v>7707</v>
      </c>
      <c r="K1829" s="1" t="n">
        <f aca="false">H1829-J1829</f>
        <v>0</v>
      </c>
      <c r="L1829" s="0"/>
    </row>
    <row r="1830" customFormat="false" ht="30.8" hidden="false" customHeight="false" outlineLevel="0" collapsed="false">
      <c r="A1830" s="26" t="s">
        <v>5017</v>
      </c>
      <c r="B1830" s="26" t="s">
        <v>5018</v>
      </c>
      <c r="C1830" s="26" t="s">
        <v>19</v>
      </c>
      <c r="D1830" s="26" t="s">
        <v>119</v>
      </c>
      <c r="E1830" s="26" t="n">
        <v>15622.5</v>
      </c>
      <c r="F1830" s="26" t="n">
        <f aca="false">D1830-C1830</f>
        <v>3</v>
      </c>
      <c r="G1830" s="26" t="n">
        <v>3853.5</v>
      </c>
      <c r="H1830" s="26" t="n">
        <f aca="false">G1830*F1830</f>
        <v>11560.5</v>
      </c>
      <c r="I1830" s="13" t="s">
        <v>5019</v>
      </c>
      <c r="J1830" s="14" t="n">
        <v>11560.5</v>
      </c>
      <c r="K1830" s="1" t="n">
        <f aca="false">H1830-J1830</f>
        <v>0</v>
      </c>
      <c r="L1830" s="0"/>
    </row>
    <row r="1831" customFormat="false" ht="30.8" hidden="false" customHeight="false" outlineLevel="0" collapsed="false">
      <c r="A1831" s="1" t="s">
        <v>5020</v>
      </c>
      <c r="B1831" s="1" t="s">
        <v>5021</v>
      </c>
      <c r="C1831" s="1" t="s">
        <v>14</v>
      </c>
      <c r="D1831" s="1" t="s">
        <v>58</v>
      </c>
      <c r="E1831" s="1" t="n">
        <v>36225</v>
      </c>
      <c r="F1831" s="1" t="n">
        <f aca="false">D1831-C1831</f>
        <v>5</v>
      </c>
      <c r="G1831" s="26" t="n">
        <v>3853.5</v>
      </c>
      <c r="H1831" s="1" t="n">
        <f aca="false">G1831*F1831</f>
        <v>19267.5</v>
      </c>
      <c r="I1831" s="13" t="s">
        <v>5022</v>
      </c>
      <c r="J1831" s="14" t="n">
        <v>19267.5</v>
      </c>
      <c r="K1831" s="1" t="n">
        <f aca="false">H1831-J1831</f>
        <v>0</v>
      </c>
      <c r="L1831" s="0"/>
    </row>
    <row r="1832" customFormat="false" ht="21.45" hidden="false" customHeight="true" outlineLevel="0" collapsed="false">
      <c r="A1832" s="26" t="s">
        <v>5023</v>
      </c>
      <c r="B1832" s="26" t="s">
        <v>5024</v>
      </c>
      <c r="C1832" s="26" t="s">
        <v>180</v>
      </c>
      <c r="D1832" s="26" t="s">
        <v>58</v>
      </c>
      <c r="E1832" s="26" t="n">
        <v>21847.5</v>
      </c>
      <c r="F1832" s="26" t="n">
        <f aca="false">D1832-C1832</f>
        <v>3</v>
      </c>
      <c r="G1832" s="26" t="n">
        <v>3853.5</v>
      </c>
      <c r="H1832" s="26" t="n">
        <f aca="false">G1832*F1832</f>
        <v>11560.5</v>
      </c>
      <c r="I1832" s="13" t="s">
        <v>5025</v>
      </c>
      <c r="J1832" s="14" t="n">
        <v>11560.5</v>
      </c>
      <c r="K1832" s="1" t="n">
        <f aca="false">H1832-J1832</f>
        <v>0</v>
      </c>
      <c r="L1832" s="0"/>
    </row>
    <row r="1833" customFormat="false" ht="30.8" hidden="false" customHeight="false" outlineLevel="0" collapsed="false">
      <c r="A1833" s="26" t="s">
        <v>5026</v>
      </c>
      <c r="B1833" s="26" t="s">
        <v>5027</v>
      </c>
      <c r="C1833" s="26" t="s">
        <v>58</v>
      </c>
      <c r="D1833" s="26" t="s">
        <v>59</v>
      </c>
      <c r="E1833" s="26" t="n">
        <v>11405</v>
      </c>
      <c r="F1833" s="26" t="n">
        <f aca="false">D1833-C1833</f>
        <v>2</v>
      </c>
      <c r="G1833" s="26" t="n">
        <v>3853.5</v>
      </c>
      <c r="H1833" s="26" t="n">
        <f aca="false">G1833*F1833</f>
        <v>7707</v>
      </c>
      <c r="I1833" s="13" t="s">
        <v>5028</v>
      </c>
      <c r="J1833" s="14" t="n">
        <v>7707</v>
      </c>
      <c r="K1833" s="1" t="n">
        <f aca="false">H1833-J1833</f>
        <v>0</v>
      </c>
      <c r="L1833" s="0"/>
    </row>
    <row r="1834" customFormat="false" ht="30.8" hidden="false" customHeight="false" outlineLevel="0" collapsed="false">
      <c r="A1834" s="1" t="s">
        <v>5029</v>
      </c>
      <c r="B1834" s="1" t="s">
        <v>5030</v>
      </c>
      <c r="C1834" s="1" t="s">
        <v>82</v>
      </c>
      <c r="D1834" s="1" t="s">
        <v>93</v>
      </c>
      <c r="E1834" s="1" t="n">
        <v>7282.5</v>
      </c>
      <c r="F1834" s="1" t="n">
        <f aca="false">D1834-C1834</f>
        <v>1</v>
      </c>
      <c r="G1834" s="26" t="n">
        <v>3853.5</v>
      </c>
      <c r="H1834" s="1" t="n">
        <f aca="false">G1834*F1834</f>
        <v>3853.5</v>
      </c>
      <c r="I1834" s="13" t="s">
        <v>5031</v>
      </c>
      <c r="J1834" s="14" t="n">
        <v>3853.5</v>
      </c>
      <c r="K1834" s="1" t="n">
        <f aca="false">H1834-J1834</f>
        <v>0</v>
      </c>
      <c r="L1834" s="0"/>
    </row>
    <row r="1835" customFormat="false" ht="15.9" hidden="false" customHeight="false" outlineLevel="0" collapsed="false">
      <c r="A1835" s="1" t="s">
        <v>5032</v>
      </c>
      <c r="B1835" s="1" t="s">
        <v>5033</v>
      </c>
      <c r="C1835" s="1" t="s">
        <v>207</v>
      </c>
      <c r="D1835" s="1" t="s">
        <v>51</v>
      </c>
      <c r="E1835" s="1" t="n">
        <v>4932.5</v>
      </c>
      <c r="F1835" s="1" t="n">
        <f aca="false">D1835-C1835</f>
        <v>1</v>
      </c>
      <c r="G1835" s="26" t="n">
        <v>3853.5</v>
      </c>
      <c r="H1835" s="1" t="n">
        <f aca="false">G1835*F1835</f>
        <v>3853.5</v>
      </c>
      <c r="I1835" s="13" t="s">
        <v>5034</v>
      </c>
      <c r="J1835" s="14" t="n">
        <v>3853.5</v>
      </c>
      <c r="K1835" s="1" t="n">
        <f aca="false">H1835-J1835</f>
        <v>0</v>
      </c>
      <c r="L1835" s="0"/>
    </row>
    <row r="1836" s="22" customFormat="true" ht="29.85" hidden="false" customHeight="false" outlineLevel="0" collapsed="false">
      <c r="A1836" s="19" t="s">
        <v>5035</v>
      </c>
      <c r="B1836" s="19" t="s">
        <v>5036</v>
      </c>
      <c r="C1836" s="19" t="s">
        <v>43</v>
      </c>
      <c r="D1836" s="19" t="s">
        <v>142</v>
      </c>
      <c r="E1836" s="19" t="n">
        <v>17775</v>
      </c>
      <c r="F1836" s="19" t="n">
        <f aca="false">D1836-C1836</f>
        <v>3</v>
      </c>
      <c r="G1836" s="19" t="n">
        <v>3670</v>
      </c>
      <c r="H1836" s="19" t="n">
        <f aca="false">G1836*F1836</f>
        <v>11010</v>
      </c>
      <c r="I1836" s="20" t="s">
        <v>5037</v>
      </c>
      <c r="J1836" s="21" t="n">
        <v>11010</v>
      </c>
      <c r="K1836" s="19" t="n">
        <f aca="false">H1836-J1836</f>
        <v>0</v>
      </c>
    </row>
    <row r="1837" s="22" customFormat="true" ht="29.85" hidden="false" customHeight="false" outlineLevel="0" collapsed="false">
      <c r="A1837" s="19" t="s">
        <v>5038</v>
      </c>
      <c r="B1837" s="19" t="s">
        <v>5039</v>
      </c>
      <c r="C1837" s="19" t="s">
        <v>43</v>
      </c>
      <c r="D1837" s="19" t="s">
        <v>142</v>
      </c>
      <c r="E1837" s="19" t="n">
        <v>23175</v>
      </c>
      <c r="F1837" s="19" t="n">
        <f aca="false">D1837-C1837</f>
        <v>3</v>
      </c>
      <c r="G1837" s="19" t="n">
        <v>5470</v>
      </c>
      <c r="H1837" s="19" t="n">
        <f aca="false">G1837*F1837</f>
        <v>16410</v>
      </c>
      <c r="I1837" s="20" t="s">
        <v>5040</v>
      </c>
      <c r="J1837" s="21" t="n">
        <v>16410</v>
      </c>
      <c r="K1837" s="19" t="n">
        <f aca="false">H1837-J1837</f>
        <v>0</v>
      </c>
    </row>
    <row r="1838" customFormat="false" ht="30.8" hidden="false" customHeight="false" outlineLevel="0" collapsed="false">
      <c r="A1838" s="1" t="s">
        <v>5041</v>
      </c>
      <c r="B1838" s="1" t="s">
        <v>5042</v>
      </c>
      <c r="C1838" s="1" t="s">
        <v>29</v>
      </c>
      <c r="D1838" s="1" t="s">
        <v>63</v>
      </c>
      <c r="E1838" s="1" t="n">
        <v>5317.5</v>
      </c>
      <c r="F1838" s="1" t="n">
        <f aca="false">D1838-C1838</f>
        <v>1</v>
      </c>
      <c r="G1838" s="26" t="n">
        <v>3853.5</v>
      </c>
      <c r="H1838" s="1" t="n">
        <f aca="false">G1838*F1838</f>
        <v>3853.5</v>
      </c>
      <c r="I1838" s="13" t="s">
        <v>5043</v>
      </c>
      <c r="J1838" s="14" t="n">
        <v>3853.5</v>
      </c>
      <c r="K1838" s="1" t="n">
        <f aca="false">H1838-J1838</f>
        <v>0</v>
      </c>
      <c r="L1838" s="0"/>
    </row>
    <row r="1839" customFormat="false" ht="30.8" hidden="false" customHeight="false" outlineLevel="0" collapsed="false">
      <c r="A1839" s="1" t="s">
        <v>5044</v>
      </c>
      <c r="B1839" s="1" t="s">
        <v>5042</v>
      </c>
      <c r="C1839" s="1" t="s">
        <v>63</v>
      </c>
      <c r="D1839" s="1" t="s">
        <v>24</v>
      </c>
      <c r="E1839" s="1" t="n">
        <v>14415</v>
      </c>
      <c r="F1839" s="1" t="n">
        <f aca="false">D1839-C1839</f>
        <v>2</v>
      </c>
      <c r="G1839" s="26" t="n">
        <v>5743.5</v>
      </c>
      <c r="H1839" s="1" t="n">
        <f aca="false">G1839*F1839</f>
        <v>11487</v>
      </c>
      <c r="I1839" s="13" t="s">
        <v>5045</v>
      </c>
      <c r="J1839" s="14" t="n">
        <v>11486.8</v>
      </c>
      <c r="K1839" s="1" t="n">
        <f aca="false">H1839-J1839</f>
        <v>0.200000000000728</v>
      </c>
      <c r="L1839" s="0"/>
    </row>
    <row r="1840" s="18" customFormat="true" ht="29.85" hidden="false" customHeight="false" outlineLevel="0" collapsed="false">
      <c r="A1840" s="15" t="s">
        <v>5046</v>
      </c>
      <c r="B1840" s="15" t="s">
        <v>5047</v>
      </c>
      <c r="C1840" s="15" t="s">
        <v>43</v>
      </c>
      <c r="D1840" s="15" t="s">
        <v>142</v>
      </c>
      <c r="E1840" s="15" t="n">
        <v>16500</v>
      </c>
      <c r="F1840" s="15" t="n">
        <f aca="false">D1840-C1840</f>
        <v>3</v>
      </c>
      <c r="G1840" s="15" t="n">
        <v>3670</v>
      </c>
      <c r="H1840" s="15" t="n">
        <f aca="false">G1840*F1840</f>
        <v>11010</v>
      </c>
      <c r="I1840" s="16" t="s">
        <v>5048</v>
      </c>
      <c r="J1840" s="17" t="n">
        <v>11010</v>
      </c>
      <c r="K1840" s="15" t="n">
        <f aca="false">H1840-J1840</f>
        <v>0</v>
      </c>
      <c r="L1840" s="15"/>
    </row>
    <row r="1841" s="12" customFormat="true" ht="29.85" hidden="false" customHeight="false" outlineLevel="0" collapsed="false">
      <c r="A1841" s="23" t="s">
        <v>5049</v>
      </c>
      <c r="B1841" s="11" t="s">
        <v>5050</v>
      </c>
      <c r="C1841" s="11" t="s">
        <v>166</v>
      </c>
      <c r="D1841" s="11" t="s">
        <v>47</v>
      </c>
      <c r="E1841" s="11" t="n">
        <v>17280</v>
      </c>
      <c r="F1841" s="11" t="n">
        <v>2</v>
      </c>
      <c r="G1841" s="8" t="n">
        <v>3670</v>
      </c>
      <c r="H1841" s="11" t="n">
        <f aca="false">G1841*F1841</f>
        <v>7340</v>
      </c>
      <c r="I1841" s="9" t="s">
        <v>5051</v>
      </c>
      <c r="J1841" s="10" t="n">
        <v>7340</v>
      </c>
      <c r="K1841" s="11" t="n">
        <f aca="false">H1841+H1842-J1841-J1842</f>
        <v>0</v>
      </c>
      <c r="L1841" s="11"/>
    </row>
    <row r="1842" s="12" customFormat="true" ht="29.85" hidden="false" customHeight="false" outlineLevel="0" collapsed="false">
      <c r="A1842" s="23"/>
      <c r="B1842" s="11"/>
      <c r="C1842" s="11"/>
      <c r="D1842" s="11"/>
      <c r="E1842" s="11"/>
      <c r="F1842" s="11" t="n">
        <v>1</v>
      </c>
      <c r="G1842" s="8" t="n">
        <v>5000</v>
      </c>
      <c r="H1842" s="11" t="n">
        <f aca="false">(G1842*F1842)+1100*2</f>
        <v>7200</v>
      </c>
      <c r="I1842" s="9" t="s">
        <v>5052</v>
      </c>
      <c r="J1842" s="10" t="n">
        <v>7200</v>
      </c>
      <c r="K1842" s="11" t="n">
        <v>0</v>
      </c>
      <c r="L1842" s="11"/>
    </row>
    <row r="1843" customFormat="false" ht="30.8" hidden="false" customHeight="false" outlineLevel="0" collapsed="false">
      <c r="A1843" s="1" t="s">
        <v>5053</v>
      </c>
      <c r="B1843" s="1" t="s">
        <v>5054</v>
      </c>
      <c r="C1843" s="1" t="s">
        <v>39</v>
      </c>
      <c r="D1843" s="1" t="s">
        <v>86</v>
      </c>
      <c r="E1843" s="1" t="n">
        <v>9865</v>
      </c>
      <c r="F1843" s="1" t="n">
        <f aca="false">D1843-C1843</f>
        <v>2</v>
      </c>
      <c r="G1843" s="26" t="n">
        <v>3853.5</v>
      </c>
      <c r="H1843" s="1" t="n">
        <f aca="false">G1843*F1843</f>
        <v>7707</v>
      </c>
      <c r="I1843" s="13" t="s">
        <v>5055</v>
      </c>
      <c r="J1843" s="14" t="n">
        <v>7707</v>
      </c>
      <c r="K1843" s="1" t="n">
        <f aca="false">H1843-J1843</f>
        <v>0</v>
      </c>
      <c r="L1843" s="0"/>
    </row>
    <row r="1844" customFormat="false" ht="15.9" hidden="false" customHeight="false" outlineLevel="0" collapsed="false">
      <c r="A1844" s="1" t="s">
        <v>5056</v>
      </c>
      <c r="B1844" s="1" t="s">
        <v>5057</v>
      </c>
      <c r="C1844" s="1" t="s">
        <v>112</v>
      </c>
      <c r="D1844" s="1" t="s">
        <v>14</v>
      </c>
      <c r="E1844" s="1" t="n">
        <v>4932.5</v>
      </c>
      <c r="F1844" s="1" t="n">
        <f aca="false">D1844-C1844</f>
        <v>1</v>
      </c>
      <c r="G1844" s="26" t="n">
        <v>3853.5</v>
      </c>
      <c r="H1844" s="1" t="n">
        <f aca="false">G1844*F1844</f>
        <v>3853.5</v>
      </c>
      <c r="I1844" s="13" t="s">
        <v>5058</v>
      </c>
      <c r="J1844" s="14" t="n">
        <v>3853.5</v>
      </c>
      <c r="K1844" s="1" t="n">
        <f aca="false">H1844-J1844</f>
        <v>0</v>
      </c>
      <c r="L1844" s="0"/>
    </row>
    <row r="1845" customFormat="false" ht="30.8" hidden="false" customHeight="false" outlineLevel="0" collapsed="false">
      <c r="A1845" s="1" t="s">
        <v>5059</v>
      </c>
      <c r="B1845" s="1" t="s">
        <v>5060</v>
      </c>
      <c r="C1845" s="1" t="s">
        <v>133</v>
      </c>
      <c r="D1845" s="1" t="s">
        <v>51</v>
      </c>
      <c r="E1845" s="1" t="n">
        <v>9865</v>
      </c>
      <c r="F1845" s="1" t="n">
        <f aca="false">D1845-C1845</f>
        <v>2</v>
      </c>
      <c r="G1845" s="26" t="n">
        <v>3853.5</v>
      </c>
      <c r="H1845" s="1" t="n">
        <f aca="false">G1845*F1845</f>
        <v>7707</v>
      </c>
      <c r="I1845" s="13" t="s">
        <v>5061</v>
      </c>
      <c r="J1845" s="14" t="n">
        <v>7707</v>
      </c>
      <c r="K1845" s="1" t="n">
        <f aca="false">H1845-J1845</f>
        <v>0</v>
      </c>
      <c r="L1845" s="0"/>
    </row>
    <row r="1846" customFormat="false" ht="30.8" hidden="false" customHeight="false" outlineLevel="0" collapsed="false">
      <c r="A1846" s="1" t="s">
        <v>5062</v>
      </c>
      <c r="B1846" s="1" t="s">
        <v>5063</v>
      </c>
      <c r="C1846" s="1" t="s">
        <v>86</v>
      </c>
      <c r="D1846" s="1" t="s">
        <v>20</v>
      </c>
      <c r="E1846" s="1" t="n">
        <v>29595</v>
      </c>
      <c r="F1846" s="1" t="n">
        <f aca="false">D1846-C1846</f>
        <v>6</v>
      </c>
      <c r="G1846" s="26" t="n">
        <v>3853.5</v>
      </c>
      <c r="H1846" s="1" t="n">
        <f aca="false">G1846*F1846</f>
        <v>23121</v>
      </c>
      <c r="I1846" s="13" t="s">
        <v>5064</v>
      </c>
      <c r="J1846" s="14" t="n">
        <v>23121</v>
      </c>
      <c r="K1846" s="1" t="n">
        <f aca="false">H1846-J1846</f>
        <v>0</v>
      </c>
      <c r="L1846" s="0"/>
    </row>
    <row r="1847" customFormat="false" ht="30.8" hidden="false" customHeight="false" outlineLevel="0" collapsed="false">
      <c r="A1847" s="1" t="s">
        <v>5065</v>
      </c>
      <c r="B1847" s="1" t="s">
        <v>5066</v>
      </c>
      <c r="C1847" s="1" t="s">
        <v>58</v>
      </c>
      <c r="D1847" s="1" t="s">
        <v>59</v>
      </c>
      <c r="E1847" s="1" t="n">
        <v>13352.5</v>
      </c>
      <c r="F1847" s="1" t="n">
        <f aca="false">D1847-C1847</f>
        <v>2</v>
      </c>
      <c r="G1847" s="26" t="n">
        <v>3853.5</v>
      </c>
      <c r="H1847" s="1" t="n">
        <f aca="false">G1847*F1847</f>
        <v>7707</v>
      </c>
      <c r="I1847" s="13" t="s">
        <v>5067</v>
      </c>
      <c r="J1847" s="14" t="n">
        <v>7707</v>
      </c>
      <c r="K1847" s="1" t="n">
        <f aca="false">H1847-J1847</f>
        <v>0</v>
      </c>
      <c r="L1847" s="0"/>
    </row>
    <row r="1848" customFormat="false" ht="30.8" hidden="false" customHeight="false" outlineLevel="0" collapsed="false">
      <c r="A1848" s="1" t="s">
        <v>5068</v>
      </c>
      <c r="B1848" s="1" t="s">
        <v>5069</v>
      </c>
      <c r="C1848" s="1" t="s">
        <v>19</v>
      </c>
      <c r="D1848" s="1" t="s">
        <v>133</v>
      </c>
      <c r="E1848" s="1" t="n">
        <v>44392.5</v>
      </c>
      <c r="F1848" s="1" t="n">
        <f aca="false">D1848-C1848</f>
        <v>9</v>
      </c>
      <c r="G1848" s="26" t="n">
        <v>3853.5</v>
      </c>
      <c r="H1848" s="1" t="n">
        <f aca="false">G1848*F1848</f>
        <v>34681.5</v>
      </c>
      <c r="I1848" s="13" t="s">
        <v>5070</v>
      </c>
      <c r="J1848" s="14" t="n">
        <v>34681.5</v>
      </c>
      <c r="K1848" s="1" t="n">
        <f aca="false">H1848-J1848</f>
        <v>0</v>
      </c>
      <c r="L1848" s="0"/>
    </row>
    <row r="1849" customFormat="false" ht="30.8" hidden="false" customHeight="false" outlineLevel="0" collapsed="false">
      <c r="A1849" s="1" t="s">
        <v>5071</v>
      </c>
      <c r="B1849" s="1" t="s">
        <v>5072</v>
      </c>
      <c r="C1849" s="1" t="s">
        <v>74</v>
      </c>
      <c r="D1849" s="1" t="s">
        <v>75</v>
      </c>
      <c r="E1849" s="1" t="n">
        <v>9865</v>
      </c>
      <c r="F1849" s="1" t="n">
        <f aca="false">D1849-C1849</f>
        <v>2</v>
      </c>
      <c r="G1849" s="26" t="n">
        <v>3853.5</v>
      </c>
      <c r="H1849" s="1" t="n">
        <f aca="false">G1849*F1849</f>
        <v>7707</v>
      </c>
      <c r="I1849" s="13" t="s">
        <v>5073</v>
      </c>
      <c r="J1849" s="14" t="n">
        <v>7707</v>
      </c>
      <c r="K1849" s="1" t="n">
        <f aca="false">H1849-J1849</f>
        <v>0</v>
      </c>
      <c r="L1849" s="0"/>
    </row>
    <row r="1850" customFormat="false" ht="30.8" hidden="false" customHeight="false" outlineLevel="0" collapsed="false">
      <c r="A1850" s="1" t="s">
        <v>5074</v>
      </c>
      <c r="B1850" s="1" t="s">
        <v>5075</v>
      </c>
      <c r="C1850" s="1" t="s">
        <v>34</v>
      </c>
      <c r="D1850" s="1" t="s">
        <v>67</v>
      </c>
      <c r="E1850" s="1" t="n">
        <v>30537.5</v>
      </c>
      <c r="F1850" s="1" t="n">
        <f aca="false">D1850-C1850</f>
        <v>5</v>
      </c>
      <c r="G1850" s="26" t="n">
        <v>3853.5</v>
      </c>
      <c r="H1850" s="1" t="n">
        <f aca="false">G1850*F1850</f>
        <v>19267.5</v>
      </c>
      <c r="I1850" s="13" t="s">
        <v>5076</v>
      </c>
      <c r="J1850" s="14" t="n">
        <v>19267.5</v>
      </c>
      <c r="K1850" s="1" t="n">
        <f aca="false">H1850-J1850</f>
        <v>0</v>
      </c>
      <c r="L1850" s="0"/>
    </row>
    <row r="1851" customFormat="false" ht="15.9" hidden="false" customHeight="false" outlineLevel="0" collapsed="false">
      <c r="A1851" s="1" t="s">
        <v>5077</v>
      </c>
      <c r="B1851" s="1" t="s">
        <v>5078</v>
      </c>
      <c r="C1851" s="1" t="s">
        <v>39</v>
      </c>
      <c r="D1851" s="1" t="s">
        <v>13</v>
      </c>
      <c r="E1851" s="1" t="n">
        <v>6432.5</v>
      </c>
      <c r="F1851" s="1" t="n">
        <f aca="false">D1851-C1851</f>
        <v>1</v>
      </c>
      <c r="G1851" s="26" t="n">
        <v>4693.5</v>
      </c>
      <c r="H1851" s="1" t="n">
        <f aca="false">G1851*F1851</f>
        <v>4693.5</v>
      </c>
      <c r="I1851" s="13" t="s">
        <v>5079</v>
      </c>
      <c r="J1851" s="14" t="n">
        <v>4693.5</v>
      </c>
      <c r="K1851" s="1" t="n">
        <f aca="false">H1851-J1851</f>
        <v>0</v>
      </c>
      <c r="L1851" s="0"/>
    </row>
    <row r="1852" customFormat="false" ht="30.8" hidden="false" customHeight="false" outlineLevel="0" collapsed="false">
      <c r="A1852" s="1" t="s">
        <v>5080</v>
      </c>
      <c r="B1852" s="1" t="s">
        <v>5081</v>
      </c>
      <c r="C1852" s="1" t="s">
        <v>207</v>
      </c>
      <c r="D1852" s="1" t="s">
        <v>150</v>
      </c>
      <c r="E1852" s="1" t="n">
        <v>34527.5</v>
      </c>
      <c r="F1852" s="1" t="n">
        <f aca="false">D1852-C1852</f>
        <v>7</v>
      </c>
      <c r="G1852" s="26" t="n">
        <v>3853.5</v>
      </c>
      <c r="H1852" s="1" t="n">
        <f aca="false">G1852*F1852</f>
        <v>26974.5</v>
      </c>
      <c r="I1852" s="13" t="s">
        <v>5082</v>
      </c>
      <c r="J1852" s="14" t="n">
        <v>26974.5</v>
      </c>
      <c r="K1852" s="1" t="n">
        <f aca="false">H1852-J1852</f>
        <v>0</v>
      </c>
      <c r="L1852" s="0"/>
    </row>
    <row r="1853" s="22" customFormat="true" ht="29.85" hidden="false" customHeight="false" outlineLevel="0" collapsed="false">
      <c r="A1853" s="75" t="s">
        <v>5083</v>
      </c>
      <c r="B1853" s="19" t="s">
        <v>5084</v>
      </c>
      <c r="C1853" s="19" t="s">
        <v>14</v>
      </c>
      <c r="D1853" s="19" t="s">
        <v>59</v>
      </c>
      <c r="E1853" s="19" t="n">
        <v>66500</v>
      </c>
      <c r="F1853" s="19" t="n">
        <f aca="false">D1853-C1853</f>
        <v>7</v>
      </c>
      <c r="G1853" s="19" t="n">
        <f aca="false">3670*2</f>
        <v>7340</v>
      </c>
      <c r="H1853" s="19" t="n">
        <f aca="false">G1853*F1853</f>
        <v>51380</v>
      </c>
      <c r="I1853" s="20" t="s">
        <v>5085</v>
      </c>
      <c r="J1853" s="21" t="n">
        <v>25690</v>
      </c>
      <c r="K1853" s="19" t="n">
        <f aca="false">H1853-J1853-J1854</f>
        <v>0</v>
      </c>
      <c r="L1853" s="19"/>
    </row>
    <row r="1854" s="22" customFormat="true" ht="29.85" hidden="false" customHeight="false" outlineLevel="0" collapsed="false">
      <c r="A1854" s="75"/>
      <c r="B1854" s="19"/>
      <c r="C1854" s="19"/>
      <c r="D1854" s="19"/>
      <c r="E1854" s="19"/>
      <c r="F1854" s="19"/>
      <c r="G1854" s="19"/>
      <c r="H1854" s="19"/>
      <c r="I1854" s="20" t="s">
        <v>5086</v>
      </c>
      <c r="J1854" s="21" t="n">
        <v>25690</v>
      </c>
      <c r="K1854" s="19" t="n">
        <v>0</v>
      </c>
      <c r="L1854" s="19"/>
    </row>
    <row r="1855" customFormat="false" ht="30.8" hidden="false" customHeight="false" outlineLevel="0" collapsed="false">
      <c r="A1855" s="1" t="s">
        <v>5087</v>
      </c>
      <c r="B1855" s="1" t="s">
        <v>5088</v>
      </c>
      <c r="C1855" s="1" t="s">
        <v>93</v>
      </c>
      <c r="D1855" s="1" t="s">
        <v>133</v>
      </c>
      <c r="E1855" s="1" t="n">
        <v>50715</v>
      </c>
      <c r="F1855" s="1" t="n">
        <f aca="false">D1855-C1855</f>
        <v>7</v>
      </c>
      <c r="G1855" s="26" t="n">
        <v>3853.5</v>
      </c>
      <c r="H1855" s="1" t="n">
        <f aca="false">G1855*F1855</f>
        <v>26974.5</v>
      </c>
      <c r="I1855" s="13" t="s">
        <v>5089</v>
      </c>
      <c r="J1855" s="14" t="n">
        <v>26974.5</v>
      </c>
      <c r="K1855" s="1" t="n">
        <f aca="false">H1855-J1855</f>
        <v>0</v>
      </c>
      <c r="L1855" s="0"/>
    </row>
    <row r="1856" s="22" customFormat="true" ht="29.85" hidden="false" customHeight="false" outlineLevel="0" collapsed="false">
      <c r="A1856" s="19" t="s">
        <v>5090</v>
      </c>
      <c r="B1856" s="19" t="s">
        <v>5091</v>
      </c>
      <c r="C1856" s="19" t="s">
        <v>51</v>
      </c>
      <c r="D1856" s="19" t="s">
        <v>58</v>
      </c>
      <c r="E1856" s="19" t="n">
        <v>33250</v>
      </c>
      <c r="F1856" s="19" t="n">
        <f aca="false">D1856-C1856</f>
        <v>7</v>
      </c>
      <c r="G1856" s="19" t="n">
        <v>3670</v>
      </c>
      <c r="H1856" s="19" t="n">
        <f aca="false">G1856*F1856</f>
        <v>25690</v>
      </c>
      <c r="I1856" s="20" t="s">
        <v>5092</v>
      </c>
      <c r="J1856" s="21" t="n">
        <v>25690</v>
      </c>
      <c r="K1856" s="19" t="n">
        <f aca="false">H1856-J1856</f>
        <v>0</v>
      </c>
    </row>
    <row r="1857" s="12" customFormat="true" ht="29.85" hidden="false" customHeight="false" outlineLevel="0" collapsed="false">
      <c r="A1857" s="23" t="s">
        <v>5093</v>
      </c>
      <c r="B1857" s="11" t="s">
        <v>5094</v>
      </c>
      <c r="C1857" s="11" t="s">
        <v>67</v>
      </c>
      <c r="D1857" s="11" t="s">
        <v>39</v>
      </c>
      <c r="E1857" s="11" t="n">
        <v>19730</v>
      </c>
      <c r="F1857" s="11" t="n">
        <f aca="false">D1857-C1857</f>
        <v>2</v>
      </c>
      <c r="G1857" s="8" t="n">
        <f aca="false">3853.5*2</f>
        <v>7707</v>
      </c>
      <c r="H1857" s="11" t="n">
        <f aca="false">G1857*F1857</f>
        <v>15414</v>
      </c>
      <c r="I1857" s="9" t="s">
        <v>5095</v>
      </c>
      <c r="J1857" s="10" t="n">
        <v>7707</v>
      </c>
      <c r="K1857" s="11" t="n">
        <f aca="false">H1857-J1857-J1858</f>
        <v>0</v>
      </c>
      <c r="L1857" s="11"/>
    </row>
    <row r="1858" s="12" customFormat="true" ht="29.85" hidden="false" customHeight="false" outlineLevel="0" collapsed="false">
      <c r="A1858" s="23"/>
      <c r="B1858" s="11"/>
      <c r="C1858" s="11"/>
      <c r="D1858" s="11"/>
      <c r="E1858" s="11"/>
      <c r="F1858" s="11"/>
      <c r="G1858" s="8"/>
      <c r="H1858" s="11"/>
      <c r="I1858" s="9" t="s">
        <v>5096</v>
      </c>
      <c r="J1858" s="10" t="n">
        <v>7707</v>
      </c>
      <c r="K1858" s="11" t="n">
        <v>0</v>
      </c>
      <c r="L1858" s="11"/>
    </row>
    <row r="1859" customFormat="false" ht="30.8" hidden="false" customHeight="false" outlineLevel="0" collapsed="false">
      <c r="A1859" s="1" t="s">
        <v>5097</v>
      </c>
      <c r="B1859" s="1" t="s">
        <v>5098</v>
      </c>
      <c r="C1859" s="1" t="s">
        <v>14</v>
      </c>
      <c r="D1859" s="1" t="s">
        <v>20</v>
      </c>
      <c r="E1859" s="1" t="n">
        <v>4932.5</v>
      </c>
      <c r="F1859" s="1" t="n">
        <f aca="false">D1859-C1859</f>
        <v>1</v>
      </c>
      <c r="G1859" s="26" t="n">
        <v>3853.5</v>
      </c>
      <c r="H1859" s="1" t="n">
        <f aca="false">G1859*F1859</f>
        <v>3853.5</v>
      </c>
      <c r="I1859" s="13" t="s">
        <v>5099</v>
      </c>
      <c r="J1859" s="14" t="n">
        <v>3853.5</v>
      </c>
      <c r="K1859" s="1" t="n">
        <f aca="false">H1859-J1859</f>
        <v>0</v>
      </c>
      <c r="L1859" s="0"/>
    </row>
    <row r="1860" customFormat="false" ht="30.8" hidden="false" customHeight="false" outlineLevel="0" collapsed="false">
      <c r="A1860" s="1" t="s">
        <v>5100</v>
      </c>
      <c r="B1860" s="1" t="s">
        <v>5101</v>
      </c>
      <c r="C1860" s="1" t="s">
        <v>35</v>
      </c>
      <c r="D1860" s="1" t="s">
        <v>207</v>
      </c>
      <c r="E1860" s="1" t="n">
        <v>24662.5</v>
      </c>
      <c r="F1860" s="1" t="n">
        <f aca="false">D1860-C1860</f>
        <v>5</v>
      </c>
      <c r="G1860" s="26" t="n">
        <v>3853.5</v>
      </c>
      <c r="H1860" s="1" t="n">
        <f aca="false">G1860*F1860</f>
        <v>19267.5</v>
      </c>
      <c r="I1860" s="13" t="s">
        <v>5102</v>
      </c>
      <c r="J1860" s="14" t="n">
        <v>19267.5</v>
      </c>
      <c r="K1860" s="1" t="n">
        <f aca="false">H1860-J1860</f>
        <v>0</v>
      </c>
      <c r="L1860" s="0"/>
    </row>
    <row r="1861" customFormat="false" ht="30.8" hidden="false" customHeight="false" outlineLevel="0" collapsed="false">
      <c r="A1861" s="1" t="s">
        <v>5103</v>
      </c>
      <c r="B1861" s="1" t="s">
        <v>5104</v>
      </c>
      <c r="C1861" s="1" t="s">
        <v>86</v>
      </c>
      <c r="D1861" s="1" t="s">
        <v>207</v>
      </c>
      <c r="E1861" s="1" t="n">
        <v>12315</v>
      </c>
      <c r="F1861" s="1" t="n">
        <f aca="false">D1861-C1861</f>
        <v>2</v>
      </c>
      <c r="G1861" s="26" t="n">
        <v>4693.5</v>
      </c>
      <c r="H1861" s="1" t="n">
        <f aca="false">G1861*F1861</f>
        <v>9387</v>
      </c>
      <c r="I1861" s="13" t="s">
        <v>5105</v>
      </c>
      <c r="J1861" s="14" t="n">
        <v>9387</v>
      </c>
      <c r="K1861" s="1" t="n">
        <f aca="false">H1861-J1861</f>
        <v>0</v>
      </c>
      <c r="L1861" s="0"/>
    </row>
    <row r="1862" customFormat="false" ht="30.8" hidden="false" customHeight="false" outlineLevel="0" collapsed="false">
      <c r="A1862" s="1" t="s">
        <v>5106</v>
      </c>
      <c r="B1862" s="1" t="s">
        <v>5104</v>
      </c>
      <c r="C1862" s="1" t="s">
        <v>207</v>
      </c>
      <c r="D1862" s="1" t="s">
        <v>14</v>
      </c>
      <c r="E1862" s="1" t="n">
        <v>20467.5</v>
      </c>
      <c r="F1862" s="1" t="n">
        <f aca="false">D1862-C1862</f>
        <v>3</v>
      </c>
      <c r="G1862" s="26" t="n">
        <v>5743.5</v>
      </c>
      <c r="H1862" s="1" t="n">
        <f aca="false">G1862*F1862</f>
        <v>17230.5</v>
      </c>
      <c r="I1862" s="13" t="s">
        <v>5107</v>
      </c>
      <c r="J1862" s="14" t="n">
        <v>17230.2</v>
      </c>
      <c r="K1862" s="1" t="n">
        <f aca="false">H1862-J1862</f>
        <v>0.299999999999272</v>
      </c>
      <c r="L1862" s="0"/>
    </row>
    <row r="1863" customFormat="false" ht="30.8" hidden="false" customHeight="false" outlineLevel="0" collapsed="false">
      <c r="A1863" s="1" t="s">
        <v>5108</v>
      </c>
      <c r="B1863" s="1" t="s">
        <v>5109</v>
      </c>
      <c r="C1863" s="1" t="s">
        <v>142</v>
      </c>
      <c r="D1863" s="1" t="s">
        <v>19</v>
      </c>
      <c r="E1863" s="1" t="n">
        <v>40302.5</v>
      </c>
      <c r="F1863" s="1" t="n">
        <f aca="false">D1863-C1863</f>
        <v>7</v>
      </c>
      <c r="G1863" s="26" t="n">
        <v>3853.5</v>
      </c>
      <c r="H1863" s="1" t="n">
        <f aca="false">G1863*F1863</f>
        <v>26974.5</v>
      </c>
      <c r="I1863" s="13" t="s">
        <v>5110</v>
      </c>
      <c r="J1863" s="14" t="n">
        <v>26974.5</v>
      </c>
      <c r="K1863" s="1" t="n">
        <f aca="false">H1863-J1863</f>
        <v>0</v>
      </c>
      <c r="L1863" s="0"/>
    </row>
    <row r="1864" s="30" customFormat="true" ht="30.8" hidden="false" customHeight="false" outlineLevel="0" collapsed="false">
      <c r="A1864" s="26" t="s">
        <v>5111</v>
      </c>
      <c r="B1864" s="26" t="s">
        <v>5112</v>
      </c>
      <c r="C1864" s="26" t="s">
        <v>86</v>
      </c>
      <c r="D1864" s="26" t="s">
        <v>133</v>
      </c>
      <c r="E1864" s="26" t="n">
        <v>4932.5</v>
      </c>
      <c r="F1864" s="26" t="n">
        <f aca="false">D1864-C1864</f>
        <v>1</v>
      </c>
      <c r="G1864" s="26" t="n">
        <v>3853.5</v>
      </c>
      <c r="H1864" s="26" t="n">
        <f aca="false">G1864*F1864</f>
        <v>3853.5</v>
      </c>
      <c r="I1864" s="13" t="s">
        <v>5113</v>
      </c>
      <c r="J1864" s="14" t="n">
        <v>3853.5</v>
      </c>
      <c r="K1864" s="1" t="n">
        <f aca="false">H1864-J1864</f>
        <v>0</v>
      </c>
      <c r="L1864" s="26"/>
      <c r="AMI1864" s="0"/>
      <c r="AMJ1864" s="0"/>
    </row>
    <row r="1865" s="12" customFormat="true" ht="29.85" hidden="false" customHeight="false" outlineLevel="0" collapsed="false">
      <c r="A1865" s="23" t="s">
        <v>5114</v>
      </c>
      <c r="B1865" s="11" t="s">
        <v>5115</v>
      </c>
      <c r="C1865" s="11" t="s">
        <v>166</v>
      </c>
      <c r="D1865" s="11" t="s">
        <v>47</v>
      </c>
      <c r="E1865" s="11" t="n">
        <v>13540</v>
      </c>
      <c r="F1865" s="11" t="n">
        <v>2</v>
      </c>
      <c r="G1865" s="8" t="n">
        <v>3853.5</v>
      </c>
      <c r="H1865" s="11" t="n">
        <f aca="false">G1865*F1865</f>
        <v>7707</v>
      </c>
      <c r="I1865" s="9" t="s">
        <v>5116</v>
      </c>
      <c r="J1865" s="10" t="n">
        <v>7707</v>
      </c>
      <c r="K1865" s="11" t="n">
        <f aca="false">H1865+H1866-J1865-J1866</f>
        <v>1000</v>
      </c>
      <c r="L1865" s="11"/>
    </row>
    <row r="1866" s="12" customFormat="true" ht="29.85" hidden="false" customHeight="false" outlineLevel="0" collapsed="false">
      <c r="A1866" s="23"/>
      <c r="B1866" s="11"/>
      <c r="C1866" s="11"/>
      <c r="D1866" s="11"/>
      <c r="E1866" s="11"/>
      <c r="F1866" s="11" t="n">
        <v>1</v>
      </c>
      <c r="G1866" s="8" t="n">
        <v>5000</v>
      </c>
      <c r="H1866" s="11" t="n">
        <f aca="false">G1866*F1866</f>
        <v>5000</v>
      </c>
      <c r="I1866" s="9" t="s">
        <v>5117</v>
      </c>
      <c r="J1866" s="10" t="n">
        <v>4000</v>
      </c>
      <c r="K1866" s="11" t="n">
        <v>0</v>
      </c>
      <c r="L1866" s="11"/>
    </row>
    <row r="1867" customFormat="false" ht="30.8" hidden="false" customHeight="false" outlineLevel="0" collapsed="false">
      <c r="A1867" s="1" t="s">
        <v>5118</v>
      </c>
      <c r="B1867" s="1" t="s">
        <v>5119</v>
      </c>
      <c r="C1867" s="1" t="s">
        <v>86</v>
      </c>
      <c r="D1867" s="1" t="s">
        <v>133</v>
      </c>
      <c r="E1867" s="1" t="n">
        <v>4382.5</v>
      </c>
      <c r="F1867" s="1" t="n">
        <f aca="false">D1867-C1867</f>
        <v>1</v>
      </c>
      <c r="G1867" s="26" t="n">
        <v>3853.5</v>
      </c>
      <c r="H1867" s="1" t="n">
        <f aca="false">G1867*F1867</f>
        <v>3853.5</v>
      </c>
      <c r="I1867" s="13" t="s">
        <v>5120</v>
      </c>
      <c r="J1867" s="14" t="n">
        <v>3853.5</v>
      </c>
      <c r="K1867" s="1" t="n">
        <f aca="false">H1867-J1867</f>
        <v>0</v>
      </c>
      <c r="L1867" s="0"/>
    </row>
    <row r="1868" customFormat="false" ht="30.8" hidden="false" customHeight="false" outlineLevel="0" collapsed="false">
      <c r="A1868" s="1" t="s">
        <v>5121</v>
      </c>
      <c r="B1868" s="1" t="s">
        <v>5119</v>
      </c>
      <c r="C1868" s="1" t="s">
        <v>146</v>
      </c>
      <c r="D1868" s="1" t="s">
        <v>150</v>
      </c>
      <c r="E1868" s="1" t="n">
        <v>4932.5</v>
      </c>
      <c r="F1868" s="1" t="n">
        <f aca="false">D1868-C1868</f>
        <v>1</v>
      </c>
      <c r="G1868" s="26" t="n">
        <v>3853.5</v>
      </c>
      <c r="H1868" s="1" t="n">
        <f aca="false">G1868*F1868</f>
        <v>3853.5</v>
      </c>
      <c r="I1868" s="13" t="s">
        <v>5122</v>
      </c>
      <c r="J1868" s="14" t="n">
        <v>3853.5</v>
      </c>
      <c r="K1868" s="1" t="n">
        <f aca="false">H1868-J1868</f>
        <v>0</v>
      </c>
      <c r="L1868" s="0"/>
    </row>
    <row r="1869" customFormat="false" ht="15.9" hidden="false" customHeight="false" outlineLevel="0" collapsed="false">
      <c r="A1869" s="1" t="s">
        <v>5123</v>
      </c>
      <c r="B1869" s="1" t="s">
        <v>5124</v>
      </c>
      <c r="C1869" s="1" t="s">
        <v>34</v>
      </c>
      <c r="D1869" s="1" t="s">
        <v>93</v>
      </c>
      <c r="E1869" s="1" t="n">
        <v>20711.25</v>
      </c>
      <c r="F1869" s="1" t="n">
        <f aca="false">D1869-C1869</f>
        <v>3</v>
      </c>
      <c r="G1869" s="26" t="n">
        <v>3853.5</v>
      </c>
      <c r="H1869" s="1" t="n">
        <f aca="false">G1869*F1869</f>
        <v>11560.5</v>
      </c>
      <c r="I1869" s="13" t="s">
        <v>5125</v>
      </c>
      <c r="J1869" s="14" t="n">
        <v>11560.5</v>
      </c>
      <c r="K1869" s="1" t="n">
        <f aca="false">H1869-J1869</f>
        <v>0</v>
      </c>
      <c r="L1869" s="0"/>
    </row>
    <row r="1870" customFormat="false" ht="15.9" hidden="false" customHeight="false" outlineLevel="0" collapsed="false">
      <c r="A1870" s="1" t="s">
        <v>5126</v>
      </c>
      <c r="B1870" s="1" t="s">
        <v>5127</v>
      </c>
      <c r="C1870" s="1" t="s">
        <v>112</v>
      </c>
      <c r="D1870" s="1" t="s">
        <v>146</v>
      </c>
      <c r="E1870" s="1" t="n">
        <v>19730</v>
      </c>
      <c r="F1870" s="1" t="n">
        <f aca="false">D1870-C1870</f>
        <v>4</v>
      </c>
      <c r="G1870" s="26" t="n">
        <v>3853.5</v>
      </c>
      <c r="H1870" s="1" t="n">
        <f aca="false">G1870*F1870</f>
        <v>15414</v>
      </c>
      <c r="I1870" s="13" t="s">
        <v>5128</v>
      </c>
      <c r="J1870" s="14" t="n">
        <v>15414</v>
      </c>
      <c r="K1870" s="1" t="n">
        <f aca="false">H1870-J1870</f>
        <v>0</v>
      </c>
      <c r="L1870" s="0"/>
    </row>
    <row r="1871" s="22" customFormat="true" ht="29.85" hidden="false" customHeight="false" outlineLevel="0" collapsed="false">
      <c r="A1871" s="19" t="s">
        <v>5129</v>
      </c>
      <c r="B1871" s="19" t="s">
        <v>5130</v>
      </c>
      <c r="C1871" s="19" t="s">
        <v>43</v>
      </c>
      <c r="D1871" s="19" t="s">
        <v>29</v>
      </c>
      <c r="E1871" s="19" t="n">
        <v>26805</v>
      </c>
      <c r="F1871" s="19" t="n">
        <f aca="false">D1871-C1871</f>
        <v>4</v>
      </c>
      <c r="G1871" s="19" t="n">
        <v>3670</v>
      </c>
      <c r="H1871" s="19" t="n">
        <f aca="false">G1871*F1871</f>
        <v>14680</v>
      </c>
      <c r="I1871" s="20" t="s">
        <v>5131</v>
      </c>
      <c r="J1871" s="21" t="n">
        <v>14680</v>
      </c>
      <c r="K1871" s="19" t="n">
        <f aca="false">H1871-J1871</f>
        <v>0</v>
      </c>
    </row>
    <row r="1872" customFormat="false" ht="15.9" hidden="false" customHeight="false" outlineLevel="0" collapsed="false">
      <c r="A1872" s="1" t="s">
        <v>5132</v>
      </c>
      <c r="B1872" s="1" t="s">
        <v>5133</v>
      </c>
      <c r="C1872" s="1" t="s">
        <v>19</v>
      </c>
      <c r="D1872" s="1" t="s">
        <v>119</v>
      </c>
      <c r="E1872" s="1" t="n">
        <v>14797.5</v>
      </c>
      <c r="F1872" s="1" t="n">
        <f aca="false">D1872-C1872</f>
        <v>3</v>
      </c>
      <c r="G1872" s="26" t="n">
        <v>3853.5</v>
      </c>
      <c r="H1872" s="1" t="n">
        <f aca="false">G1872*F1872</f>
        <v>11560.5</v>
      </c>
      <c r="I1872" s="13" t="s">
        <v>5134</v>
      </c>
      <c r="J1872" s="14" t="n">
        <v>11560.5</v>
      </c>
      <c r="K1872" s="1" t="n">
        <f aca="false">H1872-J1872</f>
        <v>0</v>
      </c>
      <c r="L1872" s="0"/>
    </row>
    <row r="1873" customFormat="false" ht="30.8" hidden="false" customHeight="false" outlineLevel="0" collapsed="false">
      <c r="A1873" s="1" t="s">
        <v>5135</v>
      </c>
      <c r="B1873" s="1" t="s">
        <v>5136</v>
      </c>
      <c r="C1873" s="1" t="s">
        <v>51</v>
      </c>
      <c r="D1873" s="1" t="s">
        <v>112</v>
      </c>
      <c r="E1873" s="1" t="n">
        <v>4932.5</v>
      </c>
      <c r="F1873" s="1" t="n">
        <f aca="false">D1873-C1873</f>
        <v>1</v>
      </c>
      <c r="G1873" s="26" t="n">
        <v>3853.5</v>
      </c>
      <c r="H1873" s="1" t="n">
        <f aca="false">G1873*F1873</f>
        <v>3853.5</v>
      </c>
      <c r="I1873" s="13" t="s">
        <v>5137</v>
      </c>
      <c r="J1873" s="14" t="n">
        <v>3853.5</v>
      </c>
      <c r="K1873" s="1" t="n">
        <f aca="false">H1873-J1873</f>
        <v>0</v>
      </c>
      <c r="L1873" s="0"/>
    </row>
    <row r="1874" customFormat="false" ht="30.8" hidden="false" customHeight="false" outlineLevel="0" collapsed="false">
      <c r="A1874" s="1" t="s">
        <v>5138</v>
      </c>
      <c r="B1874" s="1" t="s">
        <v>5139</v>
      </c>
      <c r="C1874" s="1" t="s">
        <v>86</v>
      </c>
      <c r="D1874" s="1" t="s">
        <v>133</v>
      </c>
      <c r="E1874" s="1" t="n">
        <v>4932.5</v>
      </c>
      <c r="F1874" s="1" t="n">
        <f aca="false">D1874-C1874</f>
        <v>1</v>
      </c>
      <c r="G1874" s="26" t="n">
        <v>3853.5</v>
      </c>
      <c r="H1874" s="1" t="n">
        <f aca="false">G1874*F1874</f>
        <v>3853.5</v>
      </c>
      <c r="I1874" s="13" t="s">
        <v>5140</v>
      </c>
      <c r="J1874" s="14" t="n">
        <v>3853.5</v>
      </c>
      <c r="K1874" s="1" t="n">
        <f aca="false">H1874-J1874</f>
        <v>0</v>
      </c>
      <c r="L1874" s="0"/>
    </row>
    <row r="1875" customFormat="false" ht="30.8" hidden="false" customHeight="false" outlineLevel="0" collapsed="false">
      <c r="A1875" s="1" t="s">
        <v>5141</v>
      </c>
      <c r="B1875" s="1" t="s">
        <v>5139</v>
      </c>
      <c r="C1875" s="1" t="s">
        <v>133</v>
      </c>
      <c r="D1875" s="1" t="s">
        <v>51</v>
      </c>
      <c r="E1875" s="1" t="n">
        <v>9865</v>
      </c>
      <c r="F1875" s="1" t="n">
        <f aca="false">D1875-C1875</f>
        <v>2</v>
      </c>
      <c r="G1875" s="26" t="n">
        <v>3853.5</v>
      </c>
      <c r="H1875" s="1" t="n">
        <f aca="false">G1875*F1875</f>
        <v>7707</v>
      </c>
      <c r="I1875" s="13" t="s">
        <v>5142</v>
      </c>
      <c r="J1875" s="14" t="n">
        <v>7707</v>
      </c>
      <c r="K1875" s="1" t="n">
        <f aca="false">H1875-J1875</f>
        <v>0</v>
      </c>
      <c r="L1875" s="0"/>
    </row>
    <row r="1876" customFormat="false" ht="30.8" hidden="false" customHeight="false" outlineLevel="0" collapsed="false">
      <c r="A1876" s="1" t="s">
        <v>5143</v>
      </c>
      <c r="B1876" s="1" t="s">
        <v>5144</v>
      </c>
      <c r="C1876" s="1" t="s">
        <v>93</v>
      </c>
      <c r="D1876" s="1" t="s">
        <v>51</v>
      </c>
      <c r="E1876" s="1" t="n">
        <v>44392.5</v>
      </c>
      <c r="F1876" s="1" t="n">
        <f aca="false">D1876-C1876</f>
        <v>9</v>
      </c>
      <c r="G1876" s="26" t="n">
        <v>3853.5</v>
      </c>
      <c r="H1876" s="1" t="n">
        <f aca="false">G1876*F1876</f>
        <v>34681.5</v>
      </c>
      <c r="I1876" s="13" t="s">
        <v>5145</v>
      </c>
      <c r="J1876" s="14" t="n">
        <v>34681.5</v>
      </c>
      <c r="K1876" s="1" t="n">
        <f aca="false">H1876-J1876</f>
        <v>0</v>
      </c>
      <c r="L1876" s="0"/>
    </row>
    <row r="1877" s="12" customFormat="true" ht="27.05" hidden="false" customHeight="true" outlineLevel="0" collapsed="false">
      <c r="A1877" s="23" t="s">
        <v>5146</v>
      </c>
      <c r="B1877" s="11" t="s">
        <v>5147</v>
      </c>
      <c r="C1877" s="11" t="s">
        <v>142</v>
      </c>
      <c r="D1877" s="11" t="s">
        <v>74</v>
      </c>
      <c r="E1877" s="11" t="n">
        <v>40935</v>
      </c>
      <c r="F1877" s="11" t="n">
        <f aca="false">D1877-C1877</f>
        <v>3</v>
      </c>
      <c r="G1877" s="8" t="n">
        <f aca="false">5743.5*2</f>
        <v>11487</v>
      </c>
      <c r="H1877" s="11" t="n">
        <f aca="false">G1877*F1877</f>
        <v>34461</v>
      </c>
      <c r="I1877" s="9" t="s">
        <v>5148</v>
      </c>
      <c r="J1877" s="10" t="n">
        <v>17230.2</v>
      </c>
      <c r="K1877" s="11" t="n">
        <f aca="false">H1877-J1877-J1878</f>
        <v>0.599999999998545</v>
      </c>
      <c r="L1877" s="11"/>
    </row>
    <row r="1878" s="12" customFormat="true" ht="29.85" hidden="false" customHeight="false" outlineLevel="0" collapsed="false">
      <c r="A1878" s="23"/>
      <c r="B1878" s="11"/>
      <c r="C1878" s="11"/>
      <c r="D1878" s="11"/>
      <c r="E1878" s="11"/>
      <c r="F1878" s="11"/>
      <c r="G1878" s="8"/>
      <c r="H1878" s="11"/>
      <c r="I1878" s="9" t="s">
        <v>5149</v>
      </c>
      <c r="J1878" s="10" t="n">
        <v>17230.2</v>
      </c>
      <c r="K1878" s="11" t="n">
        <v>0</v>
      </c>
      <c r="L1878" s="11"/>
    </row>
    <row r="1879" customFormat="false" ht="30.8" hidden="false" customHeight="false" outlineLevel="0" collapsed="false">
      <c r="A1879" s="1" t="s">
        <v>5150</v>
      </c>
      <c r="B1879" s="1" t="s">
        <v>5151</v>
      </c>
      <c r="C1879" s="1" t="s">
        <v>133</v>
      </c>
      <c r="D1879" s="1" t="s">
        <v>51</v>
      </c>
      <c r="E1879" s="1" t="n">
        <v>9865</v>
      </c>
      <c r="F1879" s="1" t="n">
        <f aca="false">D1879-C1879</f>
        <v>2</v>
      </c>
      <c r="G1879" s="26" t="n">
        <v>3853.5</v>
      </c>
      <c r="H1879" s="1" t="n">
        <f aca="false">G1879*F1879</f>
        <v>7707</v>
      </c>
      <c r="I1879" s="13" t="s">
        <v>5152</v>
      </c>
      <c r="J1879" s="14" t="n">
        <v>7707</v>
      </c>
      <c r="K1879" s="1" t="n">
        <f aca="false">H1879-J1879</f>
        <v>0</v>
      </c>
      <c r="L1879" s="0"/>
    </row>
    <row r="1880" customFormat="false" ht="30.8" hidden="false" customHeight="false" outlineLevel="0" collapsed="false">
      <c r="A1880" s="1" t="s">
        <v>5153</v>
      </c>
      <c r="B1880" s="1" t="s">
        <v>5154</v>
      </c>
      <c r="C1880" s="1" t="s">
        <v>39</v>
      </c>
      <c r="D1880" s="1" t="s">
        <v>133</v>
      </c>
      <c r="E1880" s="1" t="n">
        <v>18322.5</v>
      </c>
      <c r="F1880" s="1" t="n">
        <f aca="false">D1880-C1880</f>
        <v>3</v>
      </c>
      <c r="G1880" s="26" t="n">
        <v>3853.5</v>
      </c>
      <c r="H1880" s="1" t="n">
        <f aca="false">G1880*F1880</f>
        <v>11560.5</v>
      </c>
      <c r="I1880" s="13" t="s">
        <v>5155</v>
      </c>
      <c r="J1880" s="14" t="n">
        <v>11560.5</v>
      </c>
      <c r="K1880" s="1" t="n">
        <f aca="false">H1880-J1880</f>
        <v>0</v>
      </c>
      <c r="L1880" s="0"/>
    </row>
    <row r="1881" s="22" customFormat="true" ht="29.85" hidden="false" customHeight="false" outlineLevel="0" collapsed="false">
      <c r="A1881" s="19" t="s">
        <v>5156</v>
      </c>
      <c r="B1881" s="19" t="s">
        <v>5157</v>
      </c>
      <c r="C1881" s="19" t="s">
        <v>43</v>
      </c>
      <c r="D1881" s="19" t="s">
        <v>34</v>
      </c>
      <c r="E1881" s="19" t="n">
        <v>48690</v>
      </c>
      <c r="F1881" s="19" t="n">
        <f aca="false">D1881-C1881</f>
        <v>9</v>
      </c>
      <c r="G1881" s="19" t="n">
        <v>3670</v>
      </c>
      <c r="H1881" s="19" t="n">
        <f aca="false">G1881*F1881</f>
        <v>33030</v>
      </c>
      <c r="I1881" s="20" t="s">
        <v>5158</v>
      </c>
      <c r="J1881" s="21" t="n">
        <v>33030</v>
      </c>
      <c r="K1881" s="19" t="n">
        <f aca="false">H1881-J1881</f>
        <v>0</v>
      </c>
    </row>
    <row r="1882" customFormat="false" ht="30.8" hidden="false" customHeight="false" outlineLevel="0" collapsed="false">
      <c r="A1882" s="26" t="s">
        <v>5159</v>
      </c>
      <c r="B1882" s="26" t="s">
        <v>5160</v>
      </c>
      <c r="C1882" s="26" t="s">
        <v>47</v>
      </c>
      <c r="D1882" s="26" t="s">
        <v>74</v>
      </c>
      <c r="E1882" s="26" t="n">
        <v>24430</v>
      </c>
      <c r="F1882" s="26" t="n">
        <f aca="false">D1882-C1882</f>
        <v>4</v>
      </c>
      <c r="G1882" s="26" t="n">
        <v>3853.5</v>
      </c>
      <c r="H1882" s="26" t="n">
        <f aca="false">G1882*F1882</f>
        <v>15414</v>
      </c>
      <c r="I1882" s="13" t="s">
        <v>5161</v>
      </c>
      <c r="J1882" s="14" t="n">
        <v>15414</v>
      </c>
      <c r="K1882" s="1" t="n">
        <f aca="false">H1882-J1882</f>
        <v>0</v>
      </c>
      <c r="L1882" s="0"/>
    </row>
    <row r="1883" customFormat="false" ht="30.8" hidden="false" customHeight="false" outlineLevel="0" collapsed="false">
      <c r="A1883" s="1" t="s">
        <v>5162</v>
      </c>
      <c r="B1883" s="1" t="s">
        <v>5163</v>
      </c>
      <c r="C1883" s="1" t="s">
        <v>112</v>
      </c>
      <c r="D1883" s="1" t="s">
        <v>14</v>
      </c>
      <c r="E1883" s="1" t="n">
        <v>4932.5</v>
      </c>
      <c r="F1883" s="1" t="n">
        <f aca="false">D1883-C1883</f>
        <v>1</v>
      </c>
      <c r="G1883" s="26" t="n">
        <v>3853.5</v>
      </c>
      <c r="H1883" s="1" t="n">
        <f aca="false">G1883*F1883</f>
        <v>3853.5</v>
      </c>
      <c r="I1883" s="13" t="s">
        <v>5164</v>
      </c>
      <c r="J1883" s="14" t="n">
        <v>3853.5</v>
      </c>
      <c r="K1883" s="1" t="n">
        <f aca="false">H1883-J1883</f>
        <v>0</v>
      </c>
      <c r="L1883" s="0"/>
    </row>
    <row r="1884" customFormat="false" ht="15.9" hidden="false" customHeight="false" outlineLevel="0" collapsed="false">
      <c r="A1884" s="1" t="s">
        <v>5165</v>
      </c>
      <c r="B1884" s="1" t="s">
        <v>5166</v>
      </c>
      <c r="C1884" s="1" t="s">
        <v>13</v>
      </c>
      <c r="D1884" s="1" t="s">
        <v>51</v>
      </c>
      <c r="E1884" s="1" t="n">
        <v>24630</v>
      </c>
      <c r="F1884" s="1" t="n">
        <f aca="false">D1884-C1884</f>
        <v>4</v>
      </c>
      <c r="G1884" s="26" t="n">
        <v>4693.5</v>
      </c>
      <c r="H1884" s="1" t="n">
        <f aca="false">G1884*F1884</f>
        <v>18774</v>
      </c>
      <c r="I1884" s="13" t="s">
        <v>5167</v>
      </c>
      <c r="J1884" s="14" t="n">
        <v>18774</v>
      </c>
      <c r="K1884" s="1" t="n">
        <f aca="false">H1884-J1884</f>
        <v>0</v>
      </c>
      <c r="L1884" s="0"/>
    </row>
    <row r="1885" s="65" customFormat="true" ht="29.85" hidden="false" customHeight="false" outlineLevel="0" collapsed="false">
      <c r="A1885" s="74" t="s">
        <v>5168</v>
      </c>
      <c r="B1885" s="62" t="s">
        <v>5169</v>
      </c>
      <c r="C1885" s="62" t="s">
        <v>3121</v>
      </c>
      <c r="D1885" s="62" t="s">
        <v>142</v>
      </c>
      <c r="E1885" s="62" t="n">
        <v>26310</v>
      </c>
      <c r="F1885" s="62" t="n">
        <v>3</v>
      </c>
      <c r="G1885" s="62" t="n">
        <v>3670</v>
      </c>
      <c r="H1885" s="62" t="n">
        <f aca="false">G1885*F1885</f>
        <v>11010</v>
      </c>
      <c r="I1885" s="63" t="s">
        <v>5170</v>
      </c>
      <c r="J1885" s="64" t="n">
        <v>11010</v>
      </c>
      <c r="K1885" s="62" t="n">
        <f aca="false">H1885+H1886-J1885-J1886-J1887</f>
        <v>-9810</v>
      </c>
      <c r="L1885" s="62"/>
      <c r="AMI1885" s="12"/>
      <c r="AMJ1885" s="12"/>
    </row>
    <row r="1886" s="12" customFormat="true" ht="29.85" hidden="false" customHeight="false" outlineLevel="0" collapsed="false">
      <c r="A1886" s="74"/>
      <c r="B1886" s="11"/>
      <c r="C1886" s="11"/>
      <c r="D1886" s="11"/>
      <c r="E1886" s="11"/>
      <c r="F1886" s="62" t="n">
        <v>3</v>
      </c>
      <c r="G1886" s="62" t="n">
        <v>5000</v>
      </c>
      <c r="H1886" s="62" t="n">
        <f aca="false">G1886*F1886</f>
        <v>15000</v>
      </c>
      <c r="I1886" s="63" t="s">
        <v>5171</v>
      </c>
      <c r="J1886" s="64" t="n">
        <v>11010</v>
      </c>
      <c r="K1886" s="11" t="n">
        <v>0</v>
      </c>
      <c r="L1886" s="62"/>
    </row>
    <row r="1887" customFormat="false" ht="29.85" hidden="false" customHeight="false" outlineLevel="0" collapsed="false">
      <c r="A1887" s="74"/>
      <c r="B1887" s="11"/>
      <c r="C1887" s="11"/>
      <c r="D1887" s="11"/>
      <c r="E1887" s="11"/>
      <c r="F1887" s="11"/>
      <c r="G1887" s="11"/>
      <c r="H1887" s="11"/>
      <c r="I1887" s="63" t="s">
        <v>5172</v>
      </c>
      <c r="J1887" s="64" t="n">
        <v>13800</v>
      </c>
      <c r="K1887" s="11" t="n">
        <v>0</v>
      </c>
      <c r="L1887" s="62"/>
    </row>
    <row r="1888" customFormat="false" ht="29.85" hidden="false" customHeight="false" outlineLevel="0" collapsed="false">
      <c r="A1888" s="1" t="s">
        <v>5173</v>
      </c>
      <c r="B1888" s="1" t="s">
        <v>5174</v>
      </c>
      <c r="C1888" s="1" t="s">
        <v>142</v>
      </c>
      <c r="D1888" s="1" t="s">
        <v>29</v>
      </c>
      <c r="E1888" s="1" t="n">
        <v>5317.5</v>
      </c>
      <c r="F1888" s="1" t="n">
        <f aca="false">D1888-C1888</f>
        <v>1</v>
      </c>
      <c r="G1888" s="26" t="n">
        <v>3853.5</v>
      </c>
      <c r="H1888" s="1" t="n">
        <f aca="false">G1888*F1888</f>
        <v>3853.5</v>
      </c>
      <c r="I1888" s="13" t="s">
        <v>5175</v>
      </c>
      <c r="J1888" s="14" t="n">
        <v>3853.5</v>
      </c>
      <c r="K1888" s="1" t="n">
        <f aca="false">H1888-J1888</f>
        <v>0</v>
      </c>
      <c r="L1888" s="0"/>
    </row>
    <row r="1889" s="44" customFormat="true" ht="33.55" hidden="false" customHeight="true" outlineLevel="0" collapsed="false">
      <c r="A1889" s="114" t="s">
        <v>5176</v>
      </c>
      <c r="B1889" s="66" t="s">
        <v>5177</v>
      </c>
      <c r="C1889" s="66" t="s">
        <v>3121</v>
      </c>
      <c r="D1889" s="66" t="s">
        <v>142</v>
      </c>
      <c r="E1889" s="66" t="n">
        <v>26310</v>
      </c>
      <c r="F1889" s="66" t="n">
        <v>3</v>
      </c>
      <c r="G1889" s="66" t="n">
        <v>3670</v>
      </c>
      <c r="H1889" s="66" t="n">
        <f aca="false">G1889*F1889</f>
        <v>11010</v>
      </c>
      <c r="I1889" s="67" t="s">
        <v>5178</v>
      </c>
      <c r="J1889" s="68" t="n">
        <v>15000</v>
      </c>
      <c r="K1889" s="66" t="n">
        <f aca="false">H1889+H1890-J1889</f>
        <v>11010</v>
      </c>
      <c r="L1889" s="66"/>
    </row>
    <row r="1890" s="44" customFormat="true" ht="33.55" hidden="false" customHeight="true" outlineLevel="0" collapsed="false">
      <c r="A1890" s="114"/>
      <c r="B1890" s="66"/>
      <c r="C1890" s="66"/>
      <c r="D1890" s="66"/>
      <c r="E1890" s="66"/>
      <c r="F1890" s="66" t="n">
        <v>3</v>
      </c>
      <c r="G1890" s="66" t="n">
        <v>5000</v>
      </c>
      <c r="H1890" s="66" t="n">
        <f aca="false">G1890*F1890</f>
        <v>15000</v>
      </c>
      <c r="I1890" s="67"/>
      <c r="J1890" s="68"/>
      <c r="K1890" s="66" t="n">
        <v>0</v>
      </c>
      <c r="L1890" s="66"/>
    </row>
    <row r="1891" customFormat="false" ht="30.8" hidden="false" customHeight="false" outlineLevel="0" collapsed="false">
      <c r="A1891" s="1" t="s">
        <v>5179</v>
      </c>
      <c r="B1891" s="1" t="s">
        <v>5180</v>
      </c>
      <c r="C1891" s="1" t="s">
        <v>51</v>
      </c>
      <c r="D1891" s="1" t="s">
        <v>14</v>
      </c>
      <c r="E1891" s="1" t="n">
        <v>13645</v>
      </c>
      <c r="F1891" s="1" t="n">
        <f aca="false">D1891-C1891</f>
        <v>2</v>
      </c>
      <c r="G1891" s="26" t="n">
        <v>5743.5</v>
      </c>
      <c r="H1891" s="1" t="n">
        <f aca="false">G1891*F1891</f>
        <v>11487</v>
      </c>
      <c r="I1891" s="13" t="s">
        <v>5181</v>
      </c>
      <c r="J1891" s="14" t="n">
        <v>11486.8</v>
      </c>
      <c r="K1891" s="1" t="n">
        <f aca="false">H1891-J1891</f>
        <v>0.200000000000728</v>
      </c>
      <c r="L1891" s="0"/>
    </row>
    <row r="1892" s="12" customFormat="true" ht="29.85" hidden="false" customHeight="false" outlineLevel="0" collapsed="false">
      <c r="A1892" s="23" t="s">
        <v>5182</v>
      </c>
      <c r="B1892" s="11" t="s">
        <v>5183</v>
      </c>
      <c r="C1892" s="11" t="s">
        <v>112</v>
      </c>
      <c r="D1892" s="11" t="s">
        <v>14</v>
      </c>
      <c r="E1892" s="11" t="n">
        <v>14047.5</v>
      </c>
      <c r="F1892" s="11" t="n">
        <f aca="false">D1892-C1892</f>
        <v>1</v>
      </c>
      <c r="G1892" s="8" t="n">
        <f aca="false">3853.5*2</f>
        <v>7707</v>
      </c>
      <c r="H1892" s="11" t="n">
        <f aca="false">G1892*F1892</f>
        <v>7707</v>
      </c>
      <c r="I1892" s="9" t="s">
        <v>5184</v>
      </c>
      <c r="J1892" s="10" t="n">
        <v>3853.5</v>
      </c>
      <c r="K1892" s="11" t="n">
        <f aca="false">H1892-J1892-J1893</f>
        <v>0</v>
      </c>
      <c r="L1892" s="11"/>
    </row>
    <row r="1893" s="12" customFormat="true" ht="29.85" hidden="false" customHeight="false" outlineLevel="0" collapsed="false">
      <c r="A1893" s="23"/>
      <c r="B1893" s="11"/>
      <c r="C1893" s="11"/>
      <c r="D1893" s="11"/>
      <c r="E1893" s="11"/>
      <c r="F1893" s="11"/>
      <c r="G1893" s="8"/>
      <c r="H1893" s="11"/>
      <c r="I1893" s="9" t="s">
        <v>5185</v>
      </c>
      <c r="J1893" s="10" t="n">
        <v>3853.5</v>
      </c>
      <c r="K1893" s="11" t="n">
        <v>0</v>
      </c>
      <c r="L1893" s="11"/>
    </row>
    <row r="1894" customFormat="false" ht="30.8" hidden="false" customHeight="false" outlineLevel="0" collapsed="false">
      <c r="A1894" s="1" t="s">
        <v>5186</v>
      </c>
      <c r="B1894" s="1" t="s">
        <v>5187</v>
      </c>
      <c r="C1894" s="1" t="s">
        <v>74</v>
      </c>
      <c r="D1894" s="1" t="s">
        <v>19</v>
      </c>
      <c r="E1894" s="1" t="n">
        <v>29890</v>
      </c>
      <c r="F1894" s="1" t="n">
        <f aca="false">D1894-C1894</f>
        <v>4</v>
      </c>
      <c r="G1894" s="26" t="n">
        <v>3853.5</v>
      </c>
      <c r="H1894" s="1" t="n">
        <f aca="false">G1894*F1894</f>
        <v>15414</v>
      </c>
      <c r="I1894" s="13" t="s">
        <v>5188</v>
      </c>
      <c r="J1894" s="14" t="n">
        <v>15414</v>
      </c>
      <c r="K1894" s="1" t="n">
        <f aca="false">H1894-J1894</f>
        <v>0</v>
      </c>
      <c r="L1894" s="0"/>
    </row>
    <row r="1895" customFormat="false" ht="15.9" hidden="false" customHeight="false" outlineLevel="0" collapsed="false">
      <c r="A1895" s="1" t="s">
        <v>5189</v>
      </c>
      <c r="B1895" s="1" t="s">
        <v>5190</v>
      </c>
      <c r="C1895" s="1" t="s">
        <v>150</v>
      </c>
      <c r="D1895" s="1" t="s">
        <v>58</v>
      </c>
      <c r="E1895" s="1" t="n">
        <v>4932.5</v>
      </c>
      <c r="F1895" s="1" t="n">
        <f aca="false">D1895-C1895</f>
        <v>1</v>
      </c>
      <c r="G1895" s="26" t="n">
        <v>3853.5</v>
      </c>
      <c r="H1895" s="1" t="n">
        <f aca="false">G1895*F1895</f>
        <v>3853.5</v>
      </c>
      <c r="I1895" s="13" t="s">
        <v>5191</v>
      </c>
      <c r="J1895" s="14" t="n">
        <v>3853.5</v>
      </c>
      <c r="K1895" s="1" t="n">
        <f aca="false">H1895-J1895</f>
        <v>0</v>
      </c>
      <c r="L1895" s="0"/>
    </row>
    <row r="1896" customFormat="false" ht="30.8" hidden="false" customHeight="false" outlineLevel="0" collapsed="false">
      <c r="A1896" s="1" t="s">
        <v>5192</v>
      </c>
      <c r="B1896" s="1" t="s">
        <v>5193</v>
      </c>
      <c r="C1896" s="1" t="s">
        <v>119</v>
      </c>
      <c r="D1896" s="1" t="s">
        <v>207</v>
      </c>
      <c r="E1896" s="1" t="n">
        <v>67882.5</v>
      </c>
      <c r="F1896" s="1" t="n">
        <f aca="false">D1896-C1896</f>
        <v>7</v>
      </c>
      <c r="G1896" s="26" t="n">
        <v>3853.5</v>
      </c>
      <c r="H1896" s="1" t="n">
        <f aca="false">G1896*F1896</f>
        <v>26974.5</v>
      </c>
      <c r="I1896" s="13" t="s">
        <v>5194</v>
      </c>
      <c r="J1896" s="14" t="n">
        <v>26974.5</v>
      </c>
      <c r="K1896" s="1" t="n">
        <f aca="false">H1896-J1896</f>
        <v>0</v>
      </c>
      <c r="L1896" s="0"/>
    </row>
    <row r="1897" customFormat="false" ht="15.9" hidden="false" customHeight="false" outlineLevel="0" collapsed="false">
      <c r="A1897" s="1" t="s">
        <v>5195</v>
      </c>
      <c r="B1897" s="1" t="s">
        <v>5196</v>
      </c>
      <c r="C1897" s="1" t="s">
        <v>133</v>
      </c>
      <c r="D1897" s="1" t="s">
        <v>51</v>
      </c>
      <c r="E1897" s="1" t="n">
        <v>9865</v>
      </c>
      <c r="F1897" s="1" t="n">
        <f aca="false">D1897-C1897</f>
        <v>2</v>
      </c>
      <c r="G1897" s="26" t="n">
        <v>3853.5</v>
      </c>
      <c r="H1897" s="1" t="n">
        <f aca="false">G1897*F1897</f>
        <v>7707</v>
      </c>
      <c r="I1897" s="13" t="s">
        <v>5197</v>
      </c>
      <c r="J1897" s="14" t="n">
        <v>7707</v>
      </c>
      <c r="K1897" s="1" t="n">
        <f aca="false">H1897-J1897</f>
        <v>0</v>
      </c>
      <c r="L1897" s="0"/>
    </row>
    <row r="1898" s="12" customFormat="true" ht="29.85" hidden="false" customHeight="false" outlineLevel="0" collapsed="false">
      <c r="A1898" s="23" t="s">
        <v>5198</v>
      </c>
      <c r="B1898" s="11" t="s">
        <v>5199</v>
      </c>
      <c r="C1898" s="11" t="s">
        <v>34</v>
      </c>
      <c r="D1898" s="11" t="s">
        <v>19</v>
      </c>
      <c r="E1898" s="11" t="n">
        <v>15402.5</v>
      </c>
      <c r="F1898" s="11" t="n">
        <f aca="false">D1898-C1898</f>
        <v>1</v>
      </c>
      <c r="G1898" s="8" t="n">
        <f aca="false">3853.5*3</f>
        <v>11560.5</v>
      </c>
      <c r="H1898" s="11" t="n">
        <f aca="false">G1898*F1898</f>
        <v>11560.5</v>
      </c>
      <c r="I1898" s="9" t="s">
        <v>5200</v>
      </c>
      <c r="J1898" s="10" t="n">
        <v>3853.5</v>
      </c>
      <c r="K1898" s="11" t="n">
        <f aca="false">H1898-J1898-J1899-J1900</f>
        <v>0</v>
      </c>
      <c r="L1898" s="11"/>
    </row>
    <row r="1899" s="12" customFormat="true" ht="29.85" hidden="false" customHeight="false" outlineLevel="0" collapsed="false">
      <c r="A1899" s="23"/>
      <c r="B1899" s="11"/>
      <c r="C1899" s="11"/>
      <c r="D1899" s="11"/>
      <c r="E1899" s="11"/>
      <c r="F1899" s="11"/>
      <c r="G1899" s="8"/>
      <c r="H1899" s="11"/>
      <c r="I1899" s="9" t="s">
        <v>5201</v>
      </c>
      <c r="J1899" s="10" t="n">
        <v>3853.5</v>
      </c>
      <c r="K1899" s="11" t="n">
        <v>0</v>
      </c>
      <c r="L1899" s="11"/>
    </row>
    <row r="1900" s="12" customFormat="true" ht="29.85" hidden="false" customHeight="false" outlineLevel="0" collapsed="false">
      <c r="A1900" s="23"/>
      <c r="B1900" s="11"/>
      <c r="C1900" s="11"/>
      <c r="D1900" s="11"/>
      <c r="E1900" s="11"/>
      <c r="F1900" s="11"/>
      <c r="G1900" s="8"/>
      <c r="H1900" s="11"/>
      <c r="I1900" s="9" t="s">
        <v>5202</v>
      </c>
      <c r="J1900" s="10" t="n">
        <v>3853.5</v>
      </c>
      <c r="K1900" s="11" t="n">
        <v>0</v>
      </c>
      <c r="L1900" s="11"/>
    </row>
    <row r="1901" customFormat="false" ht="30.8" hidden="false" customHeight="false" outlineLevel="0" collapsed="false">
      <c r="A1901" s="26" t="s">
        <v>5203</v>
      </c>
      <c r="B1901" s="26" t="s">
        <v>5204</v>
      </c>
      <c r="C1901" s="26" t="s">
        <v>207</v>
      </c>
      <c r="D1901" s="26" t="s">
        <v>51</v>
      </c>
      <c r="E1901" s="26" t="n">
        <v>6822.5</v>
      </c>
      <c r="F1901" s="26" t="n">
        <f aca="false">D1901-C1901</f>
        <v>1</v>
      </c>
      <c r="G1901" s="26" t="n">
        <v>5743.5</v>
      </c>
      <c r="H1901" s="26" t="n">
        <f aca="false">G1901*F1901</f>
        <v>5743.5</v>
      </c>
      <c r="I1901" s="13" t="s">
        <v>5205</v>
      </c>
      <c r="J1901" s="14" t="n">
        <v>5743.4</v>
      </c>
      <c r="K1901" s="26" t="n">
        <f aca="false">H1901-J1901</f>
        <v>0.100000000000364</v>
      </c>
      <c r="L1901" s="0"/>
    </row>
    <row r="1902" customFormat="false" ht="30.8" hidden="false" customHeight="false" outlineLevel="0" collapsed="false">
      <c r="A1902" s="1" t="s">
        <v>5206</v>
      </c>
      <c r="B1902" s="1" t="s">
        <v>5207</v>
      </c>
      <c r="C1902" s="1" t="s">
        <v>75</v>
      </c>
      <c r="D1902" s="1" t="s">
        <v>19</v>
      </c>
      <c r="E1902" s="1" t="n">
        <v>10635</v>
      </c>
      <c r="F1902" s="1" t="n">
        <f aca="false">D1902-C1902</f>
        <v>2</v>
      </c>
      <c r="G1902" s="26" t="n">
        <v>3853.5</v>
      </c>
      <c r="H1902" s="1" t="n">
        <f aca="false">G1902*F1902</f>
        <v>7707</v>
      </c>
      <c r="I1902" s="13" t="s">
        <v>5208</v>
      </c>
      <c r="J1902" s="14" t="n">
        <v>7707</v>
      </c>
      <c r="K1902" s="1" t="n">
        <f aca="false">H1902-J1902</f>
        <v>0</v>
      </c>
      <c r="L1902" s="0"/>
    </row>
    <row r="1903" customFormat="false" ht="30.8" hidden="false" customHeight="false" outlineLevel="0" collapsed="false">
      <c r="A1903" s="1" t="s">
        <v>5209</v>
      </c>
      <c r="B1903" s="1" t="s">
        <v>5210</v>
      </c>
      <c r="C1903" s="1" t="s">
        <v>47</v>
      </c>
      <c r="D1903" s="1" t="s">
        <v>142</v>
      </c>
      <c r="E1903" s="1" t="n">
        <v>4767.5</v>
      </c>
      <c r="F1903" s="1" t="n">
        <f aca="false">D1903-C1903</f>
        <v>1</v>
      </c>
      <c r="G1903" s="26" t="n">
        <v>3853.5</v>
      </c>
      <c r="H1903" s="1" t="n">
        <f aca="false">G1903*F1903</f>
        <v>3853.5</v>
      </c>
      <c r="I1903" s="13" t="s">
        <v>5211</v>
      </c>
      <c r="J1903" s="14" t="n">
        <v>3853.5</v>
      </c>
      <c r="K1903" s="1" t="n">
        <f aca="false">H1903-J1903</f>
        <v>0</v>
      </c>
      <c r="L1903" s="0"/>
    </row>
    <row r="1904" s="12" customFormat="true" ht="29.85" hidden="false" customHeight="false" outlineLevel="0" collapsed="false">
      <c r="A1904" s="23" t="s">
        <v>5212</v>
      </c>
      <c r="B1904" s="11" t="s">
        <v>5213</v>
      </c>
      <c r="C1904" s="11" t="s">
        <v>43</v>
      </c>
      <c r="D1904" s="11" t="s">
        <v>34</v>
      </c>
      <c r="E1904" s="11" t="n">
        <v>110902.5</v>
      </c>
      <c r="F1904" s="11" t="n">
        <f aca="false">D1904-C1904</f>
        <v>9</v>
      </c>
      <c r="G1904" s="8" t="n">
        <f aca="false">3853.5*2</f>
        <v>7707</v>
      </c>
      <c r="H1904" s="11" t="n">
        <f aca="false">G1904*F1904</f>
        <v>69363</v>
      </c>
      <c r="I1904" s="9" t="s">
        <v>5214</v>
      </c>
      <c r="J1904" s="10" t="n">
        <v>34681.5</v>
      </c>
      <c r="K1904" s="11" t="n">
        <f aca="false">H1904-J1904-J1905</f>
        <v>0</v>
      </c>
      <c r="L1904" s="11"/>
    </row>
    <row r="1905" s="12" customFormat="true" ht="29.85" hidden="false" customHeight="false" outlineLevel="0" collapsed="false">
      <c r="A1905" s="23"/>
      <c r="B1905" s="11"/>
      <c r="C1905" s="11"/>
      <c r="D1905" s="11"/>
      <c r="E1905" s="11"/>
      <c r="F1905" s="11"/>
      <c r="G1905" s="8"/>
      <c r="H1905" s="11"/>
      <c r="I1905" s="9" t="s">
        <v>5215</v>
      </c>
      <c r="J1905" s="10" t="n">
        <v>34681.5</v>
      </c>
      <c r="K1905" s="11" t="n">
        <v>0</v>
      </c>
      <c r="L1905" s="11"/>
    </row>
    <row r="1906" customFormat="false" ht="30.8" hidden="false" customHeight="false" outlineLevel="0" collapsed="false">
      <c r="A1906" s="1" t="s">
        <v>5216</v>
      </c>
      <c r="B1906" s="1" t="s">
        <v>5217</v>
      </c>
      <c r="C1906" s="1" t="s">
        <v>39</v>
      </c>
      <c r="D1906" s="1" t="s">
        <v>13</v>
      </c>
      <c r="E1906" s="1" t="n">
        <v>4932.5</v>
      </c>
      <c r="F1906" s="1" t="n">
        <f aca="false">D1906-C1906</f>
        <v>1</v>
      </c>
      <c r="G1906" s="26" t="n">
        <v>3853.5</v>
      </c>
      <c r="H1906" s="1" t="n">
        <f aca="false">G1906*F1906</f>
        <v>3853.5</v>
      </c>
      <c r="I1906" s="13" t="s">
        <v>5218</v>
      </c>
      <c r="J1906" s="14" t="n">
        <v>3853.5</v>
      </c>
      <c r="K1906" s="1" t="n">
        <f aca="false">H1906-J1906</f>
        <v>0</v>
      </c>
      <c r="L1906" s="0"/>
    </row>
    <row r="1907" customFormat="false" ht="30.8" hidden="false" customHeight="false" outlineLevel="0" collapsed="false">
      <c r="A1907" s="1" t="s">
        <v>5219</v>
      </c>
      <c r="B1907" s="1" t="s">
        <v>5220</v>
      </c>
      <c r="C1907" s="1" t="s">
        <v>34</v>
      </c>
      <c r="D1907" s="1" t="s">
        <v>93</v>
      </c>
      <c r="E1907" s="1" t="n">
        <v>14797.5</v>
      </c>
      <c r="F1907" s="1" t="n">
        <f aca="false">D1907-C1907</f>
        <v>3</v>
      </c>
      <c r="G1907" s="26" t="n">
        <v>3853.5</v>
      </c>
      <c r="H1907" s="1" t="n">
        <f aca="false">G1907*F1907</f>
        <v>11560.5</v>
      </c>
      <c r="I1907" s="13" t="s">
        <v>5221</v>
      </c>
      <c r="J1907" s="14" t="n">
        <v>11560.5</v>
      </c>
      <c r="K1907" s="1" t="n">
        <f aca="false">H1907-J1907</f>
        <v>0</v>
      </c>
      <c r="L1907" s="0"/>
    </row>
    <row r="1908" s="22" customFormat="true" ht="29.85" hidden="false" customHeight="false" outlineLevel="0" collapsed="false">
      <c r="A1908" s="75" t="s">
        <v>5222</v>
      </c>
      <c r="B1908" s="19" t="s">
        <v>5223</v>
      </c>
      <c r="C1908" s="19" t="s">
        <v>39</v>
      </c>
      <c r="D1908" s="19" t="s">
        <v>133</v>
      </c>
      <c r="E1908" s="19" t="n">
        <v>19730</v>
      </c>
      <c r="F1908" s="19" t="n">
        <v>3</v>
      </c>
      <c r="G1908" s="19" t="n">
        <f aca="false">3853.5</f>
        <v>3853.5</v>
      </c>
      <c r="H1908" s="19" t="n">
        <f aca="false">G1908*F1908</f>
        <v>11560.5</v>
      </c>
      <c r="I1908" s="20" t="s">
        <v>5224</v>
      </c>
      <c r="J1908" s="21" t="n">
        <v>11560.5</v>
      </c>
      <c r="K1908" s="19" t="n">
        <f aca="false">H1908+H1909-J1908-J1909</f>
        <v>0</v>
      </c>
      <c r="L1908" s="19"/>
    </row>
    <row r="1909" customFormat="false" ht="29.85" hidden="false" customHeight="false" outlineLevel="0" collapsed="false">
      <c r="A1909" s="75"/>
      <c r="B1909" s="19"/>
      <c r="C1909" s="19"/>
      <c r="D1909" s="19"/>
      <c r="E1909" s="19"/>
      <c r="F1909" s="19" t="n">
        <v>1</v>
      </c>
      <c r="G1909" s="19" t="n">
        <v>3853.5</v>
      </c>
      <c r="H1909" s="19" t="n">
        <f aca="false">G1909*F1909</f>
        <v>3853.5</v>
      </c>
      <c r="I1909" s="58" t="s">
        <v>5225</v>
      </c>
      <c r="J1909" s="59" t="n">
        <v>3853.5</v>
      </c>
      <c r="K1909" s="19" t="n">
        <v>0</v>
      </c>
      <c r="L1909" s="19"/>
    </row>
    <row r="1910" customFormat="false" ht="30.8" hidden="false" customHeight="false" outlineLevel="0" collapsed="false">
      <c r="A1910" s="1" t="s">
        <v>5226</v>
      </c>
      <c r="B1910" s="1" t="s">
        <v>5227</v>
      </c>
      <c r="C1910" s="1" t="s">
        <v>34</v>
      </c>
      <c r="D1910" s="1" t="s">
        <v>82</v>
      </c>
      <c r="E1910" s="1" t="n">
        <v>11545</v>
      </c>
      <c r="F1910" s="1" t="n">
        <f aca="false">D1910-C1910</f>
        <v>2</v>
      </c>
      <c r="G1910" s="26" t="n">
        <v>4693.5</v>
      </c>
      <c r="H1910" s="1" t="n">
        <f aca="false">G1910*F1910</f>
        <v>9387</v>
      </c>
      <c r="I1910" s="13" t="s">
        <v>5228</v>
      </c>
      <c r="J1910" s="14" t="n">
        <v>9387</v>
      </c>
      <c r="K1910" s="1" t="n">
        <f aca="false">H1910-J1910</f>
        <v>0</v>
      </c>
      <c r="L1910" s="0"/>
    </row>
    <row r="1911" s="12" customFormat="true" ht="29.85" hidden="false" customHeight="false" outlineLevel="0" collapsed="false">
      <c r="A1911" s="23" t="s">
        <v>5229</v>
      </c>
      <c r="B1911" s="11" t="s">
        <v>5230</v>
      </c>
      <c r="C1911" s="11" t="s">
        <v>39</v>
      </c>
      <c r="D1911" s="11" t="s">
        <v>86</v>
      </c>
      <c r="E1911" s="11" t="n">
        <v>20500</v>
      </c>
      <c r="F1911" s="11" t="n">
        <f aca="false">D1911-C1911</f>
        <v>2</v>
      </c>
      <c r="G1911" s="8" t="n">
        <f aca="false">3853.5*2</f>
        <v>7707</v>
      </c>
      <c r="H1911" s="11" t="n">
        <f aca="false">G1911*F1911</f>
        <v>15414</v>
      </c>
      <c r="I1911" s="9" t="s">
        <v>5231</v>
      </c>
      <c r="J1911" s="10" t="n">
        <v>7707</v>
      </c>
      <c r="K1911" s="11" t="n">
        <f aca="false">H1911-J1911-J1912</f>
        <v>0</v>
      </c>
      <c r="L1911" s="11"/>
    </row>
    <row r="1912" s="12" customFormat="true" ht="29.85" hidden="false" customHeight="false" outlineLevel="0" collapsed="false">
      <c r="A1912" s="23"/>
      <c r="B1912" s="11"/>
      <c r="C1912" s="11"/>
      <c r="D1912" s="11"/>
      <c r="E1912" s="11"/>
      <c r="F1912" s="11"/>
      <c r="G1912" s="8"/>
      <c r="H1912" s="11"/>
      <c r="I1912" s="9" t="s">
        <v>5232</v>
      </c>
      <c r="J1912" s="10" t="n">
        <v>7707</v>
      </c>
      <c r="K1912" s="11" t="n">
        <v>0</v>
      </c>
      <c r="L1912" s="11"/>
    </row>
    <row r="1913" customFormat="false" ht="30.8" hidden="false" customHeight="false" outlineLevel="0" collapsed="false">
      <c r="A1913" s="1" t="s">
        <v>5233</v>
      </c>
      <c r="B1913" s="1" t="s">
        <v>5234</v>
      </c>
      <c r="C1913" s="1" t="s">
        <v>142</v>
      </c>
      <c r="D1913" s="1" t="s">
        <v>24</v>
      </c>
      <c r="E1913" s="1" t="n">
        <v>19730</v>
      </c>
      <c r="F1913" s="1" t="n">
        <f aca="false">D1913-C1913</f>
        <v>4</v>
      </c>
      <c r="G1913" s="26" t="n">
        <v>3853.5</v>
      </c>
      <c r="H1913" s="1" t="n">
        <f aca="false">G1913*F1913</f>
        <v>15414</v>
      </c>
      <c r="I1913" s="13" t="s">
        <v>5235</v>
      </c>
      <c r="J1913" s="14" t="n">
        <v>15414</v>
      </c>
      <c r="K1913" s="1" t="n">
        <f aca="false">H1913-J1913</f>
        <v>0</v>
      </c>
      <c r="L1913" s="0"/>
    </row>
    <row r="1914" customFormat="false" ht="30.8" hidden="false" customHeight="false" outlineLevel="0" collapsed="false">
      <c r="A1914" s="1" t="s">
        <v>5236</v>
      </c>
      <c r="B1914" s="1" t="s">
        <v>5237</v>
      </c>
      <c r="C1914" s="1" t="s">
        <v>28</v>
      </c>
      <c r="D1914" s="1" t="s">
        <v>47</v>
      </c>
      <c r="E1914" s="1" t="n">
        <v>5482.5</v>
      </c>
      <c r="F1914" s="1" t="n">
        <f aca="false">D1914-C1914</f>
        <v>1</v>
      </c>
      <c r="G1914" s="26" t="n">
        <v>3853.5</v>
      </c>
      <c r="H1914" s="1" t="n">
        <f aca="false">G1914*F1914</f>
        <v>3853.5</v>
      </c>
      <c r="I1914" s="13" t="s">
        <v>5238</v>
      </c>
      <c r="J1914" s="14" t="n">
        <v>3853.5</v>
      </c>
      <c r="K1914" s="1" t="n">
        <f aca="false">H1914-J1914</f>
        <v>0</v>
      </c>
      <c r="L1914" s="0"/>
    </row>
    <row r="1915" customFormat="false" ht="30.8" hidden="false" customHeight="false" outlineLevel="0" collapsed="false">
      <c r="A1915" s="1" t="s">
        <v>5239</v>
      </c>
      <c r="B1915" s="1" t="s">
        <v>5240</v>
      </c>
      <c r="C1915" s="1" t="s">
        <v>24</v>
      </c>
      <c r="D1915" s="1" t="s">
        <v>67</v>
      </c>
      <c r="E1915" s="1" t="n">
        <v>34527.5</v>
      </c>
      <c r="F1915" s="1" t="n">
        <f aca="false">D1915-C1915</f>
        <v>7</v>
      </c>
      <c r="G1915" s="26" t="n">
        <v>3853.5</v>
      </c>
      <c r="H1915" s="1" t="n">
        <f aca="false">G1915*F1915</f>
        <v>26974.5</v>
      </c>
      <c r="I1915" s="13" t="s">
        <v>5241</v>
      </c>
      <c r="J1915" s="14" t="n">
        <v>26974.5</v>
      </c>
      <c r="K1915" s="1" t="n">
        <f aca="false">H1915-J1915</f>
        <v>0</v>
      </c>
      <c r="L1915" s="0"/>
    </row>
    <row r="1916" customFormat="false" ht="30.8" hidden="false" customHeight="false" outlineLevel="0" collapsed="false">
      <c r="A1916" s="1" t="s">
        <v>5242</v>
      </c>
      <c r="B1916" s="1" t="s">
        <v>5243</v>
      </c>
      <c r="C1916" s="1" t="s">
        <v>75</v>
      </c>
      <c r="D1916" s="1" t="s">
        <v>19</v>
      </c>
      <c r="E1916" s="1" t="n">
        <v>9865</v>
      </c>
      <c r="F1916" s="1" t="n">
        <f aca="false">D1916-C1916</f>
        <v>2</v>
      </c>
      <c r="G1916" s="26" t="n">
        <v>3853.5</v>
      </c>
      <c r="H1916" s="1" t="n">
        <f aca="false">G1916*F1916</f>
        <v>7707</v>
      </c>
      <c r="I1916" s="13" t="s">
        <v>5244</v>
      </c>
      <c r="J1916" s="14" t="n">
        <v>7707</v>
      </c>
      <c r="K1916" s="1" t="n">
        <f aca="false">H1916-J1916</f>
        <v>0</v>
      </c>
      <c r="L1916" s="0"/>
    </row>
    <row r="1917" customFormat="false" ht="30.8" hidden="false" customHeight="false" outlineLevel="0" collapsed="false">
      <c r="A1917" s="26" t="s">
        <v>5245</v>
      </c>
      <c r="B1917" s="26" t="s">
        <v>5243</v>
      </c>
      <c r="C1917" s="26" t="s">
        <v>86</v>
      </c>
      <c r="D1917" s="26" t="s">
        <v>133</v>
      </c>
      <c r="E1917" s="26" t="n">
        <v>4932.5</v>
      </c>
      <c r="F1917" s="26" t="n">
        <f aca="false">D1917-C1917</f>
        <v>1</v>
      </c>
      <c r="G1917" s="26" t="n">
        <v>3853.5</v>
      </c>
      <c r="H1917" s="26" t="n">
        <f aca="false">G1917*F1917</f>
        <v>3853.5</v>
      </c>
      <c r="I1917" s="13" t="s">
        <v>5246</v>
      </c>
      <c r="J1917" s="14" t="n">
        <v>3853.5</v>
      </c>
      <c r="K1917" s="1" t="n">
        <f aca="false">H1917-J1917</f>
        <v>0</v>
      </c>
      <c r="L1917" s="0"/>
    </row>
    <row r="1918" customFormat="false" ht="30.8" hidden="false" customHeight="false" outlineLevel="0" collapsed="false">
      <c r="A1918" s="1" t="s">
        <v>5247</v>
      </c>
      <c r="B1918" s="1" t="s">
        <v>5243</v>
      </c>
      <c r="C1918" s="1" t="s">
        <v>14</v>
      </c>
      <c r="D1918" s="1" t="s">
        <v>20</v>
      </c>
      <c r="E1918" s="1" t="n">
        <v>4932.5</v>
      </c>
      <c r="F1918" s="1" t="n">
        <f aca="false">D1918-C1918</f>
        <v>1</v>
      </c>
      <c r="G1918" s="26" t="n">
        <v>3853.5</v>
      </c>
      <c r="H1918" s="1" t="n">
        <f aca="false">G1918*F1918</f>
        <v>3853.5</v>
      </c>
      <c r="I1918" s="13" t="s">
        <v>5248</v>
      </c>
      <c r="J1918" s="14" t="n">
        <v>3853.5</v>
      </c>
      <c r="K1918" s="1" t="n">
        <f aca="false">H1918-J1918</f>
        <v>0</v>
      </c>
      <c r="L1918" s="0"/>
    </row>
    <row r="1919" s="44" customFormat="true" ht="29.85" hidden="false" customHeight="false" outlineLevel="0" collapsed="false">
      <c r="A1919" s="66" t="s">
        <v>5249</v>
      </c>
      <c r="B1919" s="66" t="s">
        <v>5250</v>
      </c>
      <c r="C1919" s="66" t="s">
        <v>47</v>
      </c>
      <c r="D1919" s="66" t="s">
        <v>63</v>
      </c>
      <c r="E1919" s="66" t="n">
        <v>17775</v>
      </c>
      <c r="F1919" s="66" t="n">
        <f aca="false">D1919-C1919</f>
        <v>3</v>
      </c>
      <c r="G1919" s="66" t="n">
        <v>3670</v>
      </c>
      <c r="H1919" s="66" t="n">
        <f aca="false">G1919*F1919</f>
        <v>11010</v>
      </c>
      <c r="I1919" s="67" t="s">
        <v>5251</v>
      </c>
      <c r="J1919" s="68" t="n">
        <v>11560.5</v>
      </c>
      <c r="K1919" s="66" t="n">
        <f aca="false">H1919-J1919</f>
        <v>-550.5</v>
      </c>
    </row>
    <row r="1920" customFormat="false" ht="30.8" hidden="false" customHeight="false" outlineLevel="0" collapsed="false">
      <c r="A1920" s="26" t="s">
        <v>5252</v>
      </c>
      <c r="B1920" s="26" t="s">
        <v>5253</v>
      </c>
      <c r="C1920" s="26" t="s">
        <v>142</v>
      </c>
      <c r="D1920" s="26" t="s">
        <v>63</v>
      </c>
      <c r="E1920" s="26" t="n">
        <v>9865</v>
      </c>
      <c r="F1920" s="26" t="n">
        <f aca="false">D1920-C1920</f>
        <v>2</v>
      </c>
      <c r="G1920" s="26" t="n">
        <v>3853.5</v>
      </c>
      <c r="H1920" s="26" t="n">
        <f aca="false">G1920*F1920</f>
        <v>7707</v>
      </c>
      <c r="I1920" s="13" t="s">
        <v>5254</v>
      </c>
      <c r="J1920" s="14" t="n">
        <v>7707</v>
      </c>
      <c r="K1920" s="1" t="n">
        <f aca="false">H1920-J1920</f>
        <v>0</v>
      </c>
      <c r="L1920" s="0"/>
    </row>
    <row r="1921" s="12" customFormat="true" ht="29.85" hidden="false" customHeight="false" outlineLevel="0" collapsed="false">
      <c r="A1921" s="23" t="s">
        <v>5255</v>
      </c>
      <c r="B1921" s="11" t="s">
        <v>5256</v>
      </c>
      <c r="C1921" s="11" t="s">
        <v>34</v>
      </c>
      <c r="D1921" s="11" t="s">
        <v>67</v>
      </c>
      <c r="E1921" s="11" t="n">
        <v>73162.5</v>
      </c>
      <c r="F1921" s="11" t="n">
        <f aca="false">D1921-C1921</f>
        <v>5</v>
      </c>
      <c r="G1921" s="8" t="n">
        <f aca="false">3853.5*3</f>
        <v>11560.5</v>
      </c>
      <c r="H1921" s="11" t="n">
        <f aca="false">G1921*F1921</f>
        <v>57802.5</v>
      </c>
      <c r="I1921" s="9" t="s">
        <v>5257</v>
      </c>
      <c r="J1921" s="10" t="n">
        <v>19267.5</v>
      </c>
      <c r="K1921" s="11" t="n">
        <f aca="false">H1921-J1921-J1922-J1923</f>
        <v>0</v>
      </c>
      <c r="L1921" s="11"/>
    </row>
    <row r="1922" s="12" customFormat="true" ht="29.85" hidden="false" customHeight="false" outlineLevel="0" collapsed="false">
      <c r="A1922" s="23"/>
      <c r="B1922" s="11"/>
      <c r="C1922" s="11"/>
      <c r="D1922" s="11"/>
      <c r="E1922" s="11"/>
      <c r="F1922" s="11"/>
      <c r="G1922" s="8"/>
      <c r="H1922" s="11"/>
      <c r="I1922" s="9" t="s">
        <v>5258</v>
      </c>
      <c r="J1922" s="10" t="n">
        <v>19267.5</v>
      </c>
      <c r="K1922" s="11" t="n">
        <v>0</v>
      </c>
      <c r="L1922" s="11"/>
    </row>
    <row r="1923" customFormat="false" ht="30.8" hidden="false" customHeight="false" outlineLevel="0" collapsed="false">
      <c r="A1923" s="23"/>
      <c r="B1923" s="11"/>
      <c r="C1923" s="11"/>
      <c r="D1923" s="11"/>
      <c r="E1923" s="11"/>
      <c r="F1923" s="11"/>
      <c r="G1923" s="8"/>
      <c r="H1923" s="11"/>
      <c r="I1923" s="115" t="s">
        <v>5259</v>
      </c>
      <c r="J1923" s="10" t="n">
        <v>19267.5</v>
      </c>
      <c r="K1923" s="11" t="n">
        <v>0</v>
      </c>
      <c r="L1923" s="11"/>
    </row>
    <row r="1924" customFormat="false" ht="30.8" hidden="false" customHeight="false" outlineLevel="0" collapsed="false">
      <c r="A1924" s="1" t="s">
        <v>5260</v>
      </c>
      <c r="B1924" s="1" t="s">
        <v>5261</v>
      </c>
      <c r="C1924" s="1" t="s">
        <v>39</v>
      </c>
      <c r="D1924" s="1" t="s">
        <v>207</v>
      </c>
      <c r="E1924" s="1" t="n">
        <v>28980</v>
      </c>
      <c r="F1924" s="1" t="n">
        <f aca="false">D1924-C1924</f>
        <v>4</v>
      </c>
      <c r="G1924" s="26" t="n">
        <v>3853.5</v>
      </c>
      <c r="H1924" s="1" t="n">
        <f aca="false">G1924*F1924</f>
        <v>15414</v>
      </c>
      <c r="I1924" s="13" t="s">
        <v>5262</v>
      </c>
      <c r="J1924" s="14" t="n">
        <v>15414</v>
      </c>
      <c r="K1924" s="1" t="n">
        <f aca="false">H1924-J1924</f>
        <v>0</v>
      </c>
      <c r="L1924" s="0"/>
    </row>
    <row r="1925" s="22" customFormat="true" ht="29.85" hidden="false" customHeight="false" outlineLevel="0" collapsed="false">
      <c r="A1925" s="19" t="s">
        <v>5263</v>
      </c>
      <c r="B1925" s="19" t="s">
        <v>5264</v>
      </c>
      <c r="C1925" s="19" t="s">
        <v>47</v>
      </c>
      <c r="D1925" s="19" t="s">
        <v>63</v>
      </c>
      <c r="E1925" s="19" t="n">
        <v>21187.5</v>
      </c>
      <c r="F1925" s="19" t="n">
        <f aca="false">D1925-C1925</f>
        <v>3</v>
      </c>
      <c r="G1925" s="19" t="n">
        <v>3670</v>
      </c>
      <c r="H1925" s="19" t="n">
        <f aca="false">G1925*F1925</f>
        <v>11010</v>
      </c>
      <c r="I1925" s="20" t="s">
        <v>5265</v>
      </c>
      <c r="J1925" s="21" t="n">
        <v>11010</v>
      </c>
      <c r="K1925" s="19" t="n">
        <f aca="false">H1925-J1925</f>
        <v>0</v>
      </c>
    </row>
    <row r="1926" customFormat="false" ht="30.8" hidden="false" customHeight="false" outlineLevel="0" collapsed="false">
      <c r="A1926" s="1" t="s">
        <v>5266</v>
      </c>
      <c r="B1926" s="1" t="s">
        <v>5267</v>
      </c>
      <c r="C1926" s="1" t="s">
        <v>51</v>
      </c>
      <c r="D1926" s="1" t="s">
        <v>14</v>
      </c>
      <c r="E1926" s="1" t="n">
        <v>12215</v>
      </c>
      <c r="F1926" s="1" t="n">
        <f aca="false">D1926-C1926</f>
        <v>2</v>
      </c>
      <c r="G1926" s="26" t="n">
        <v>3853.5</v>
      </c>
      <c r="H1926" s="1" t="n">
        <f aca="false">G1926*F1926</f>
        <v>7707</v>
      </c>
      <c r="I1926" s="13" t="s">
        <v>5268</v>
      </c>
      <c r="J1926" s="14" t="n">
        <v>7707</v>
      </c>
      <c r="K1926" s="1" t="n">
        <f aca="false">H1926-J1926</f>
        <v>0</v>
      </c>
      <c r="L1926" s="0"/>
    </row>
    <row r="1927" customFormat="false" ht="30.8" hidden="false" customHeight="false" outlineLevel="0" collapsed="false">
      <c r="A1927" s="1" t="s">
        <v>5269</v>
      </c>
      <c r="B1927" s="1" t="s">
        <v>5270</v>
      </c>
      <c r="C1927" s="1" t="s">
        <v>63</v>
      </c>
      <c r="D1927" s="1" t="s">
        <v>74</v>
      </c>
      <c r="E1927" s="1" t="n">
        <v>5482.5</v>
      </c>
      <c r="F1927" s="1" t="n">
        <f aca="false">D1927-C1927</f>
        <v>1</v>
      </c>
      <c r="G1927" s="26" t="n">
        <v>3853.5</v>
      </c>
      <c r="H1927" s="1" t="n">
        <f aca="false">G1927*F1927</f>
        <v>3853.5</v>
      </c>
      <c r="I1927" s="13" t="s">
        <v>5271</v>
      </c>
      <c r="J1927" s="14" t="n">
        <v>3853.5</v>
      </c>
      <c r="K1927" s="1" t="n">
        <f aca="false">H1927-J1927</f>
        <v>0</v>
      </c>
      <c r="L1927" s="0"/>
    </row>
    <row r="1928" customFormat="false" ht="30.8" hidden="false" customHeight="false" outlineLevel="0" collapsed="false">
      <c r="A1928" s="1" t="s">
        <v>5272</v>
      </c>
      <c r="B1928" s="1" t="s">
        <v>5273</v>
      </c>
      <c r="C1928" s="1" t="s">
        <v>232</v>
      </c>
      <c r="D1928" s="1" t="s">
        <v>59</v>
      </c>
      <c r="E1928" s="1" t="n">
        <v>5757.5</v>
      </c>
      <c r="F1928" s="1" t="n">
        <f aca="false">D1928-C1928</f>
        <v>1</v>
      </c>
      <c r="G1928" s="26" t="n">
        <v>3853.5</v>
      </c>
      <c r="H1928" s="1" t="n">
        <f aca="false">G1928*F1928</f>
        <v>3853.5</v>
      </c>
      <c r="I1928" s="13" t="s">
        <v>5274</v>
      </c>
      <c r="J1928" s="14" t="n">
        <v>3853.5</v>
      </c>
      <c r="K1928" s="1" t="n">
        <f aca="false">H1928-J1928</f>
        <v>0</v>
      </c>
      <c r="L1928" s="0"/>
    </row>
    <row r="1929" customFormat="false" ht="30.8" hidden="false" customHeight="false" outlineLevel="0" collapsed="false">
      <c r="A1929" s="26" t="s">
        <v>5275</v>
      </c>
      <c r="B1929" s="26" t="s">
        <v>5276</v>
      </c>
      <c r="C1929" s="26" t="s">
        <v>67</v>
      </c>
      <c r="D1929" s="26" t="s">
        <v>39</v>
      </c>
      <c r="E1929" s="26" t="n">
        <v>12215</v>
      </c>
      <c r="F1929" s="26" t="n">
        <f aca="false">D1929-C1929</f>
        <v>2</v>
      </c>
      <c r="G1929" s="26" t="n">
        <v>3853.5</v>
      </c>
      <c r="H1929" s="26" t="n">
        <f aca="false">G1929*F1929</f>
        <v>7707</v>
      </c>
      <c r="I1929" s="13" t="s">
        <v>5277</v>
      </c>
      <c r="J1929" s="14" t="n">
        <v>7707</v>
      </c>
      <c r="K1929" s="1" t="n">
        <f aca="false">H1929-J1929</f>
        <v>0</v>
      </c>
      <c r="L1929" s="0"/>
    </row>
    <row r="1930" customFormat="false" ht="30.8" hidden="false" customHeight="false" outlineLevel="0" collapsed="false">
      <c r="A1930" s="1" t="s">
        <v>5278</v>
      </c>
      <c r="B1930" s="1" t="s">
        <v>5279</v>
      </c>
      <c r="C1930" s="1" t="s">
        <v>82</v>
      </c>
      <c r="D1930" s="1" t="s">
        <v>14</v>
      </c>
      <c r="E1930" s="1" t="n">
        <v>67110</v>
      </c>
      <c r="F1930" s="1" t="n">
        <f aca="false">D1930-C1930</f>
        <v>12</v>
      </c>
      <c r="G1930" s="26" t="n">
        <v>3853.5</v>
      </c>
      <c r="H1930" s="1" t="n">
        <f aca="false">G1930*F1930</f>
        <v>46242</v>
      </c>
      <c r="I1930" s="13" t="s">
        <v>5280</v>
      </c>
      <c r="J1930" s="14" t="n">
        <v>46242</v>
      </c>
      <c r="K1930" s="1" t="n">
        <f aca="false">H1930-J1930</f>
        <v>0</v>
      </c>
      <c r="L1930" s="0"/>
    </row>
    <row r="1931" customFormat="false" ht="30.8" hidden="false" customHeight="false" outlineLevel="0" collapsed="false">
      <c r="A1931" s="1" t="s">
        <v>5281</v>
      </c>
      <c r="B1931" s="1" t="s">
        <v>5279</v>
      </c>
      <c r="C1931" s="1" t="s">
        <v>14</v>
      </c>
      <c r="D1931" s="1" t="s">
        <v>59</v>
      </c>
      <c r="E1931" s="1" t="n">
        <v>34527.5</v>
      </c>
      <c r="F1931" s="1" t="n">
        <f aca="false">D1931-C1931</f>
        <v>7</v>
      </c>
      <c r="G1931" s="26" t="n">
        <v>3853.5</v>
      </c>
      <c r="H1931" s="1" t="n">
        <f aca="false">G1931*F1931</f>
        <v>26974.5</v>
      </c>
      <c r="I1931" s="13" t="s">
        <v>5282</v>
      </c>
      <c r="J1931" s="14" t="n">
        <v>26974.5</v>
      </c>
      <c r="K1931" s="1" t="n">
        <f aca="false">H1931-J1931</f>
        <v>0</v>
      </c>
      <c r="L1931" s="0"/>
    </row>
    <row r="1932" customFormat="false" ht="30.8" hidden="false" customHeight="false" outlineLevel="0" collapsed="false">
      <c r="A1932" s="1" t="s">
        <v>5283</v>
      </c>
      <c r="B1932" s="1" t="s">
        <v>5284</v>
      </c>
      <c r="C1932" s="1" t="s">
        <v>150</v>
      </c>
      <c r="D1932" s="1" t="s">
        <v>58</v>
      </c>
      <c r="E1932" s="1" t="n">
        <v>4932.5</v>
      </c>
      <c r="F1932" s="1" t="n">
        <f aca="false">D1932-C1932</f>
        <v>1</v>
      </c>
      <c r="G1932" s="26" t="n">
        <v>3853.5</v>
      </c>
      <c r="H1932" s="1" t="n">
        <f aca="false">G1932*F1932</f>
        <v>3853.5</v>
      </c>
      <c r="I1932" s="13" t="s">
        <v>5285</v>
      </c>
      <c r="J1932" s="14" t="n">
        <v>3853.5</v>
      </c>
      <c r="K1932" s="1" t="n">
        <f aca="false">H1932-J1932</f>
        <v>0</v>
      </c>
      <c r="L1932" s="0"/>
    </row>
    <row r="1933" customFormat="false" ht="30.8" hidden="false" customHeight="false" outlineLevel="0" collapsed="false">
      <c r="A1933" s="1" t="s">
        <v>5286</v>
      </c>
      <c r="B1933" s="1" t="s">
        <v>5287</v>
      </c>
      <c r="C1933" s="1" t="s">
        <v>24</v>
      </c>
      <c r="D1933" s="1" t="s">
        <v>119</v>
      </c>
      <c r="E1933" s="1" t="n">
        <v>29595</v>
      </c>
      <c r="F1933" s="1" t="n">
        <f aca="false">D1933-C1933</f>
        <v>6</v>
      </c>
      <c r="G1933" s="26" t="n">
        <v>3853.5</v>
      </c>
      <c r="H1933" s="1" t="n">
        <f aca="false">G1933*F1933</f>
        <v>23121</v>
      </c>
      <c r="I1933" s="13" t="s">
        <v>5288</v>
      </c>
      <c r="J1933" s="14" t="n">
        <v>23121</v>
      </c>
      <c r="K1933" s="1" t="n">
        <f aca="false">H1933-J1933</f>
        <v>0</v>
      </c>
      <c r="L1933" s="0"/>
    </row>
    <row r="1934" customFormat="false" ht="15.9" hidden="false" customHeight="false" outlineLevel="0" collapsed="false">
      <c r="A1934" s="1" t="s">
        <v>5289</v>
      </c>
      <c r="B1934" s="1" t="s">
        <v>5290</v>
      </c>
      <c r="C1934" s="1" t="s">
        <v>35</v>
      </c>
      <c r="D1934" s="1" t="s">
        <v>133</v>
      </c>
      <c r="E1934" s="1" t="n">
        <v>27290</v>
      </c>
      <c r="F1934" s="1" t="n">
        <f aca="false">D1934-C1934</f>
        <v>4</v>
      </c>
      <c r="G1934" s="26" t="n">
        <v>5743.5</v>
      </c>
      <c r="H1934" s="1" t="n">
        <f aca="false">G1934*F1934</f>
        <v>22974</v>
      </c>
      <c r="I1934" s="13" t="s">
        <v>5291</v>
      </c>
      <c r="J1934" s="14" t="n">
        <v>22973.6</v>
      </c>
      <c r="K1934" s="1" t="n">
        <f aca="false">H1934-J1934</f>
        <v>0.400000000001455</v>
      </c>
      <c r="L1934" s="0"/>
    </row>
    <row r="1935" customFormat="false" ht="30.8" hidden="false" customHeight="false" outlineLevel="0" collapsed="false">
      <c r="A1935" s="1" t="s">
        <v>5292</v>
      </c>
      <c r="B1935" s="1" t="s">
        <v>5293</v>
      </c>
      <c r="C1935" s="1" t="s">
        <v>133</v>
      </c>
      <c r="D1935" s="1" t="s">
        <v>146</v>
      </c>
      <c r="E1935" s="1" t="n">
        <v>46733.75</v>
      </c>
      <c r="F1935" s="1" t="n">
        <f aca="false">D1935-C1935</f>
        <v>7</v>
      </c>
      <c r="G1935" s="26" t="n">
        <v>3853.5</v>
      </c>
      <c r="H1935" s="1" t="n">
        <f aca="false">G1935*F1935</f>
        <v>26974.5</v>
      </c>
      <c r="I1935" s="13" t="s">
        <v>5294</v>
      </c>
      <c r="J1935" s="14" t="n">
        <v>26974.5</v>
      </c>
      <c r="K1935" s="1" t="n">
        <f aca="false">H1935-J1935</f>
        <v>0</v>
      </c>
      <c r="L1935" s="0"/>
    </row>
    <row r="1936" customFormat="false" ht="30.8" hidden="false" customHeight="false" outlineLevel="0" collapsed="false">
      <c r="A1936" s="1" t="s">
        <v>5295</v>
      </c>
      <c r="B1936" s="1" t="s">
        <v>5296</v>
      </c>
      <c r="C1936" s="1" t="s">
        <v>146</v>
      </c>
      <c r="D1936" s="1" t="s">
        <v>58</v>
      </c>
      <c r="E1936" s="1" t="n">
        <v>9865</v>
      </c>
      <c r="F1936" s="1" t="n">
        <f aca="false">D1936-C1936</f>
        <v>2</v>
      </c>
      <c r="G1936" s="26" t="n">
        <v>3853.5</v>
      </c>
      <c r="H1936" s="1" t="n">
        <f aca="false">G1936*F1936</f>
        <v>7707</v>
      </c>
      <c r="I1936" s="13" t="s">
        <v>5297</v>
      </c>
      <c r="J1936" s="14" t="n">
        <v>7707</v>
      </c>
      <c r="K1936" s="1" t="n">
        <f aca="false">H1936-J1936</f>
        <v>0</v>
      </c>
      <c r="L1936" s="0"/>
    </row>
    <row r="1937" customFormat="false" ht="30.8" hidden="false" customHeight="false" outlineLevel="0" collapsed="false">
      <c r="A1937" s="1" t="s">
        <v>5298</v>
      </c>
      <c r="B1937" s="1" t="s">
        <v>5299</v>
      </c>
      <c r="C1937" s="1" t="s">
        <v>51</v>
      </c>
      <c r="D1937" s="1" t="s">
        <v>14</v>
      </c>
      <c r="E1937" s="1" t="n">
        <v>12865</v>
      </c>
      <c r="F1937" s="1" t="n">
        <f aca="false">D1937-C1937</f>
        <v>2</v>
      </c>
      <c r="G1937" s="26" t="n">
        <v>4693.5</v>
      </c>
      <c r="H1937" s="1" t="n">
        <f aca="false">G1937*F1937</f>
        <v>9387</v>
      </c>
      <c r="I1937" s="13" t="s">
        <v>5300</v>
      </c>
      <c r="J1937" s="14" t="n">
        <v>9387</v>
      </c>
      <c r="K1937" s="1" t="n">
        <f aca="false">H1937-J1937</f>
        <v>0</v>
      </c>
      <c r="L1937" s="0"/>
    </row>
    <row r="1938" s="12" customFormat="true" ht="29.85" hidden="false" customHeight="false" outlineLevel="0" collapsed="false">
      <c r="A1938" s="23" t="s">
        <v>5301</v>
      </c>
      <c r="B1938" s="11" t="s">
        <v>5302</v>
      </c>
      <c r="C1938" s="11" t="s">
        <v>43</v>
      </c>
      <c r="D1938" s="11" t="s">
        <v>142</v>
      </c>
      <c r="E1938" s="11" t="n">
        <v>43695</v>
      </c>
      <c r="F1938" s="11" t="n">
        <f aca="false">D1938-C1938</f>
        <v>3</v>
      </c>
      <c r="G1938" s="8" t="n">
        <f aca="false">3853.5*2</f>
        <v>7707</v>
      </c>
      <c r="H1938" s="11" t="n">
        <f aca="false">G1938*F1938</f>
        <v>23121</v>
      </c>
      <c r="I1938" s="9" t="s">
        <v>5303</v>
      </c>
      <c r="J1938" s="10" t="n">
        <v>11560.5</v>
      </c>
      <c r="K1938" s="11" t="n">
        <f aca="false">H1938-J1938-J1939</f>
        <v>0</v>
      </c>
      <c r="L1938" s="11"/>
    </row>
    <row r="1939" s="12" customFormat="true" ht="29.85" hidden="false" customHeight="false" outlineLevel="0" collapsed="false">
      <c r="A1939" s="23"/>
      <c r="B1939" s="11"/>
      <c r="C1939" s="11"/>
      <c r="D1939" s="11"/>
      <c r="E1939" s="11"/>
      <c r="F1939" s="11"/>
      <c r="G1939" s="8"/>
      <c r="H1939" s="11"/>
      <c r="I1939" s="9" t="s">
        <v>5304</v>
      </c>
      <c r="J1939" s="10" t="n">
        <v>11560.5</v>
      </c>
      <c r="K1939" s="11" t="n">
        <v>0</v>
      </c>
      <c r="L1939" s="11"/>
    </row>
    <row r="1940" customFormat="false" ht="30.8" hidden="false" customHeight="false" outlineLevel="0" collapsed="false">
      <c r="A1940" s="26" t="s">
        <v>5305</v>
      </c>
      <c r="B1940" s="26" t="s">
        <v>5306</v>
      </c>
      <c r="C1940" s="26" t="s">
        <v>58</v>
      </c>
      <c r="D1940" s="26" t="s">
        <v>59</v>
      </c>
      <c r="E1940" s="26" t="n">
        <v>9865</v>
      </c>
      <c r="F1940" s="26" t="n">
        <f aca="false">D1940-C1940</f>
        <v>2</v>
      </c>
      <c r="G1940" s="26" t="n">
        <v>3853.5</v>
      </c>
      <c r="H1940" s="26" t="n">
        <f aca="false">G1940*F1940</f>
        <v>7707</v>
      </c>
      <c r="I1940" s="13" t="s">
        <v>5307</v>
      </c>
      <c r="J1940" s="14" t="n">
        <v>7707</v>
      </c>
      <c r="K1940" s="1" t="n">
        <f aca="false">H1940-J1940</f>
        <v>0</v>
      </c>
      <c r="L1940" s="0"/>
    </row>
    <row r="1941" customFormat="false" ht="30.8" hidden="false" customHeight="false" outlineLevel="0" collapsed="false">
      <c r="A1941" s="1" t="s">
        <v>5308</v>
      </c>
      <c r="B1941" s="1" t="s">
        <v>5309</v>
      </c>
      <c r="C1941" s="1" t="s">
        <v>142</v>
      </c>
      <c r="D1941" s="1" t="s">
        <v>75</v>
      </c>
      <c r="E1941" s="1" t="n">
        <v>24662.5</v>
      </c>
      <c r="F1941" s="1" t="n">
        <f aca="false">D1941-C1941</f>
        <v>5</v>
      </c>
      <c r="G1941" s="26" t="n">
        <v>3853.5</v>
      </c>
      <c r="H1941" s="1" t="n">
        <f aca="false">G1941*F1941</f>
        <v>19267.5</v>
      </c>
      <c r="I1941" s="13" t="s">
        <v>5310</v>
      </c>
      <c r="J1941" s="14" t="n">
        <v>19267.5</v>
      </c>
      <c r="K1941" s="1" t="n">
        <f aca="false">H1941-J1941</f>
        <v>0</v>
      </c>
      <c r="L1941" s="0"/>
    </row>
    <row r="1942" customFormat="false" ht="30.8" hidden="false" customHeight="false" outlineLevel="0" collapsed="false">
      <c r="A1942" s="26" t="s">
        <v>5311</v>
      </c>
      <c r="B1942" s="26" t="s">
        <v>5312</v>
      </c>
      <c r="C1942" s="26" t="s">
        <v>13</v>
      </c>
      <c r="D1942" s="26" t="s">
        <v>133</v>
      </c>
      <c r="E1942" s="26" t="n">
        <v>9865</v>
      </c>
      <c r="F1942" s="26" t="n">
        <f aca="false">D1942-C1942</f>
        <v>2</v>
      </c>
      <c r="G1942" s="26" t="n">
        <v>3853.5</v>
      </c>
      <c r="H1942" s="26" t="n">
        <f aca="false">G1942*F1942</f>
        <v>7707</v>
      </c>
      <c r="I1942" s="13" t="s">
        <v>5313</v>
      </c>
      <c r="J1942" s="14" t="n">
        <v>7707</v>
      </c>
      <c r="K1942" s="1" t="n">
        <f aca="false">H1942-J1942</f>
        <v>0</v>
      </c>
      <c r="L1942" s="0"/>
    </row>
    <row r="1943" customFormat="false" ht="30.8" hidden="false" customHeight="false" outlineLevel="0" collapsed="false">
      <c r="A1943" s="1" t="s">
        <v>5314</v>
      </c>
      <c r="B1943" s="1" t="s">
        <v>5312</v>
      </c>
      <c r="C1943" s="1" t="s">
        <v>133</v>
      </c>
      <c r="D1943" s="1" t="s">
        <v>51</v>
      </c>
      <c r="E1943" s="1" t="n">
        <v>9865</v>
      </c>
      <c r="F1943" s="1" t="n">
        <f aca="false">D1943-C1943</f>
        <v>2</v>
      </c>
      <c r="G1943" s="26" t="n">
        <v>3853.5</v>
      </c>
      <c r="H1943" s="1" t="n">
        <f aca="false">G1943*F1943</f>
        <v>7707</v>
      </c>
      <c r="I1943" s="13" t="s">
        <v>5315</v>
      </c>
      <c r="J1943" s="14" t="n">
        <v>7707</v>
      </c>
      <c r="K1943" s="1" t="n">
        <f aca="false">H1943-J1943</f>
        <v>0</v>
      </c>
      <c r="L1943" s="0"/>
    </row>
    <row r="1944" customFormat="false" ht="30.8" hidden="false" customHeight="false" outlineLevel="0" collapsed="false">
      <c r="A1944" s="1" t="s">
        <v>5316</v>
      </c>
      <c r="B1944" s="1" t="s">
        <v>5317</v>
      </c>
      <c r="C1944" s="1" t="s">
        <v>82</v>
      </c>
      <c r="D1944" s="1" t="s">
        <v>119</v>
      </c>
      <c r="E1944" s="1" t="n">
        <v>9315</v>
      </c>
      <c r="F1944" s="1" t="n">
        <f aca="false">D1944-C1944</f>
        <v>2</v>
      </c>
      <c r="G1944" s="26" t="n">
        <v>3853.5</v>
      </c>
      <c r="H1944" s="1" t="n">
        <f aca="false">G1944*F1944</f>
        <v>7707</v>
      </c>
      <c r="I1944" s="13" t="s">
        <v>5318</v>
      </c>
      <c r="J1944" s="14" t="n">
        <v>7707</v>
      </c>
      <c r="K1944" s="1" t="n">
        <f aca="false">H1944-J1944</f>
        <v>0</v>
      </c>
      <c r="L1944" s="0"/>
    </row>
    <row r="1945" customFormat="false" ht="15.9" hidden="false" customHeight="false" outlineLevel="0" collapsed="false">
      <c r="A1945" s="1" t="s">
        <v>5319</v>
      </c>
      <c r="B1945" s="1" t="s">
        <v>5320</v>
      </c>
      <c r="C1945" s="1" t="s">
        <v>47</v>
      </c>
      <c r="D1945" s="1" t="s">
        <v>29</v>
      </c>
      <c r="E1945" s="1" t="n">
        <v>12215</v>
      </c>
      <c r="F1945" s="1" t="n">
        <f aca="false">D1945-C1945</f>
        <v>2</v>
      </c>
      <c r="G1945" s="26" t="n">
        <v>3853.5</v>
      </c>
      <c r="H1945" s="1" t="n">
        <f aca="false">G1945*F1945</f>
        <v>7707</v>
      </c>
      <c r="I1945" s="13" t="s">
        <v>5321</v>
      </c>
      <c r="J1945" s="14" t="n">
        <v>7707</v>
      </c>
      <c r="K1945" s="1" t="n">
        <f aca="false">H1945-J1945</f>
        <v>0</v>
      </c>
      <c r="L1945" s="0"/>
    </row>
    <row r="1946" customFormat="false" ht="30.8" hidden="false" customHeight="false" outlineLevel="0" collapsed="false">
      <c r="A1946" s="1" t="s">
        <v>5322</v>
      </c>
      <c r="B1946" s="1" t="s">
        <v>5323</v>
      </c>
      <c r="C1946" s="1" t="s">
        <v>47</v>
      </c>
      <c r="D1946" s="1" t="s">
        <v>34</v>
      </c>
      <c r="E1946" s="1" t="n">
        <v>57015</v>
      </c>
      <c r="F1946" s="1" t="n">
        <f aca="false">D1946-C1946</f>
        <v>7</v>
      </c>
      <c r="G1946" s="26" t="n">
        <v>3853.5</v>
      </c>
      <c r="H1946" s="1" t="n">
        <f aca="false">G1946*F1946</f>
        <v>26974.5</v>
      </c>
      <c r="I1946" s="13" t="s">
        <v>5324</v>
      </c>
      <c r="J1946" s="14" t="n">
        <v>26974.5</v>
      </c>
      <c r="K1946" s="1" t="n">
        <f aca="false">H1946-J1946</f>
        <v>0</v>
      </c>
      <c r="L1946" s="0"/>
    </row>
    <row r="1947" s="18" customFormat="true" ht="29.85" hidden="false" customHeight="false" outlineLevel="0" collapsed="false">
      <c r="A1947" s="15" t="s">
        <v>5325</v>
      </c>
      <c r="B1947" s="15" t="s">
        <v>5326</v>
      </c>
      <c r="C1947" s="15" t="s">
        <v>43</v>
      </c>
      <c r="D1947" s="15" t="s">
        <v>74</v>
      </c>
      <c r="E1947" s="15" t="n">
        <v>47775</v>
      </c>
      <c r="F1947" s="15" t="n">
        <f aca="false">D1947-C1947</f>
        <v>6</v>
      </c>
      <c r="G1947" s="15" t="n">
        <v>3670</v>
      </c>
      <c r="H1947" s="15" t="n">
        <f aca="false">G1947*F1947</f>
        <v>22020</v>
      </c>
      <c r="I1947" s="16" t="s">
        <v>5327</v>
      </c>
      <c r="J1947" s="17" t="n">
        <v>22020</v>
      </c>
      <c r="K1947" s="15" t="n">
        <f aca="false">H1947-J1947</f>
        <v>0</v>
      </c>
    </row>
    <row r="1948" s="12" customFormat="true" ht="29.85" hidden="false" customHeight="false" outlineLevel="0" collapsed="false">
      <c r="A1948" s="23" t="s">
        <v>5328</v>
      </c>
      <c r="B1948" s="11" t="s">
        <v>5329</v>
      </c>
      <c r="C1948" s="11" t="s">
        <v>150</v>
      </c>
      <c r="D1948" s="11" t="s">
        <v>58</v>
      </c>
      <c r="E1948" s="11" t="n">
        <v>9700</v>
      </c>
      <c r="F1948" s="11" t="n">
        <f aca="false">D1948-C1948</f>
        <v>1</v>
      </c>
      <c r="G1948" s="8" t="n">
        <f aca="false">3853.5*2</f>
        <v>7707</v>
      </c>
      <c r="H1948" s="11" t="n">
        <f aca="false">G1948*F1948</f>
        <v>7707</v>
      </c>
      <c r="I1948" s="9" t="s">
        <v>5330</v>
      </c>
      <c r="J1948" s="10" t="n">
        <v>3853.5</v>
      </c>
      <c r="K1948" s="11" t="n">
        <f aca="false">H1948-J1948-J1949</f>
        <v>0</v>
      </c>
      <c r="L1948" s="11"/>
    </row>
    <row r="1949" s="12" customFormat="true" ht="29.85" hidden="false" customHeight="false" outlineLevel="0" collapsed="false">
      <c r="A1949" s="23"/>
      <c r="B1949" s="11"/>
      <c r="C1949" s="11"/>
      <c r="D1949" s="11"/>
      <c r="E1949" s="11"/>
      <c r="F1949" s="11"/>
      <c r="G1949" s="8"/>
      <c r="H1949" s="11"/>
      <c r="I1949" s="9" t="s">
        <v>5331</v>
      </c>
      <c r="J1949" s="10" t="n">
        <v>3853.5</v>
      </c>
      <c r="K1949" s="11" t="n">
        <v>0</v>
      </c>
      <c r="L1949" s="11"/>
    </row>
    <row r="1950" s="12" customFormat="true" ht="29.85" hidden="false" customHeight="false" outlineLevel="0" collapsed="false">
      <c r="A1950" s="23" t="s">
        <v>5332</v>
      </c>
      <c r="B1950" s="11" t="s">
        <v>5333</v>
      </c>
      <c r="C1950" s="11" t="s">
        <v>142</v>
      </c>
      <c r="D1950" s="11" t="s">
        <v>63</v>
      </c>
      <c r="E1950" s="11" t="n">
        <v>19730</v>
      </c>
      <c r="F1950" s="11" t="n">
        <f aca="false">D1950-C1950</f>
        <v>2</v>
      </c>
      <c r="G1950" s="8" t="n">
        <f aca="false">3853.5*2</f>
        <v>7707</v>
      </c>
      <c r="H1950" s="11" t="n">
        <f aca="false">G1950*F1950</f>
        <v>15414</v>
      </c>
      <c r="I1950" s="9" t="s">
        <v>5334</v>
      </c>
      <c r="J1950" s="10" t="n">
        <v>7707</v>
      </c>
      <c r="K1950" s="11" t="n">
        <f aca="false">H1950-J1950-J1951</f>
        <v>0</v>
      </c>
      <c r="L1950" s="11"/>
    </row>
    <row r="1951" customFormat="false" ht="29.85" hidden="false" customHeight="false" outlineLevel="0" collapsed="false">
      <c r="A1951" s="23"/>
      <c r="B1951" s="11"/>
      <c r="C1951" s="11"/>
      <c r="D1951" s="11"/>
      <c r="E1951" s="11"/>
      <c r="F1951" s="11"/>
      <c r="G1951" s="8"/>
      <c r="H1951" s="11"/>
      <c r="I1951" s="24" t="s">
        <v>5335</v>
      </c>
      <c r="J1951" s="25" t="n">
        <v>7707</v>
      </c>
      <c r="K1951" s="11" t="n">
        <v>0</v>
      </c>
      <c r="L1951" s="11"/>
    </row>
    <row r="1952" s="22" customFormat="true" ht="29.85" hidden="false" customHeight="false" outlineLevel="0" collapsed="false">
      <c r="A1952" s="19" t="s">
        <v>5336</v>
      </c>
      <c r="B1952" s="19" t="s">
        <v>5337</v>
      </c>
      <c r="C1952" s="19" t="s">
        <v>74</v>
      </c>
      <c r="D1952" s="19" t="s">
        <v>34</v>
      </c>
      <c r="E1952" s="19" t="n">
        <v>19481.25</v>
      </c>
      <c r="F1952" s="19" t="n">
        <f aca="false">D1952-C1952</f>
        <v>3</v>
      </c>
      <c r="G1952" s="19" t="n">
        <v>3670</v>
      </c>
      <c r="H1952" s="19" t="n">
        <f aca="false">G1952*F1952</f>
        <v>11010</v>
      </c>
      <c r="I1952" s="20" t="s">
        <v>5338</v>
      </c>
      <c r="J1952" s="21" t="n">
        <v>11010</v>
      </c>
      <c r="K1952" s="19" t="n">
        <f aca="false">H1952-J1952</f>
        <v>0</v>
      </c>
    </row>
    <row r="1953" customFormat="false" ht="30.8" hidden="false" customHeight="false" outlineLevel="0" collapsed="false">
      <c r="A1953" s="1" t="s">
        <v>5339</v>
      </c>
      <c r="B1953" s="1" t="s">
        <v>5340</v>
      </c>
      <c r="C1953" s="1" t="s">
        <v>146</v>
      </c>
      <c r="D1953" s="1" t="s">
        <v>58</v>
      </c>
      <c r="E1953" s="1" t="n">
        <v>9865</v>
      </c>
      <c r="F1953" s="1" t="n">
        <f aca="false">D1953-C1953</f>
        <v>2</v>
      </c>
      <c r="G1953" s="26" t="n">
        <v>3853.5</v>
      </c>
      <c r="H1953" s="1" t="n">
        <f aca="false">G1953*F1953</f>
        <v>7707</v>
      </c>
      <c r="I1953" s="13" t="s">
        <v>5341</v>
      </c>
      <c r="J1953" s="14" t="n">
        <v>7707</v>
      </c>
      <c r="K1953" s="1" t="n">
        <f aca="false">H1953-J1953</f>
        <v>0</v>
      </c>
      <c r="L1953" s="0"/>
    </row>
    <row r="1954" customFormat="false" ht="15.9" hidden="false" customHeight="false" outlineLevel="0" collapsed="false">
      <c r="A1954" s="26" t="s">
        <v>5342</v>
      </c>
      <c r="B1954" s="26" t="s">
        <v>5343</v>
      </c>
      <c r="C1954" s="26" t="s">
        <v>63</v>
      </c>
      <c r="D1954" s="26" t="s">
        <v>24</v>
      </c>
      <c r="E1954" s="26" t="n">
        <v>10415</v>
      </c>
      <c r="F1954" s="26" t="n">
        <f aca="false">D1954-C1954</f>
        <v>2</v>
      </c>
      <c r="G1954" s="26" t="n">
        <v>3853.5</v>
      </c>
      <c r="H1954" s="26" t="n">
        <f aca="false">G1954*F1954</f>
        <v>7707</v>
      </c>
      <c r="I1954" s="13" t="s">
        <v>5344</v>
      </c>
      <c r="J1954" s="14" t="n">
        <v>7707</v>
      </c>
      <c r="K1954" s="1" t="n">
        <f aca="false">H1954-J1954</f>
        <v>0</v>
      </c>
      <c r="L1954" s="0"/>
    </row>
    <row r="1955" customFormat="false" ht="30.8" hidden="false" customHeight="false" outlineLevel="0" collapsed="false">
      <c r="A1955" s="1" t="s">
        <v>5345</v>
      </c>
      <c r="B1955" s="1" t="s">
        <v>5346</v>
      </c>
      <c r="C1955" s="1" t="s">
        <v>75</v>
      </c>
      <c r="D1955" s="1" t="s">
        <v>19</v>
      </c>
      <c r="E1955" s="1" t="n">
        <v>9865</v>
      </c>
      <c r="F1955" s="1" t="n">
        <f aca="false">D1955-C1955</f>
        <v>2</v>
      </c>
      <c r="G1955" s="26" t="n">
        <v>3853.5</v>
      </c>
      <c r="H1955" s="1" t="n">
        <f aca="false">G1955*F1955</f>
        <v>7707</v>
      </c>
      <c r="I1955" s="13" t="s">
        <v>5347</v>
      </c>
      <c r="J1955" s="14" t="n">
        <v>7707</v>
      </c>
      <c r="K1955" s="1" t="n">
        <f aca="false">H1955-J1955</f>
        <v>0</v>
      </c>
      <c r="L1955" s="0"/>
    </row>
    <row r="1956" customFormat="false" ht="30.8" hidden="false" customHeight="false" outlineLevel="0" collapsed="false">
      <c r="A1956" s="1" t="s">
        <v>5348</v>
      </c>
      <c r="B1956" s="1" t="s">
        <v>5349</v>
      </c>
      <c r="C1956" s="1" t="s">
        <v>39</v>
      </c>
      <c r="D1956" s="1" t="s">
        <v>20</v>
      </c>
      <c r="E1956" s="1" t="n">
        <v>48860</v>
      </c>
      <c r="F1956" s="1" t="n">
        <f aca="false">D1956-C1956</f>
        <v>8</v>
      </c>
      <c r="G1956" s="26" t="n">
        <v>3853.5</v>
      </c>
      <c r="H1956" s="1" t="n">
        <f aca="false">G1956*F1956</f>
        <v>30828</v>
      </c>
      <c r="I1956" s="13" t="s">
        <v>5350</v>
      </c>
      <c r="J1956" s="14" t="n">
        <v>30828</v>
      </c>
      <c r="K1956" s="1" t="n">
        <f aca="false">H1956-J1956</f>
        <v>0</v>
      </c>
      <c r="L1956" s="0"/>
    </row>
    <row r="1957" customFormat="false" ht="30.8" hidden="false" customHeight="false" outlineLevel="0" collapsed="false">
      <c r="A1957" s="1" t="s">
        <v>5351</v>
      </c>
      <c r="B1957" s="1" t="s">
        <v>5352</v>
      </c>
      <c r="C1957" s="1" t="s">
        <v>119</v>
      </c>
      <c r="D1957" s="1" t="s">
        <v>86</v>
      </c>
      <c r="E1957" s="1" t="n">
        <v>30537.5</v>
      </c>
      <c r="F1957" s="1" t="n">
        <f aca="false">D1957-C1957</f>
        <v>5</v>
      </c>
      <c r="G1957" s="26" t="n">
        <v>3853.5</v>
      </c>
      <c r="H1957" s="1" t="n">
        <f aca="false">G1957*F1957</f>
        <v>19267.5</v>
      </c>
      <c r="I1957" s="13" t="s">
        <v>5353</v>
      </c>
      <c r="J1957" s="14" t="n">
        <v>19267.5</v>
      </c>
      <c r="K1957" s="1" t="n">
        <f aca="false">H1957-J1957</f>
        <v>0</v>
      </c>
      <c r="L1957" s="0"/>
    </row>
    <row r="1958" customFormat="false" ht="30.8" hidden="false" customHeight="false" outlineLevel="0" collapsed="false">
      <c r="A1958" s="1" t="s">
        <v>5354</v>
      </c>
      <c r="B1958" s="1" t="s">
        <v>5355</v>
      </c>
      <c r="C1958" s="1" t="s">
        <v>119</v>
      </c>
      <c r="D1958" s="1" t="s">
        <v>20</v>
      </c>
      <c r="E1958" s="1" t="n">
        <v>75941.25</v>
      </c>
      <c r="F1958" s="1" t="n">
        <f aca="false">D1958-C1958</f>
        <v>11</v>
      </c>
      <c r="G1958" s="26" t="n">
        <v>3853.5</v>
      </c>
      <c r="H1958" s="1" t="n">
        <f aca="false">G1958*F1958</f>
        <v>42388.5</v>
      </c>
      <c r="I1958" s="13" t="s">
        <v>5356</v>
      </c>
      <c r="J1958" s="14" t="n">
        <v>42388.5</v>
      </c>
      <c r="K1958" s="1" t="n">
        <f aca="false">H1958-J1958</f>
        <v>0</v>
      </c>
      <c r="L1958" s="0"/>
    </row>
    <row r="1959" customFormat="false" ht="15.9" hidden="false" customHeight="false" outlineLevel="0" collapsed="false">
      <c r="A1959" s="1" t="s">
        <v>5357</v>
      </c>
      <c r="B1959" s="1" t="s">
        <v>5358</v>
      </c>
      <c r="C1959" s="1" t="s">
        <v>14</v>
      </c>
      <c r="D1959" s="1" t="s">
        <v>20</v>
      </c>
      <c r="E1959" s="1" t="n">
        <v>4932.5</v>
      </c>
      <c r="F1959" s="1" t="n">
        <f aca="false">D1959-C1959</f>
        <v>1</v>
      </c>
      <c r="G1959" s="26" t="n">
        <v>3853.5</v>
      </c>
      <c r="H1959" s="1" t="n">
        <f aca="false">G1959*F1959</f>
        <v>3853.5</v>
      </c>
      <c r="I1959" s="13" t="s">
        <v>5359</v>
      </c>
      <c r="J1959" s="14" t="n">
        <v>3853.5</v>
      </c>
      <c r="K1959" s="1" t="n">
        <f aca="false">H1959-J1959</f>
        <v>0</v>
      </c>
      <c r="L1959" s="0"/>
    </row>
    <row r="1960" customFormat="false" ht="15.9" hidden="false" customHeight="false" outlineLevel="0" collapsed="false">
      <c r="A1960" s="1" t="s">
        <v>5360</v>
      </c>
      <c r="B1960" s="1" t="s">
        <v>5361</v>
      </c>
      <c r="C1960" s="1" t="s">
        <v>82</v>
      </c>
      <c r="D1960" s="1" t="s">
        <v>207</v>
      </c>
      <c r="E1960" s="1" t="n">
        <v>73305</v>
      </c>
      <c r="F1960" s="1" t="n">
        <f aca="false">D1960-C1960</f>
        <v>9</v>
      </c>
      <c r="G1960" s="26" t="n">
        <v>3853.5</v>
      </c>
      <c r="H1960" s="1" t="n">
        <f aca="false">G1960*F1960</f>
        <v>34681.5</v>
      </c>
      <c r="I1960" s="13" t="s">
        <v>5362</v>
      </c>
      <c r="J1960" s="14" t="n">
        <v>34681.5</v>
      </c>
      <c r="K1960" s="1" t="n">
        <f aca="false">H1960-J1960</f>
        <v>0</v>
      </c>
      <c r="L1960" s="0"/>
    </row>
    <row r="1961" customFormat="false" ht="15.9" hidden="false" customHeight="false" outlineLevel="0" collapsed="false">
      <c r="A1961" s="1" t="s">
        <v>5363</v>
      </c>
      <c r="B1961" s="1" t="s">
        <v>5364</v>
      </c>
      <c r="C1961" s="1" t="s">
        <v>82</v>
      </c>
      <c r="D1961" s="1" t="s">
        <v>207</v>
      </c>
      <c r="E1961" s="1" t="n">
        <v>73102.5</v>
      </c>
      <c r="F1961" s="1" t="n">
        <f aca="false">D1961-C1961</f>
        <v>9</v>
      </c>
      <c r="G1961" s="26" t="n">
        <v>4693.5</v>
      </c>
      <c r="H1961" s="1" t="n">
        <f aca="false">G1961*F1961</f>
        <v>42241.5</v>
      </c>
      <c r="I1961" s="13" t="s">
        <v>5365</v>
      </c>
      <c r="J1961" s="14" t="n">
        <v>42241.5</v>
      </c>
      <c r="K1961" s="1" t="n">
        <f aca="false">H1961-J1961</f>
        <v>0</v>
      </c>
      <c r="L1961" s="0"/>
    </row>
    <row r="1962" s="12" customFormat="true" ht="29.85" hidden="false" customHeight="false" outlineLevel="0" collapsed="false">
      <c r="A1962" s="23" t="s">
        <v>5366</v>
      </c>
      <c r="B1962" s="11" t="s">
        <v>5367</v>
      </c>
      <c r="C1962" s="11" t="s">
        <v>67</v>
      </c>
      <c r="D1962" s="11" t="s">
        <v>39</v>
      </c>
      <c r="E1962" s="11" t="n">
        <v>19730</v>
      </c>
      <c r="F1962" s="11" t="n">
        <f aca="false">D1962-C1962</f>
        <v>2</v>
      </c>
      <c r="G1962" s="8" t="n">
        <f aca="false">3853.5*2</f>
        <v>7707</v>
      </c>
      <c r="H1962" s="11" t="n">
        <f aca="false">G1962*F1962</f>
        <v>15414</v>
      </c>
      <c r="I1962" s="9" t="s">
        <v>5368</v>
      </c>
      <c r="J1962" s="10" t="n">
        <v>7707</v>
      </c>
      <c r="K1962" s="11" t="n">
        <f aca="false">H1962-J1962-J1963</f>
        <v>0</v>
      </c>
      <c r="L1962" s="11"/>
    </row>
    <row r="1963" s="12" customFormat="true" ht="29.85" hidden="false" customHeight="false" outlineLevel="0" collapsed="false">
      <c r="A1963" s="23"/>
      <c r="B1963" s="11"/>
      <c r="C1963" s="11"/>
      <c r="D1963" s="11"/>
      <c r="E1963" s="11"/>
      <c r="F1963" s="11"/>
      <c r="G1963" s="8"/>
      <c r="H1963" s="11"/>
      <c r="I1963" s="9" t="s">
        <v>5369</v>
      </c>
      <c r="J1963" s="10" t="n">
        <v>7707</v>
      </c>
      <c r="K1963" s="11" t="n">
        <v>0</v>
      </c>
      <c r="L1963" s="11"/>
    </row>
    <row r="1964" s="53" customFormat="true" ht="29.85" hidden="false" customHeight="false" outlineLevel="0" collapsed="false">
      <c r="A1964" s="51" t="s">
        <v>5370</v>
      </c>
      <c r="B1964" s="52" t="s">
        <v>5371</v>
      </c>
      <c r="C1964" s="52" t="s">
        <v>166</v>
      </c>
      <c r="D1964" s="52" t="s">
        <v>142</v>
      </c>
      <c r="E1964" s="52" t="n">
        <v>18860.5</v>
      </c>
      <c r="F1964" s="52" t="n">
        <v>3</v>
      </c>
      <c r="G1964" s="52" t="n">
        <v>3853.5</v>
      </c>
      <c r="H1964" s="52" t="n">
        <f aca="false">G1964*F1964</f>
        <v>11560.5</v>
      </c>
      <c r="I1964" s="24" t="s">
        <v>5372</v>
      </c>
      <c r="J1964" s="25" t="n">
        <v>11560.5</v>
      </c>
      <c r="K1964" s="52" t="n">
        <f aca="false">H1964+H1965-J1964-J1965</f>
        <v>0</v>
      </c>
      <c r="L1964" s="52"/>
      <c r="AMI1964" s="12"/>
      <c r="AMJ1964" s="12"/>
    </row>
    <row r="1965" s="12" customFormat="true" ht="29.85" hidden="false" customHeight="false" outlineLevel="0" collapsed="false">
      <c r="A1965" s="51"/>
      <c r="B1965" s="11"/>
      <c r="C1965" s="11"/>
      <c r="D1965" s="11"/>
      <c r="E1965" s="11"/>
      <c r="F1965" s="52" t="n">
        <v>1</v>
      </c>
      <c r="G1965" s="52" t="n">
        <v>5000</v>
      </c>
      <c r="H1965" s="52" t="n">
        <f aca="false">G1965*F1965</f>
        <v>5000</v>
      </c>
      <c r="I1965" s="24" t="s">
        <v>5373</v>
      </c>
      <c r="J1965" s="25" t="n">
        <v>5000</v>
      </c>
      <c r="K1965" s="11" t="n">
        <v>0</v>
      </c>
      <c r="L1965" s="52"/>
    </row>
    <row r="1966" customFormat="false" ht="15.9" hidden="false" customHeight="false" outlineLevel="0" collapsed="false">
      <c r="A1966" s="1" t="s">
        <v>5374</v>
      </c>
      <c r="B1966" s="1" t="s">
        <v>5375</v>
      </c>
      <c r="C1966" s="1" t="s">
        <v>43</v>
      </c>
      <c r="D1966" s="1" t="s">
        <v>142</v>
      </c>
      <c r="E1966" s="1" t="n">
        <v>15952.5</v>
      </c>
      <c r="F1966" s="1" t="n">
        <f aca="false">D1966-C1966</f>
        <v>3</v>
      </c>
      <c r="G1966" s="26" t="n">
        <v>3853.5</v>
      </c>
      <c r="H1966" s="1" t="n">
        <f aca="false">G1966*F1966</f>
        <v>11560.5</v>
      </c>
      <c r="I1966" s="13" t="s">
        <v>5376</v>
      </c>
      <c r="J1966" s="14" t="n">
        <v>11560.5</v>
      </c>
      <c r="K1966" s="1" t="n">
        <f aca="false">H1966-J1966</f>
        <v>0</v>
      </c>
      <c r="L1966" s="0"/>
    </row>
    <row r="1967" customFormat="false" ht="30.8" hidden="false" customHeight="false" outlineLevel="0" collapsed="false">
      <c r="A1967" s="1" t="s">
        <v>5377</v>
      </c>
      <c r="B1967" s="1" t="s">
        <v>5378</v>
      </c>
      <c r="C1967" s="1" t="s">
        <v>74</v>
      </c>
      <c r="D1967" s="1" t="s">
        <v>75</v>
      </c>
      <c r="E1967" s="1" t="n">
        <v>13895</v>
      </c>
      <c r="F1967" s="1" t="n">
        <f aca="false">D1967-C1967</f>
        <v>2</v>
      </c>
      <c r="G1967" s="26" t="n">
        <v>4693.5</v>
      </c>
      <c r="H1967" s="1" t="n">
        <f aca="false">G1967*F1967</f>
        <v>9387</v>
      </c>
      <c r="I1967" s="13" t="s">
        <v>5379</v>
      </c>
      <c r="J1967" s="14" t="n">
        <v>9387</v>
      </c>
      <c r="K1967" s="1" t="n">
        <f aca="false">H1967-J1967</f>
        <v>0</v>
      </c>
      <c r="L1967" s="0"/>
    </row>
    <row r="1968" s="22" customFormat="true" ht="29.85" hidden="false" customHeight="false" outlineLevel="0" collapsed="false">
      <c r="A1968" s="19" t="s">
        <v>5380</v>
      </c>
      <c r="B1968" s="19" t="s">
        <v>5381</v>
      </c>
      <c r="C1968" s="19" t="s">
        <v>43</v>
      </c>
      <c r="D1968" s="19" t="s">
        <v>29</v>
      </c>
      <c r="E1968" s="19" t="n">
        <v>26885</v>
      </c>
      <c r="F1968" s="19" t="n">
        <f aca="false">D1968-C1968</f>
        <v>4</v>
      </c>
      <c r="G1968" s="19" t="n">
        <v>3670</v>
      </c>
      <c r="H1968" s="19" t="n">
        <f aca="false">G1968*F1968</f>
        <v>14680</v>
      </c>
      <c r="I1968" s="20" t="s">
        <v>5382</v>
      </c>
      <c r="J1968" s="21" t="n">
        <v>14680</v>
      </c>
      <c r="K1968" s="19" t="n">
        <f aca="false">H1968-J1968</f>
        <v>0</v>
      </c>
    </row>
    <row r="1969" customFormat="false" ht="30.8" hidden="false" customHeight="false" outlineLevel="0" collapsed="false">
      <c r="A1969" s="1" t="s">
        <v>5383</v>
      </c>
      <c r="B1969" s="1" t="s">
        <v>5384</v>
      </c>
      <c r="C1969" s="1" t="s">
        <v>75</v>
      </c>
      <c r="D1969" s="1" t="s">
        <v>19</v>
      </c>
      <c r="E1969" s="1" t="n">
        <v>9865</v>
      </c>
      <c r="F1969" s="1" t="n">
        <f aca="false">D1969-C1969</f>
        <v>2</v>
      </c>
      <c r="G1969" s="26" t="n">
        <v>3853.5</v>
      </c>
      <c r="H1969" s="1" t="n">
        <f aca="false">G1969*F1969</f>
        <v>7707</v>
      </c>
      <c r="I1969" s="13" t="s">
        <v>5385</v>
      </c>
      <c r="J1969" s="14" t="n">
        <v>7707</v>
      </c>
      <c r="K1969" s="1" t="n">
        <f aca="false">H1969-J1969</f>
        <v>0</v>
      </c>
      <c r="L1969" s="0"/>
    </row>
    <row r="1970" customFormat="false" ht="30.8" hidden="false" customHeight="false" outlineLevel="0" collapsed="false">
      <c r="A1970" s="1" t="s">
        <v>5386</v>
      </c>
      <c r="B1970" s="1" t="s">
        <v>5387</v>
      </c>
      <c r="C1970" s="1" t="s">
        <v>20</v>
      </c>
      <c r="D1970" s="1" t="s">
        <v>150</v>
      </c>
      <c r="E1970" s="1" t="n">
        <v>14797.5</v>
      </c>
      <c r="F1970" s="1" t="n">
        <f aca="false">D1970-C1970</f>
        <v>3</v>
      </c>
      <c r="G1970" s="26" t="n">
        <v>3853.5</v>
      </c>
      <c r="H1970" s="1" t="n">
        <f aca="false">G1970*F1970</f>
        <v>11560.5</v>
      </c>
      <c r="I1970" s="13" t="s">
        <v>5388</v>
      </c>
      <c r="J1970" s="14" t="n">
        <v>11560.5</v>
      </c>
      <c r="K1970" s="1" t="n">
        <f aca="false">H1970-J1970</f>
        <v>0</v>
      </c>
      <c r="L1970" s="0"/>
    </row>
    <row r="1971" customFormat="false" ht="30.8" hidden="false" customHeight="false" outlineLevel="0" collapsed="false">
      <c r="A1971" s="1" t="s">
        <v>5389</v>
      </c>
      <c r="B1971" s="1" t="s">
        <v>5390</v>
      </c>
      <c r="C1971" s="1" t="s">
        <v>19</v>
      </c>
      <c r="D1971" s="1" t="s">
        <v>39</v>
      </c>
      <c r="E1971" s="1" t="n">
        <v>59085</v>
      </c>
      <c r="F1971" s="1" t="n">
        <f aca="false">D1971-C1971</f>
        <v>6</v>
      </c>
      <c r="G1971" s="26" t="n">
        <v>4693.5</v>
      </c>
      <c r="H1971" s="1" t="n">
        <f aca="false">G1971*F1971</f>
        <v>28161</v>
      </c>
      <c r="I1971" s="13" t="s">
        <v>5391</v>
      </c>
      <c r="J1971" s="14" t="n">
        <v>28161</v>
      </c>
      <c r="K1971" s="1" t="n">
        <f aca="false">H1971-J1971</f>
        <v>0</v>
      </c>
      <c r="L1971" s="0"/>
    </row>
    <row r="1972" customFormat="false" ht="15.9" hidden="false" customHeight="false" outlineLevel="0" collapsed="false">
      <c r="A1972" s="1" t="s">
        <v>5392</v>
      </c>
      <c r="B1972" s="1" t="s">
        <v>5393</v>
      </c>
      <c r="C1972" s="1" t="s">
        <v>43</v>
      </c>
      <c r="D1972" s="1" t="s">
        <v>142</v>
      </c>
      <c r="E1972" s="1" t="n">
        <v>15622.5</v>
      </c>
      <c r="F1972" s="1" t="n">
        <f aca="false">D1972-C1972</f>
        <v>3</v>
      </c>
      <c r="G1972" s="26" t="n">
        <v>3853.5</v>
      </c>
      <c r="H1972" s="1" t="n">
        <f aca="false">G1972*F1972</f>
        <v>11560.5</v>
      </c>
      <c r="I1972" s="13" t="s">
        <v>5394</v>
      </c>
      <c r="J1972" s="14" t="n">
        <v>11560.5</v>
      </c>
      <c r="K1972" s="1" t="n">
        <f aca="false">H1972-J1972</f>
        <v>0</v>
      </c>
      <c r="L1972" s="0"/>
    </row>
    <row r="1973" customFormat="false" ht="30.8" hidden="false" customHeight="false" outlineLevel="0" collapsed="false">
      <c r="A1973" s="1" t="s">
        <v>5395</v>
      </c>
      <c r="B1973" s="1" t="s">
        <v>5396</v>
      </c>
      <c r="C1973" s="1" t="s">
        <v>43</v>
      </c>
      <c r="D1973" s="1" t="s">
        <v>29</v>
      </c>
      <c r="E1973" s="1" t="n">
        <v>28980</v>
      </c>
      <c r="F1973" s="1" t="n">
        <f aca="false">D1973-C1973</f>
        <v>4</v>
      </c>
      <c r="G1973" s="26" t="n">
        <v>3853.5</v>
      </c>
      <c r="H1973" s="1" t="n">
        <f aca="false">G1973*F1973</f>
        <v>15414</v>
      </c>
      <c r="I1973" s="13" t="s">
        <v>5397</v>
      </c>
      <c r="J1973" s="14" t="n">
        <v>15414</v>
      </c>
      <c r="K1973" s="1" t="n">
        <f aca="false">H1973-J1973</f>
        <v>0</v>
      </c>
      <c r="L1973" s="0"/>
    </row>
    <row r="1974" customFormat="false" ht="30.8" hidden="false" customHeight="false" outlineLevel="0" collapsed="false">
      <c r="A1974" s="1" t="s">
        <v>5398</v>
      </c>
      <c r="B1974" s="1" t="s">
        <v>5399</v>
      </c>
      <c r="C1974" s="1" t="s">
        <v>58</v>
      </c>
      <c r="D1974" s="1" t="s">
        <v>59</v>
      </c>
      <c r="E1974" s="1" t="n">
        <v>10635</v>
      </c>
      <c r="F1974" s="1" t="n">
        <f aca="false">D1974-C1974</f>
        <v>2</v>
      </c>
      <c r="G1974" s="26" t="n">
        <v>3853.5</v>
      </c>
      <c r="H1974" s="1" t="n">
        <f aca="false">G1974*F1974</f>
        <v>7707</v>
      </c>
      <c r="I1974" s="13" t="s">
        <v>5400</v>
      </c>
      <c r="J1974" s="14" t="n">
        <v>7707</v>
      </c>
      <c r="K1974" s="1" t="n">
        <f aca="false">H1974-J1974</f>
        <v>0</v>
      </c>
      <c r="L1974" s="0"/>
    </row>
    <row r="1975" customFormat="false" ht="30.8" hidden="false" customHeight="false" outlineLevel="0" collapsed="false">
      <c r="A1975" s="1" t="s">
        <v>5401</v>
      </c>
      <c r="B1975" s="1" t="s">
        <v>5402</v>
      </c>
      <c r="C1975" s="1" t="s">
        <v>51</v>
      </c>
      <c r="D1975" s="1" t="s">
        <v>20</v>
      </c>
      <c r="E1975" s="1" t="n">
        <v>14797.5</v>
      </c>
      <c r="F1975" s="1" t="n">
        <f aca="false">D1975-C1975</f>
        <v>3</v>
      </c>
      <c r="G1975" s="26" t="n">
        <v>3853.5</v>
      </c>
      <c r="H1975" s="1" t="n">
        <f aca="false">G1975*F1975</f>
        <v>11560.5</v>
      </c>
      <c r="I1975" s="13" t="s">
        <v>5403</v>
      </c>
      <c r="J1975" s="14" t="n">
        <v>11560.5</v>
      </c>
      <c r="K1975" s="1" t="n">
        <f aca="false">H1975-J1975</f>
        <v>0</v>
      </c>
      <c r="L1975" s="0"/>
    </row>
    <row r="1976" customFormat="false" ht="30.8" hidden="false" customHeight="false" outlineLevel="0" collapsed="false">
      <c r="A1976" s="1" t="s">
        <v>5404</v>
      </c>
      <c r="B1976" s="1" t="s">
        <v>5405</v>
      </c>
      <c r="C1976" s="1" t="s">
        <v>67</v>
      </c>
      <c r="D1976" s="1" t="s">
        <v>39</v>
      </c>
      <c r="E1976" s="1" t="n">
        <v>9865</v>
      </c>
      <c r="F1976" s="1" t="n">
        <f aca="false">D1976-C1976</f>
        <v>2</v>
      </c>
      <c r="G1976" s="26" t="n">
        <v>3853.5</v>
      </c>
      <c r="H1976" s="1" t="n">
        <f aca="false">G1976*F1976</f>
        <v>7707</v>
      </c>
      <c r="I1976" s="13" t="s">
        <v>5406</v>
      </c>
      <c r="J1976" s="14" t="n">
        <v>7707</v>
      </c>
      <c r="K1976" s="1" t="n">
        <f aca="false">H1976-J1976</f>
        <v>0</v>
      </c>
      <c r="L1976" s="0"/>
    </row>
    <row r="1977" customFormat="false" ht="30.8" hidden="false" customHeight="false" outlineLevel="0" collapsed="false">
      <c r="A1977" s="26" t="s">
        <v>5407</v>
      </c>
      <c r="B1977" s="26" t="s">
        <v>5408</v>
      </c>
      <c r="C1977" s="26" t="s">
        <v>13</v>
      </c>
      <c r="D1977" s="26" t="s">
        <v>133</v>
      </c>
      <c r="E1977" s="26" t="n">
        <v>9865</v>
      </c>
      <c r="F1977" s="26" t="n">
        <f aca="false">D1977-C1977</f>
        <v>2</v>
      </c>
      <c r="G1977" s="26" t="n">
        <v>3853.5</v>
      </c>
      <c r="H1977" s="26" t="n">
        <f aca="false">G1977*F1977</f>
        <v>7707</v>
      </c>
      <c r="I1977" s="13" t="s">
        <v>5409</v>
      </c>
      <c r="J1977" s="14" t="n">
        <v>7707</v>
      </c>
      <c r="K1977" s="1" t="n">
        <f aca="false">H1977-J1977</f>
        <v>0</v>
      </c>
      <c r="L1977" s="0"/>
    </row>
    <row r="1978" customFormat="false" ht="30.8" hidden="false" customHeight="false" outlineLevel="0" collapsed="false">
      <c r="A1978" s="1" t="s">
        <v>5410</v>
      </c>
      <c r="B1978" s="1" t="s">
        <v>5411</v>
      </c>
      <c r="C1978" s="1" t="s">
        <v>13</v>
      </c>
      <c r="D1978" s="1" t="s">
        <v>59</v>
      </c>
      <c r="E1978" s="1" t="n">
        <v>79397.5</v>
      </c>
      <c r="F1978" s="1" t="n">
        <f aca="false">D1978-C1978</f>
        <v>13</v>
      </c>
      <c r="G1978" s="26" t="n">
        <v>3853.5</v>
      </c>
      <c r="H1978" s="1" t="n">
        <f aca="false">G1978*F1978</f>
        <v>50095.5</v>
      </c>
      <c r="I1978" s="13" t="s">
        <v>5412</v>
      </c>
      <c r="J1978" s="14" t="n">
        <v>50095.5</v>
      </c>
      <c r="K1978" s="1" t="n">
        <f aca="false">H1978-J1978</f>
        <v>0</v>
      </c>
      <c r="L1978" s="0"/>
    </row>
    <row r="1979" s="12" customFormat="true" ht="29.85" hidden="false" customHeight="false" outlineLevel="0" collapsed="false">
      <c r="A1979" s="23" t="s">
        <v>5413</v>
      </c>
      <c r="B1979" s="11" t="s">
        <v>5414</v>
      </c>
      <c r="C1979" s="11" t="s">
        <v>166</v>
      </c>
      <c r="D1979" s="11" t="s">
        <v>29</v>
      </c>
      <c r="E1979" s="11" t="n">
        <v>32360</v>
      </c>
      <c r="F1979" s="11" t="n">
        <v>4</v>
      </c>
      <c r="G1979" s="8" t="n">
        <v>4470</v>
      </c>
      <c r="H1979" s="11" t="n">
        <f aca="false">G1979*F1979</f>
        <v>17880</v>
      </c>
      <c r="I1979" s="9" t="s">
        <v>5415</v>
      </c>
      <c r="J1979" s="10" t="n">
        <v>17880</v>
      </c>
      <c r="K1979" s="11" t="n">
        <f aca="false">H1979+H1980-J1979-J1980</f>
        <v>0</v>
      </c>
      <c r="L1979" s="11"/>
    </row>
    <row r="1980" s="12" customFormat="true" ht="29.85" hidden="false" customHeight="false" outlineLevel="0" collapsed="false">
      <c r="A1980" s="23"/>
      <c r="B1980" s="11"/>
      <c r="C1980" s="11"/>
      <c r="D1980" s="11"/>
      <c r="E1980" s="11"/>
      <c r="F1980" s="11" t="n">
        <v>1</v>
      </c>
      <c r="G1980" s="8" t="n">
        <v>6000</v>
      </c>
      <c r="H1980" s="11" t="n">
        <f aca="false">(G1980*F1980)+1100*2</f>
        <v>8200</v>
      </c>
      <c r="I1980" s="9" t="s">
        <v>5416</v>
      </c>
      <c r="J1980" s="10" t="n">
        <v>8200</v>
      </c>
      <c r="K1980" s="11" t="n">
        <v>0</v>
      </c>
      <c r="L1980" s="11"/>
    </row>
    <row r="1981" customFormat="false" ht="30.8" hidden="false" customHeight="false" outlineLevel="0" collapsed="false">
      <c r="A1981" s="1" t="s">
        <v>5417</v>
      </c>
      <c r="B1981" s="1" t="s">
        <v>5418</v>
      </c>
      <c r="C1981" s="1" t="s">
        <v>67</v>
      </c>
      <c r="D1981" s="1" t="s">
        <v>133</v>
      </c>
      <c r="E1981" s="1" t="n">
        <v>30537.5</v>
      </c>
      <c r="F1981" s="1" t="n">
        <f aca="false">D1981-C1981</f>
        <v>5</v>
      </c>
      <c r="G1981" s="26" t="n">
        <v>3853.5</v>
      </c>
      <c r="H1981" s="1" t="n">
        <f aca="false">G1981*F1981</f>
        <v>19267.5</v>
      </c>
      <c r="I1981" s="13" t="s">
        <v>5419</v>
      </c>
      <c r="J1981" s="14" t="n">
        <v>19267.5</v>
      </c>
      <c r="K1981" s="1" t="n">
        <f aca="false">H1981-J1981</f>
        <v>0</v>
      </c>
      <c r="L1981" s="0"/>
    </row>
    <row r="1982" customFormat="false" ht="30.8" hidden="false" customHeight="false" outlineLevel="0" collapsed="false">
      <c r="A1982" s="26" t="s">
        <v>5420</v>
      </c>
      <c r="B1982" s="26" t="s">
        <v>5421</v>
      </c>
      <c r="C1982" s="26" t="s">
        <v>74</v>
      </c>
      <c r="D1982" s="26" t="s">
        <v>75</v>
      </c>
      <c r="E1982" s="26" t="n">
        <v>10415</v>
      </c>
      <c r="F1982" s="26" t="n">
        <f aca="false">D1982-C1982</f>
        <v>2</v>
      </c>
      <c r="G1982" s="26" t="n">
        <v>3853.5</v>
      </c>
      <c r="H1982" s="26" t="n">
        <f aca="false">G1982*F1982</f>
        <v>7707</v>
      </c>
      <c r="I1982" s="13" t="s">
        <v>5422</v>
      </c>
      <c r="J1982" s="14" t="n">
        <v>7707</v>
      </c>
      <c r="K1982" s="1" t="n">
        <f aca="false">H1982-J1982</f>
        <v>0</v>
      </c>
      <c r="L1982" s="0"/>
    </row>
    <row r="1983" customFormat="false" ht="30.8" hidden="false" customHeight="false" outlineLevel="0" collapsed="false">
      <c r="A1983" s="1" t="s">
        <v>5423</v>
      </c>
      <c r="B1983" s="1" t="s">
        <v>5424</v>
      </c>
      <c r="C1983" s="1" t="s">
        <v>58</v>
      </c>
      <c r="D1983" s="1" t="s">
        <v>59</v>
      </c>
      <c r="E1983" s="1" t="n">
        <v>12095</v>
      </c>
      <c r="F1983" s="1" t="n">
        <f aca="false">D1983-C1983</f>
        <v>2</v>
      </c>
      <c r="G1983" s="26" t="n">
        <v>4693.5</v>
      </c>
      <c r="H1983" s="1" t="n">
        <f aca="false">G1983*F1983</f>
        <v>9387</v>
      </c>
      <c r="I1983" s="13" t="s">
        <v>5425</v>
      </c>
      <c r="J1983" s="14" t="n">
        <v>9387</v>
      </c>
      <c r="K1983" s="1" t="n">
        <f aca="false">H1983-J1983</f>
        <v>0</v>
      </c>
      <c r="L1983" s="0"/>
    </row>
    <row r="1984" customFormat="false" ht="30.8" hidden="false" customHeight="false" outlineLevel="0" collapsed="false">
      <c r="A1984" s="26" t="s">
        <v>5426</v>
      </c>
      <c r="B1984" s="26" t="s">
        <v>5427</v>
      </c>
      <c r="C1984" s="26" t="s">
        <v>13</v>
      </c>
      <c r="D1984" s="26" t="s">
        <v>86</v>
      </c>
      <c r="E1984" s="26" t="n">
        <v>4932.5</v>
      </c>
      <c r="F1984" s="26" t="n">
        <f aca="false">D1984-C1984</f>
        <v>1</v>
      </c>
      <c r="G1984" s="26" t="n">
        <v>3853.5</v>
      </c>
      <c r="H1984" s="26" t="n">
        <f aca="false">G1984*F1984</f>
        <v>3853.5</v>
      </c>
      <c r="I1984" s="13" t="s">
        <v>5428</v>
      </c>
      <c r="J1984" s="14" t="n">
        <v>3853.5</v>
      </c>
      <c r="K1984" s="1" t="n">
        <f aca="false">H1984-J1984</f>
        <v>0</v>
      </c>
      <c r="L1984" s="0"/>
    </row>
    <row r="1985" s="6" customFormat="true" ht="29.85" hidden="false" customHeight="false" outlineLevel="0" collapsed="false">
      <c r="A1985" s="4" t="s">
        <v>5429</v>
      </c>
      <c r="B1985" s="4" t="s">
        <v>5430</v>
      </c>
      <c r="C1985" s="4" t="s">
        <v>43</v>
      </c>
      <c r="D1985" s="4" t="s">
        <v>47</v>
      </c>
      <c r="E1985" s="4" t="n">
        <v>10635</v>
      </c>
      <c r="F1985" s="4" t="n">
        <f aca="false">D1985-C1985</f>
        <v>2</v>
      </c>
      <c r="G1985" s="4" t="n">
        <v>3853.5</v>
      </c>
      <c r="H1985" s="4" t="n">
        <f aca="false">G1985*F1985</f>
        <v>7707</v>
      </c>
      <c r="I1985" s="28" t="s">
        <v>5431</v>
      </c>
      <c r="J1985" s="29" t="n">
        <v>7707</v>
      </c>
      <c r="K1985" s="4" t="n">
        <f aca="false">H1985-J1985</f>
        <v>0</v>
      </c>
    </row>
    <row r="1986" s="22" customFormat="true" ht="29.85" hidden="false" customHeight="false" outlineLevel="0" collapsed="false">
      <c r="A1986" s="19" t="s">
        <v>5432</v>
      </c>
      <c r="B1986" s="19" t="s">
        <v>5433</v>
      </c>
      <c r="C1986" s="19" t="s">
        <v>43</v>
      </c>
      <c r="D1986" s="19" t="s">
        <v>29</v>
      </c>
      <c r="E1986" s="19" t="n">
        <v>31990</v>
      </c>
      <c r="F1986" s="19" t="n">
        <f aca="false">D1986-C1986</f>
        <v>4</v>
      </c>
      <c r="G1986" s="19" t="n">
        <v>5743.5</v>
      </c>
      <c r="H1986" s="19" t="n">
        <v>22973.6</v>
      </c>
      <c r="I1986" s="20" t="s">
        <v>5434</v>
      </c>
      <c r="J1986" s="21" t="n">
        <v>22973.6</v>
      </c>
      <c r="K1986" s="19" t="n">
        <f aca="false">H1986-J1986</f>
        <v>0</v>
      </c>
    </row>
    <row r="1987" customFormat="false" ht="30.8" hidden="false" customHeight="false" outlineLevel="0" collapsed="false">
      <c r="A1987" s="1" t="s">
        <v>5435</v>
      </c>
      <c r="B1987" s="1" t="s">
        <v>5436</v>
      </c>
      <c r="C1987" s="1" t="s">
        <v>29</v>
      </c>
      <c r="D1987" s="1" t="s">
        <v>75</v>
      </c>
      <c r="E1987" s="1" t="n">
        <v>22370</v>
      </c>
      <c r="F1987" s="1" t="n">
        <f aca="false">D1987-C1987</f>
        <v>4</v>
      </c>
      <c r="G1987" s="26" t="n">
        <v>3853.5</v>
      </c>
      <c r="H1987" s="1" t="n">
        <f aca="false">G1987*F1987</f>
        <v>15414</v>
      </c>
      <c r="I1987" s="13" t="s">
        <v>5437</v>
      </c>
      <c r="J1987" s="14" t="n">
        <v>15414</v>
      </c>
      <c r="K1987" s="1" t="n">
        <f aca="false">H1987-J1987</f>
        <v>0</v>
      </c>
      <c r="L1987" s="0"/>
    </row>
    <row r="1988" customFormat="false" ht="30.8" hidden="false" customHeight="false" outlineLevel="0" collapsed="false">
      <c r="A1988" s="1" t="s">
        <v>5438</v>
      </c>
      <c r="B1988" s="1" t="s">
        <v>5439</v>
      </c>
      <c r="C1988" s="1" t="s">
        <v>35</v>
      </c>
      <c r="D1988" s="1" t="s">
        <v>133</v>
      </c>
      <c r="E1988" s="1" t="n">
        <v>28980</v>
      </c>
      <c r="F1988" s="1" t="n">
        <f aca="false">D1988-C1988</f>
        <v>4</v>
      </c>
      <c r="G1988" s="26" t="n">
        <v>3853.5</v>
      </c>
      <c r="H1988" s="1" t="n">
        <f aca="false">G1988*F1988</f>
        <v>15414</v>
      </c>
      <c r="I1988" s="13" t="s">
        <v>5440</v>
      </c>
      <c r="J1988" s="14" t="n">
        <v>15414</v>
      </c>
      <c r="K1988" s="1" t="n">
        <f aca="false">H1988-J1988</f>
        <v>0</v>
      </c>
      <c r="L1988" s="0"/>
    </row>
    <row r="1989" customFormat="false" ht="30.8" hidden="false" customHeight="false" outlineLevel="0" collapsed="false">
      <c r="A1989" s="26" t="s">
        <v>5441</v>
      </c>
      <c r="B1989" s="26" t="s">
        <v>5442</v>
      </c>
      <c r="C1989" s="26" t="s">
        <v>180</v>
      </c>
      <c r="D1989" s="26" t="s">
        <v>58</v>
      </c>
      <c r="E1989" s="26" t="n">
        <v>18322.5</v>
      </c>
      <c r="F1989" s="26" t="n">
        <f aca="false">D1989-C1989</f>
        <v>3</v>
      </c>
      <c r="G1989" s="26" t="n">
        <v>3853.5</v>
      </c>
      <c r="H1989" s="26" t="n">
        <f aca="false">G1989*F1989</f>
        <v>11560.5</v>
      </c>
      <c r="I1989" s="13" t="s">
        <v>5443</v>
      </c>
      <c r="J1989" s="14" t="n">
        <v>11560.5</v>
      </c>
      <c r="K1989" s="1" t="n">
        <f aca="false">H1989-J1989</f>
        <v>0</v>
      </c>
      <c r="L1989" s="0"/>
    </row>
    <row r="1990" customFormat="false" ht="30.8" hidden="false" customHeight="false" outlineLevel="0" collapsed="false">
      <c r="A1990" s="1" t="s">
        <v>5444</v>
      </c>
      <c r="B1990" s="1" t="s">
        <v>5445</v>
      </c>
      <c r="C1990" s="1" t="s">
        <v>74</v>
      </c>
      <c r="D1990" s="1" t="s">
        <v>93</v>
      </c>
      <c r="E1990" s="1" t="n">
        <v>33555</v>
      </c>
      <c r="F1990" s="1" t="n">
        <f aca="false">D1990-C1990</f>
        <v>6</v>
      </c>
      <c r="G1990" s="26" t="n">
        <v>3853.5</v>
      </c>
      <c r="H1990" s="1" t="n">
        <f aca="false">G1990*F1990</f>
        <v>23121</v>
      </c>
      <c r="I1990" s="13" t="s">
        <v>5446</v>
      </c>
      <c r="J1990" s="14" t="n">
        <v>23121</v>
      </c>
      <c r="K1990" s="1" t="n">
        <f aca="false">H1990-J1990</f>
        <v>0</v>
      </c>
      <c r="L1990" s="0"/>
    </row>
    <row r="1991" customFormat="false" ht="30.8" hidden="false" customHeight="false" outlineLevel="0" collapsed="false">
      <c r="A1991" s="1" t="s">
        <v>5447</v>
      </c>
      <c r="B1991" s="1" t="s">
        <v>5448</v>
      </c>
      <c r="C1991" s="1" t="s">
        <v>20</v>
      </c>
      <c r="D1991" s="1" t="s">
        <v>58</v>
      </c>
      <c r="E1991" s="1" t="n">
        <v>29130</v>
      </c>
      <c r="F1991" s="1" t="n">
        <f aca="false">D1991-C1991</f>
        <v>4</v>
      </c>
      <c r="G1991" s="26" t="n">
        <v>3853.5</v>
      </c>
      <c r="H1991" s="1" t="n">
        <f aca="false">G1991*F1991</f>
        <v>15414</v>
      </c>
      <c r="I1991" s="13" t="s">
        <v>5449</v>
      </c>
      <c r="J1991" s="14" t="n">
        <v>15414</v>
      </c>
      <c r="K1991" s="1" t="n">
        <f aca="false">H1991-J1991</f>
        <v>0</v>
      </c>
      <c r="L1991" s="0"/>
    </row>
    <row r="1992" customFormat="false" ht="15.9" hidden="false" customHeight="false" outlineLevel="0" collapsed="false">
      <c r="A1992" s="1" t="s">
        <v>5450</v>
      </c>
      <c r="B1992" s="1" t="s">
        <v>5451</v>
      </c>
      <c r="C1992" s="1" t="s">
        <v>24</v>
      </c>
      <c r="D1992" s="1" t="s">
        <v>19</v>
      </c>
      <c r="E1992" s="1" t="n">
        <v>23100</v>
      </c>
      <c r="F1992" s="1" t="n">
        <f aca="false">D1992-C1992</f>
        <v>3</v>
      </c>
      <c r="G1992" s="26" t="n">
        <v>3853.5</v>
      </c>
      <c r="H1992" s="1" t="n">
        <f aca="false">G1992*F1992</f>
        <v>11560.5</v>
      </c>
      <c r="I1992" s="13" t="s">
        <v>5452</v>
      </c>
      <c r="J1992" s="14" t="n">
        <v>11010</v>
      </c>
      <c r="K1992" s="1" t="n">
        <f aca="false">H1992-J1992</f>
        <v>550.5</v>
      </c>
      <c r="L1992" s="0"/>
    </row>
    <row r="1993" customFormat="false" ht="30.8" hidden="false" customHeight="false" outlineLevel="0" collapsed="false">
      <c r="A1993" s="26" t="s">
        <v>5453</v>
      </c>
      <c r="B1993" s="26" t="s">
        <v>5454</v>
      </c>
      <c r="C1993" s="26" t="s">
        <v>75</v>
      </c>
      <c r="D1993" s="26" t="s">
        <v>19</v>
      </c>
      <c r="E1993" s="26" t="n">
        <v>9865</v>
      </c>
      <c r="F1993" s="26" t="n">
        <f aca="false">D1993-C1993</f>
        <v>2</v>
      </c>
      <c r="G1993" s="26" t="n">
        <v>3853.5</v>
      </c>
      <c r="H1993" s="26" t="n">
        <f aca="false">G1993*F1993</f>
        <v>7707</v>
      </c>
      <c r="I1993" s="13" t="s">
        <v>5455</v>
      </c>
      <c r="J1993" s="14" t="n">
        <v>7707</v>
      </c>
      <c r="K1993" s="1" t="n">
        <f aca="false">H1993-J1993</f>
        <v>0</v>
      </c>
      <c r="L1993" s="0"/>
    </row>
    <row r="1994" customFormat="false" ht="30.8" hidden="false" customHeight="false" outlineLevel="0" collapsed="false">
      <c r="A1994" s="1" t="s">
        <v>5456</v>
      </c>
      <c r="B1994" s="1" t="s">
        <v>5457</v>
      </c>
      <c r="C1994" s="1" t="s">
        <v>14</v>
      </c>
      <c r="D1994" s="1" t="s">
        <v>180</v>
      </c>
      <c r="E1994" s="1" t="n">
        <v>9865</v>
      </c>
      <c r="F1994" s="1" t="n">
        <f aca="false">D1994-C1994</f>
        <v>2</v>
      </c>
      <c r="G1994" s="26" t="n">
        <v>3853.5</v>
      </c>
      <c r="H1994" s="1" t="n">
        <f aca="false">G1994*F1994</f>
        <v>7707</v>
      </c>
      <c r="I1994" s="13" t="s">
        <v>5458</v>
      </c>
      <c r="J1994" s="14" t="n">
        <v>7707</v>
      </c>
      <c r="K1994" s="1" t="n">
        <f aca="false">H1994-J1994</f>
        <v>0</v>
      </c>
      <c r="L1994" s="0"/>
    </row>
    <row r="1995" customFormat="false" ht="30.8" hidden="false" customHeight="false" outlineLevel="0" collapsed="false">
      <c r="A1995" s="1" t="s">
        <v>5459</v>
      </c>
      <c r="B1995" s="1" t="s">
        <v>5460</v>
      </c>
      <c r="C1995" s="1" t="s">
        <v>150</v>
      </c>
      <c r="D1995" s="1" t="s">
        <v>58</v>
      </c>
      <c r="E1995" s="1" t="n">
        <v>7282.5</v>
      </c>
      <c r="F1995" s="1" t="n">
        <f aca="false">D1995-C1995</f>
        <v>1</v>
      </c>
      <c r="G1995" s="26" t="n">
        <v>3853.5</v>
      </c>
      <c r="H1995" s="1" t="n">
        <f aca="false">G1995*F1995</f>
        <v>3853.5</v>
      </c>
      <c r="I1995" s="13" t="s">
        <v>5461</v>
      </c>
      <c r="J1995" s="14" t="n">
        <v>3853.5</v>
      </c>
      <c r="K1995" s="1" t="n">
        <f aca="false">H1995-J1995</f>
        <v>0</v>
      </c>
      <c r="L1995" s="0"/>
    </row>
    <row r="1996" customFormat="false" ht="15.9" hidden="false" customHeight="false" outlineLevel="0" collapsed="false">
      <c r="A1996" s="1" t="s">
        <v>5462</v>
      </c>
      <c r="B1996" s="1" t="s">
        <v>5463</v>
      </c>
      <c r="C1996" s="1" t="s">
        <v>13</v>
      </c>
      <c r="D1996" s="1" t="s">
        <v>86</v>
      </c>
      <c r="E1996" s="1" t="n">
        <v>6432.5</v>
      </c>
      <c r="F1996" s="1" t="n">
        <f aca="false">D1996-C1996</f>
        <v>1</v>
      </c>
      <c r="G1996" s="26" t="n">
        <v>4693.5</v>
      </c>
      <c r="H1996" s="1" t="n">
        <f aca="false">G1996*F1996</f>
        <v>4693.5</v>
      </c>
      <c r="I1996" s="13" t="s">
        <v>5464</v>
      </c>
      <c r="J1996" s="14" t="n">
        <v>4693.5</v>
      </c>
      <c r="K1996" s="1" t="n">
        <f aca="false">H1996-J1996</f>
        <v>0</v>
      </c>
      <c r="L1996" s="0"/>
    </row>
    <row r="1997" customFormat="false" ht="30.8" hidden="false" customHeight="false" outlineLevel="0" collapsed="false">
      <c r="A1997" s="1" t="s">
        <v>5465</v>
      </c>
      <c r="B1997" s="1" t="s">
        <v>5466</v>
      </c>
      <c r="C1997" s="1" t="s">
        <v>14</v>
      </c>
      <c r="D1997" s="1" t="s">
        <v>180</v>
      </c>
      <c r="E1997" s="1" t="n">
        <v>9865</v>
      </c>
      <c r="F1997" s="1" t="n">
        <f aca="false">D1997-C1997</f>
        <v>2</v>
      </c>
      <c r="G1997" s="26" t="n">
        <v>3853.5</v>
      </c>
      <c r="H1997" s="1" t="n">
        <f aca="false">G1997*F1997</f>
        <v>7707</v>
      </c>
      <c r="I1997" s="13" t="s">
        <v>5467</v>
      </c>
      <c r="J1997" s="14" t="n">
        <v>7707</v>
      </c>
      <c r="K1997" s="1" t="n">
        <f aca="false">H1997-J1997</f>
        <v>0</v>
      </c>
      <c r="L1997" s="0"/>
    </row>
    <row r="1998" customFormat="false" ht="30.8" hidden="false" customHeight="false" outlineLevel="0" collapsed="false">
      <c r="A1998" s="1" t="s">
        <v>5468</v>
      </c>
      <c r="B1998" s="1" t="s">
        <v>5469</v>
      </c>
      <c r="C1998" s="1" t="s">
        <v>133</v>
      </c>
      <c r="D1998" s="1" t="s">
        <v>180</v>
      </c>
      <c r="E1998" s="1" t="n">
        <v>29595</v>
      </c>
      <c r="F1998" s="1" t="n">
        <f aca="false">D1998-C1998</f>
        <v>6</v>
      </c>
      <c r="G1998" s="26" t="n">
        <v>3853.5</v>
      </c>
      <c r="H1998" s="1" t="n">
        <f aca="false">G1998*F1998</f>
        <v>23121</v>
      </c>
      <c r="I1998" s="13" t="s">
        <v>5470</v>
      </c>
      <c r="J1998" s="14" t="n">
        <v>23121</v>
      </c>
      <c r="K1998" s="1" t="n">
        <f aca="false">H1998-J1998</f>
        <v>0</v>
      </c>
      <c r="L1998" s="0"/>
    </row>
    <row r="1999" customFormat="false" ht="15.9" hidden="false" customHeight="false" outlineLevel="0" collapsed="false">
      <c r="A1999" s="1" t="s">
        <v>5471</v>
      </c>
      <c r="B1999" s="1" t="s">
        <v>5472</v>
      </c>
      <c r="C1999" s="1" t="s">
        <v>207</v>
      </c>
      <c r="D1999" s="1" t="s">
        <v>146</v>
      </c>
      <c r="E1999" s="1" t="n">
        <v>33345</v>
      </c>
      <c r="F1999" s="1" t="n">
        <f aca="false">D1999-C1999</f>
        <v>6</v>
      </c>
      <c r="G1999" s="26" t="n">
        <v>3853.5</v>
      </c>
      <c r="H1999" s="1" t="n">
        <f aca="false">G1999*F1999</f>
        <v>23121</v>
      </c>
      <c r="I1999" s="13" t="s">
        <v>5473</v>
      </c>
      <c r="J1999" s="14" t="n">
        <v>23121</v>
      </c>
      <c r="K1999" s="1" t="n">
        <f aca="false">H1999-J1999</f>
        <v>0</v>
      </c>
      <c r="L1999" s="0"/>
    </row>
    <row r="2000" customFormat="false" ht="15.9" hidden="false" customHeight="false" outlineLevel="0" collapsed="false">
      <c r="A2000" s="1" t="s">
        <v>5474</v>
      </c>
      <c r="B2000" s="1" t="s">
        <v>5475</v>
      </c>
      <c r="C2000" s="1" t="s">
        <v>180</v>
      </c>
      <c r="D2000" s="1" t="s">
        <v>150</v>
      </c>
      <c r="E2000" s="1" t="n">
        <v>13352.5</v>
      </c>
      <c r="F2000" s="1" t="n">
        <f aca="false">D2000-C2000</f>
        <v>2</v>
      </c>
      <c r="G2000" s="26" t="n">
        <v>3853.5</v>
      </c>
      <c r="H2000" s="1" t="n">
        <f aca="false">G2000*F2000</f>
        <v>7707</v>
      </c>
      <c r="I2000" s="13" t="s">
        <v>5476</v>
      </c>
      <c r="J2000" s="14" t="n">
        <v>7707</v>
      </c>
      <c r="K2000" s="1" t="n">
        <f aca="false">H2000-J2000</f>
        <v>0</v>
      </c>
      <c r="L2000" s="0"/>
    </row>
    <row r="2001" customFormat="false" ht="30.8" hidden="false" customHeight="false" outlineLevel="0" collapsed="false">
      <c r="A2001" s="1" t="s">
        <v>5477</v>
      </c>
      <c r="B2001" s="1" t="s">
        <v>5478</v>
      </c>
      <c r="C2001" s="1" t="s">
        <v>39</v>
      </c>
      <c r="D2001" s="1" t="s">
        <v>207</v>
      </c>
      <c r="E2001" s="1" t="n">
        <v>24430</v>
      </c>
      <c r="F2001" s="1" t="n">
        <f aca="false">D2001-C2001</f>
        <v>4</v>
      </c>
      <c r="G2001" s="26" t="n">
        <v>3853.5</v>
      </c>
      <c r="H2001" s="1" t="n">
        <f aca="false">G2001*F2001</f>
        <v>15414</v>
      </c>
      <c r="I2001" s="13" t="s">
        <v>5479</v>
      </c>
      <c r="J2001" s="14" t="n">
        <v>15414</v>
      </c>
      <c r="K2001" s="1" t="n">
        <f aca="false">H2001-J2001</f>
        <v>0</v>
      </c>
      <c r="L2001" s="0"/>
    </row>
    <row r="2002" customFormat="false" ht="30.8" hidden="false" customHeight="false" outlineLevel="0" collapsed="false">
      <c r="A2002" s="1" t="s">
        <v>5480</v>
      </c>
      <c r="B2002" s="1" t="s">
        <v>5481</v>
      </c>
      <c r="C2002" s="1" t="s">
        <v>142</v>
      </c>
      <c r="D2002" s="1" t="s">
        <v>63</v>
      </c>
      <c r="E2002" s="1" t="n">
        <v>9865</v>
      </c>
      <c r="F2002" s="1" t="n">
        <f aca="false">D2002-C2002</f>
        <v>2</v>
      </c>
      <c r="G2002" s="26" t="n">
        <v>3853.5</v>
      </c>
      <c r="H2002" s="1" t="n">
        <f aca="false">G2002*F2002</f>
        <v>7707</v>
      </c>
      <c r="I2002" s="13" t="s">
        <v>5482</v>
      </c>
      <c r="J2002" s="14" t="n">
        <v>7707</v>
      </c>
      <c r="K2002" s="1" t="n">
        <f aca="false">H2002-J2002</f>
        <v>0</v>
      </c>
      <c r="L2002" s="0"/>
    </row>
    <row r="2003" customFormat="false" ht="30.8" hidden="false" customHeight="false" outlineLevel="0" collapsed="false">
      <c r="A2003" s="1" t="s">
        <v>5483</v>
      </c>
      <c r="B2003" s="1" t="s">
        <v>5484</v>
      </c>
      <c r="C2003" s="1" t="s">
        <v>86</v>
      </c>
      <c r="D2003" s="1" t="s">
        <v>207</v>
      </c>
      <c r="E2003" s="1" t="n">
        <v>12645</v>
      </c>
      <c r="F2003" s="1" t="n">
        <f aca="false">D2003-C2003</f>
        <v>2</v>
      </c>
      <c r="G2003" s="26" t="n">
        <v>4693.5</v>
      </c>
      <c r="H2003" s="1" t="n">
        <f aca="false">G2003*F2003</f>
        <v>9387</v>
      </c>
      <c r="I2003" s="13" t="s">
        <v>5485</v>
      </c>
      <c r="J2003" s="14" t="n">
        <v>9387</v>
      </c>
      <c r="K2003" s="1" t="n">
        <f aca="false">H2003-J2003</f>
        <v>0</v>
      </c>
      <c r="L2003" s="0"/>
    </row>
    <row r="2004" customFormat="false" ht="30.8" hidden="false" customHeight="false" outlineLevel="0" collapsed="false">
      <c r="A2004" s="1" t="s">
        <v>5486</v>
      </c>
      <c r="B2004" s="1" t="s">
        <v>5487</v>
      </c>
      <c r="C2004" s="1" t="s">
        <v>58</v>
      </c>
      <c r="D2004" s="1" t="s">
        <v>59</v>
      </c>
      <c r="E2004" s="1" t="n">
        <v>9865</v>
      </c>
      <c r="F2004" s="1" t="n">
        <f aca="false">D2004-C2004</f>
        <v>2</v>
      </c>
      <c r="G2004" s="26" t="n">
        <v>3853.5</v>
      </c>
      <c r="H2004" s="1" t="n">
        <f aca="false">G2004*F2004</f>
        <v>7707</v>
      </c>
      <c r="I2004" s="13" t="s">
        <v>5488</v>
      </c>
      <c r="J2004" s="14" t="n">
        <v>7707</v>
      </c>
      <c r="K2004" s="1" t="n">
        <f aca="false">H2004-J2004</f>
        <v>0</v>
      </c>
      <c r="L2004" s="0"/>
    </row>
    <row r="2005" customFormat="false" ht="30.8" hidden="false" customHeight="false" outlineLevel="0" collapsed="false">
      <c r="A2005" s="1" t="s">
        <v>5489</v>
      </c>
      <c r="B2005" s="1" t="s">
        <v>5490</v>
      </c>
      <c r="C2005" s="1" t="s">
        <v>43</v>
      </c>
      <c r="D2005" s="1" t="s">
        <v>28</v>
      </c>
      <c r="E2005" s="1" t="n">
        <v>5207.5</v>
      </c>
      <c r="F2005" s="1" t="n">
        <f aca="false">D2005-C2005</f>
        <v>1</v>
      </c>
      <c r="G2005" s="26" t="n">
        <v>3853.5</v>
      </c>
      <c r="H2005" s="1" t="n">
        <f aca="false">G2005*F2005</f>
        <v>3853.5</v>
      </c>
      <c r="I2005" s="13" t="s">
        <v>5491</v>
      </c>
      <c r="J2005" s="14" t="n">
        <v>3853.5</v>
      </c>
      <c r="K2005" s="1" t="n">
        <f aca="false">H2005-J2005</f>
        <v>0</v>
      </c>
      <c r="L2005" s="0"/>
    </row>
    <row r="2006" customFormat="false" ht="30.8" hidden="false" customHeight="false" outlineLevel="0" collapsed="false">
      <c r="A2006" s="1" t="s">
        <v>5492</v>
      </c>
      <c r="B2006" s="1" t="s">
        <v>5490</v>
      </c>
      <c r="C2006" s="1" t="s">
        <v>39</v>
      </c>
      <c r="D2006" s="1" t="s">
        <v>13</v>
      </c>
      <c r="E2006" s="1" t="n">
        <v>4932.5</v>
      </c>
      <c r="F2006" s="1" t="n">
        <f aca="false">D2006-C2006</f>
        <v>1</v>
      </c>
      <c r="G2006" s="26" t="n">
        <v>3853.5</v>
      </c>
      <c r="H2006" s="1" t="n">
        <f aca="false">G2006*F2006</f>
        <v>3853.5</v>
      </c>
      <c r="I2006" s="13" t="s">
        <v>5493</v>
      </c>
      <c r="J2006" s="14" t="n">
        <v>3853.5</v>
      </c>
      <c r="K2006" s="1" t="n">
        <f aca="false">H2006-J2006</f>
        <v>0</v>
      </c>
      <c r="L2006" s="0"/>
    </row>
    <row r="2007" customFormat="false" ht="30.8" hidden="false" customHeight="false" outlineLevel="0" collapsed="false">
      <c r="A2007" s="26" t="s">
        <v>5494</v>
      </c>
      <c r="B2007" s="26" t="s">
        <v>5490</v>
      </c>
      <c r="C2007" s="26" t="s">
        <v>86</v>
      </c>
      <c r="D2007" s="26" t="s">
        <v>133</v>
      </c>
      <c r="E2007" s="26" t="n">
        <v>4932.5</v>
      </c>
      <c r="F2007" s="26" t="n">
        <f aca="false">D2007-C2007</f>
        <v>1</v>
      </c>
      <c r="G2007" s="26" t="n">
        <v>3853.5</v>
      </c>
      <c r="H2007" s="26" t="n">
        <f aca="false">G2007*F2007</f>
        <v>3853.5</v>
      </c>
      <c r="I2007" s="13" t="s">
        <v>5495</v>
      </c>
      <c r="J2007" s="14" t="n">
        <v>3853.5</v>
      </c>
      <c r="K2007" s="1" t="n">
        <f aca="false">H2007-J2007</f>
        <v>0</v>
      </c>
      <c r="L2007" s="0"/>
    </row>
    <row r="2008" customFormat="false" ht="30.8" hidden="false" customHeight="false" outlineLevel="0" collapsed="false">
      <c r="A2008" s="1" t="s">
        <v>5496</v>
      </c>
      <c r="B2008" s="1" t="s">
        <v>5497</v>
      </c>
      <c r="C2008" s="1" t="s">
        <v>142</v>
      </c>
      <c r="D2008" s="1" t="s">
        <v>75</v>
      </c>
      <c r="E2008" s="1" t="n">
        <v>30537.5</v>
      </c>
      <c r="F2008" s="1" t="n">
        <f aca="false">D2008-C2008</f>
        <v>5</v>
      </c>
      <c r="G2008" s="26" t="n">
        <v>3853.5</v>
      </c>
      <c r="H2008" s="1" t="n">
        <f aca="false">G2008*F2008</f>
        <v>19267.5</v>
      </c>
      <c r="I2008" s="13" t="s">
        <v>5498</v>
      </c>
      <c r="J2008" s="14" t="n">
        <v>19267.5</v>
      </c>
      <c r="K2008" s="1" t="n">
        <f aca="false">H2008-J2008</f>
        <v>0</v>
      </c>
      <c r="L2008" s="0"/>
    </row>
    <row r="2009" customFormat="false" ht="30.8" hidden="false" customHeight="false" outlineLevel="0" collapsed="false">
      <c r="A2009" s="1" t="s">
        <v>5499</v>
      </c>
      <c r="B2009" s="1" t="s">
        <v>5500</v>
      </c>
      <c r="C2009" s="1" t="s">
        <v>28</v>
      </c>
      <c r="D2009" s="1" t="s">
        <v>63</v>
      </c>
      <c r="E2009" s="1" t="n">
        <v>20830</v>
      </c>
      <c r="F2009" s="1" t="n">
        <f aca="false">D2009-C2009</f>
        <v>4</v>
      </c>
      <c r="G2009" s="26" t="n">
        <v>3853.5</v>
      </c>
      <c r="H2009" s="1" t="n">
        <f aca="false">G2009*F2009</f>
        <v>15414</v>
      </c>
      <c r="I2009" s="13" t="s">
        <v>5501</v>
      </c>
      <c r="J2009" s="14" t="n">
        <v>15414</v>
      </c>
      <c r="K2009" s="1" t="n">
        <f aca="false">H2009-J2009</f>
        <v>0</v>
      </c>
      <c r="L2009" s="0"/>
    </row>
    <row r="2010" customFormat="false" ht="15.9" hidden="false" customHeight="false" outlineLevel="0" collapsed="false">
      <c r="A2010" s="1" t="s">
        <v>5502</v>
      </c>
      <c r="B2010" s="1" t="s">
        <v>5503</v>
      </c>
      <c r="C2010" s="1" t="s">
        <v>112</v>
      </c>
      <c r="D2010" s="1" t="s">
        <v>14</v>
      </c>
      <c r="E2010" s="1" t="n">
        <v>4932.5</v>
      </c>
      <c r="F2010" s="1" t="n">
        <f aca="false">D2010-C2010</f>
        <v>1</v>
      </c>
      <c r="G2010" s="26" t="n">
        <v>3853.5</v>
      </c>
      <c r="H2010" s="1" t="n">
        <f aca="false">G2010*F2010</f>
        <v>3853.5</v>
      </c>
      <c r="I2010" s="13" t="s">
        <v>5504</v>
      </c>
      <c r="J2010" s="14" t="n">
        <v>3853.5</v>
      </c>
      <c r="K2010" s="1" t="n">
        <f aca="false">H2010-J2010</f>
        <v>0</v>
      </c>
      <c r="L2010" s="0"/>
    </row>
    <row r="2011" customFormat="false" ht="15.9" hidden="false" customHeight="false" outlineLevel="0" collapsed="false">
      <c r="A2011" s="1" t="s">
        <v>5505</v>
      </c>
      <c r="B2011" s="1" t="s">
        <v>5506</v>
      </c>
      <c r="C2011" s="1" t="s">
        <v>67</v>
      </c>
      <c r="D2011" s="1" t="s">
        <v>146</v>
      </c>
      <c r="E2011" s="1" t="n">
        <v>63810</v>
      </c>
      <c r="F2011" s="1" t="n">
        <f aca="false">D2011-C2011</f>
        <v>12</v>
      </c>
      <c r="G2011" s="26" t="n">
        <v>3853.5</v>
      </c>
      <c r="H2011" s="1" t="n">
        <f aca="false">G2011*F2011</f>
        <v>46242</v>
      </c>
      <c r="I2011" s="13" t="s">
        <v>5507</v>
      </c>
      <c r="J2011" s="14" t="n">
        <v>46242</v>
      </c>
      <c r="K2011" s="1" t="n">
        <f aca="false">H2011-J2011</f>
        <v>0</v>
      </c>
      <c r="L2011" s="0"/>
    </row>
    <row r="2012" customFormat="false" ht="30.8" hidden="false" customHeight="false" outlineLevel="0" collapsed="false">
      <c r="A2012" s="1" t="s">
        <v>5508</v>
      </c>
      <c r="B2012" s="1" t="s">
        <v>5509</v>
      </c>
      <c r="C2012" s="1" t="s">
        <v>19</v>
      </c>
      <c r="D2012" s="1" t="s">
        <v>39</v>
      </c>
      <c r="E2012" s="1" t="n">
        <v>29595</v>
      </c>
      <c r="F2012" s="1" t="n">
        <f aca="false">D2012-C2012</f>
        <v>6</v>
      </c>
      <c r="G2012" s="26" t="n">
        <v>3853.5</v>
      </c>
      <c r="H2012" s="1" t="n">
        <f aca="false">G2012*F2012</f>
        <v>23121</v>
      </c>
      <c r="I2012" s="13" t="s">
        <v>5510</v>
      </c>
      <c r="J2012" s="14" t="n">
        <v>23121</v>
      </c>
      <c r="K2012" s="1" t="n">
        <f aca="false">H2012-J2012</f>
        <v>0</v>
      </c>
      <c r="L2012" s="0"/>
    </row>
    <row r="2013" s="22" customFormat="true" ht="29.85" hidden="false" customHeight="false" outlineLevel="0" collapsed="false">
      <c r="A2013" s="19" t="s">
        <v>5511</v>
      </c>
      <c r="B2013" s="19" t="s">
        <v>5512</v>
      </c>
      <c r="C2013" s="19" t="s">
        <v>47</v>
      </c>
      <c r="D2013" s="19" t="s">
        <v>75</v>
      </c>
      <c r="E2013" s="19" t="n">
        <v>41610</v>
      </c>
      <c r="F2013" s="19" t="n">
        <f aca="false">D2013-C2013</f>
        <v>6</v>
      </c>
      <c r="G2013" s="19" t="n">
        <v>5470</v>
      </c>
      <c r="H2013" s="19" t="n">
        <f aca="false">G2013*F2013</f>
        <v>32820</v>
      </c>
      <c r="I2013" s="20" t="s">
        <v>5513</v>
      </c>
      <c r="J2013" s="21" t="n">
        <v>32820</v>
      </c>
      <c r="K2013" s="19" t="n">
        <f aca="false">H2013-J2013</f>
        <v>0</v>
      </c>
    </row>
    <row r="2014" s="44" customFormat="true" ht="30.8" hidden="false" customHeight="false" outlineLevel="0" collapsed="false">
      <c r="A2014" s="1" t="s">
        <v>5514</v>
      </c>
      <c r="B2014" s="1" t="s">
        <v>5515</v>
      </c>
      <c r="C2014" s="1" t="s">
        <v>93</v>
      </c>
      <c r="D2014" s="1" t="s">
        <v>119</v>
      </c>
      <c r="E2014" s="1" t="n">
        <v>7282.5</v>
      </c>
      <c r="F2014" s="1" t="n">
        <f aca="false">D2014-C2014</f>
        <v>1</v>
      </c>
      <c r="G2014" s="26" t="n">
        <v>3853.5</v>
      </c>
      <c r="H2014" s="1" t="n">
        <f aca="false">G2014*F2014</f>
        <v>3853.5</v>
      </c>
      <c r="I2014" s="13" t="s">
        <v>5516</v>
      </c>
      <c r="J2014" s="14" t="n">
        <v>3853.5</v>
      </c>
      <c r="K2014" s="1" t="n">
        <f aca="false">H2014-J2014</f>
        <v>0</v>
      </c>
      <c r="L2014" s="1"/>
      <c r="M2014" s="0"/>
      <c r="N2014" s="0"/>
      <c r="O2014" s="0"/>
      <c r="P2014" s="0"/>
      <c r="Q2014" s="0"/>
      <c r="R2014" s="0"/>
      <c r="S2014" s="0"/>
      <c r="T2014" s="0"/>
      <c r="U2014" s="0"/>
      <c r="V2014" s="0"/>
      <c r="AMI2014" s="0"/>
      <c r="AMJ2014" s="0"/>
    </row>
    <row r="2015" s="12" customFormat="true" ht="29.85" hidden="false" customHeight="false" outlineLevel="0" collapsed="false">
      <c r="A2015" s="23" t="s">
        <v>5517</v>
      </c>
      <c r="B2015" s="11" t="s">
        <v>5518</v>
      </c>
      <c r="C2015" s="11" t="s">
        <v>14</v>
      </c>
      <c r="D2015" s="11" t="s">
        <v>180</v>
      </c>
      <c r="E2015" s="11" t="n">
        <v>27290</v>
      </c>
      <c r="F2015" s="11" t="n">
        <f aca="false">D2015-C2015</f>
        <v>2</v>
      </c>
      <c r="G2015" s="8" t="n">
        <f aca="false">5743.5*2</f>
        <v>11487</v>
      </c>
      <c r="H2015" s="11" t="n">
        <f aca="false">G2015*F2015</f>
        <v>22974</v>
      </c>
      <c r="I2015" s="9" t="s">
        <v>5519</v>
      </c>
      <c r="J2015" s="10" t="n">
        <v>11486.8</v>
      </c>
      <c r="K2015" s="11" t="n">
        <f aca="false">H2015-J2015-J2016</f>
        <v>0.400000000001455</v>
      </c>
      <c r="L2015" s="11"/>
    </row>
    <row r="2016" s="12" customFormat="true" ht="29.85" hidden="false" customHeight="false" outlineLevel="0" collapsed="false">
      <c r="A2016" s="23"/>
      <c r="B2016" s="11"/>
      <c r="C2016" s="11"/>
      <c r="D2016" s="11"/>
      <c r="E2016" s="11"/>
      <c r="F2016" s="11"/>
      <c r="G2016" s="8"/>
      <c r="H2016" s="11"/>
      <c r="I2016" s="9" t="s">
        <v>5520</v>
      </c>
      <c r="J2016" s="10" t="n">
        <v>11486.8</v>
      </c>
      <c r="K2016" s="11" t="n">
        <v>0</v>
      </c>
      <c r="L2016" s="11"/>
    </row>
    <row r="2017" customFormat="false" ht="30.8" hidden="false" customHeight="false" outlineLevel="0" collapsed="false">
      <c r="A2017" s="1" t="s">
        <v>5521</v>
      </c>
      <c r="B2017" s="1" t="s">
        <v>5522</v>
      </c>
      <c r="C2017" s="1" t="s">
        <v>34</v>
      </c>
      <c r="D2017" s="1" t="s">
        <v>35</v>
      </c>
      <c r="E2017" s="1" t="n">
        <v>31905</v>
      </c>
      <c r="F2017" s="1" t="n">
        <f aca="false">D2017-C2017</f>
        <v>6</v>
      </c>
      <c r="G2017" s="26" t="n">
        <v>3853.5</v>
      </c>
      <c r="H2017" s="1" t="n">
        <f aca="false">G2017*F2017</f>
        <v>23121</v>
      </c>
      <c r="I2017" s="13" t="s">
        <v>5523</v>
      </c>
      <c r="J2017" s="14" t="n">
        <v>23121</v>
      </c>
      <c r="K2017" s="1" t="n">
        <f aca="false">H2017-J2017</f>
        <v>0</v>
      </c>
      <c r="L2017" s="0"/>
    </row>
    <row r="2018" customFormat="false" ht="30.8" hidden="false" customHeight="false" outlineLevel="0" collapsed="false">
      <c r="A2018" s="1" t="s">
        <v>5524</v>
      </c>
      <c r="B2018" s="1" t="s">
        <v>5525</v>
      </c>
      <c r="C2018" s="1" t="s">
        <v>146</v>
      </c>
      <c r="D2018" s="1" t="s">
        <v>150</v>
      </c>
      <c r="E2018" s="1" t="n">
        <v>6107.5</v>
      </c>
      <c r="F2018" s="1" t="n">
        <f aca="false">D2018-C2018</f>
        <v>1</v>
      </c>
      <c r="G2018" s="26" t="n">
        <v>3853.5</v>
      </c>
      <c r="H2018" s="1" t="n">
        <f aca="false">G2018*F2018</f>
        <v>3853.5</v>
      </c>
      <c r="I2018" s="13" t="s">
        <v>5526</v>
      </c>
      <c r="J2018" s="14" t="n">
        <v>3853.5</v>
      </c>
      <c r="K2018" s="1" t="n">
        <f aca="false">H2018-J2018</f>
        <v>0</v>
      </c>
      <c r="L2018" s="0"/>
    </row>
    <row r="2019" customFormat="false" ht="30.8" hidden="false" customHeight="false" outlineLevel="0" collapsed="false">
      <c r="A2019" s="26" t="s">
        <v>5527</v>
      </c>
      <c r="B2019" s="26" t="s">
        <v>5528</v>
      </c>
      <c r="C2019" s="26" t="s">
        <v>74</v>
      </c>
      <c r="D2019" s="26" t="s">
        <v>19</v>
      </c>
      <c r="E2019" s="26" t="n">
        <v>23030</v>
      </c>
      <c r="F2019" s="26" t="n">
        <f aca="false">D2019-C2019</f>
        <v>4</v>
      </c>
      <c r="G2019" s="26" t="n">
        <v>3853.5</v>
      </c>
      <c r="H2019" s="26" t="n">
        <f aca="false">G2019*F2019</f>
        <v>15414</v>
      </c>
      <c r="I2019" s="13" t="s">
        <v>5529</v>
      </c>
      <c r="J2019" s="14" t="n">
        <v>15414</v>
      </c>
      <c r="K2019" s="1" t="n">
        <f aca="false">H2019-J2019</f>
        <v>0</v>
      </c>
      <c r="L2019" s="0"/>
    </row>
    <row r="2020" customFormat="false" ht="30.8" hidden="false" customHeight="false" outlineLevel="0" collapsed="false">
      <c r="A2020" s="26" t="s">
        <v>5530</v>
      </c>
      <c r="B2020" s="26" t="s">
        <v>5531</v>
      </c>
      <c r="C2020" s="26" t="s">
        <v>34</v>
      </c>
      <c r="D2020" s="26" t="s">
        <v>82</v>
      </c>
      <c r="E2020" s="26" t="n">
        <v>9865</v>
      </c>
      <c r="F2020" s="26" t="n">
        <f aca="false">D2020-C2020</f>
        <v>2</v>
      </c>
      <c r="G2020" s="26" t="n">
        <v>3853.5</v>
      </c>
      <c r="H2020" s="26" t="n">
        <f aca="false">G2020*F2020</f>
        <v>7707</v>
      </c>
      <c r="I2020" s="13" t="s">
        <v>5532</v>
      </c>
      <c r="J2020" s="14" t="n">
        <v>7707</v>
      </c>
      <c r="K2020" s="1" t="n">
        <f aca="false">H2020-J2020</f>
        <v>0</v>
      </c>
      <c r="L2020" s="0"/>
    </row>
    <row r="2021" s="18" customFormat="true" ht="29.85" hidden="false" customHeight="false" outlineLevel="0" collapsed="false">
      <c r="A2021" s="15" t="s">
        <v>5533</v>
      </c>
      <c r="B2021" s="15" t="s">
        <v>5534</v>
      </c>
      <c r="C2021" s="15" t="s">
        <v>43</v>
      </c>
      <c r="D2021" s="15" t="s">
        <v>29</v>
      </c>
      <c r="E2021" s="15" t="n">
        <v>23700</v>
      </c>
      <c r="F2021" s="15" t="n">
        <f aca="false">D2021-C2021</f>
        <v>4</v>
      </c>
      <c r="G2021" s="15" t="n">
        <v>3670</v>
      </c>
      <c r="H2021" s="15" t="n">
        <f aca="false">G2021*F2021</f>
        <v>14680</v>
      </c>
      <c r="I2021" s="16" t="s">
        <v>5535</v>
      </c>
      <c r="J2021" s="17" t="n">
        <v>14680</v>
      </c>
      <c r="K2021" s="15" t="n">
        <f aca="false">H2021-J2021</f>
        <v>0</v>
      </c>
    </row>
    <row r="2022" customFormat="false" ht="30.8" hidden="false" customHeight="false" outlineLevel="0" collapsed="false">
      <c r="A2022" s="1" t="s">
        <v>5536</v>
      </c>
      <c r="B2022" s="1" t="s">
        <v>5534</v>
      </c>
      <c r="C2022" s="1" t="s">
        <v>13</v>
      </c>
      <c r="D2022" s="1" t="s">
        <v>86</v>
      </c>
      <c r="E2022" s="1" t="n">
        <v>6107.5</v>
      </c>
      <c r="F2022" s="1" t="n">
        <f aca="false">D2022-C2022</f>
        <v>1</v>
      </c>
      <c r="G2022" s="26" t="n">
        <v>3853.5</v>
      </c>
      <c r="H2022" s="1" t="n">
        <f aca="false">G2022*F2022</f>
        <v>3853.5</v>
      </c>
      <c r="I2022" s="13" t="s">
        <v>5537</v>
      </c>
      <c r="J2022" s="14" t="n">
        <v>3853.5</v>
      </c>
      <c r="K2022" s="1" t="n">
        <f aca="false">H2022-J2022</f>
        <v>0</v>
      </c>
      <c r="L2022" s="0"/>
    </row>
    <row r="2023" customFormat="false" ht="30.8" hidden="false" customHeight="false" outlineLevel="0" collapsed="false">
      <c r="A2023" s="1" t="s">
        <v>5538</v>
      </c>
      <c r="B2023" s="1" t="s">
        <v>5534</v>
      </c>
      <c r="C2023" s="1" t="s">
        <v>86</v>
      </c>
      <c r="D2023" s="1" t="s">
        <v>133</v>
      </c>
      <c r="E2023" s="1" t="n">
        <v>5772.5</v>
      </c>
      <c r="F2023" s="1" t="n">
        <f aca="false">D2023-C2023</f>
        <v>1</v>
      </c>
      <c r="G2023" s="26" t="n">
        <v>4693.5</v>
      </c>
      <c r="H2023" s="1" t="n">
        <f aca="false">G2023*F2023</f>
        <v>4693.5</v>
      </c>
      <c r="I2023" s="13" t="s">
        <v>5539</v>
      </c>
      <c r="J2023" s="14" t="n">
        <v>4693.5</v>
      </c>
      <c r="K2023" s="1" t="n">
        <f aca="false">H2023-J2023</f>
        <v>0</v>
      </c>
      <c r="L2023" s="0"/>
    </row>
    <row r="2024" customFormat="false" ht="15.9" hidden="false" customHeight="false" outlineLevel="0" collapsed="false">
      <c r="A2024" s="1" t="s">
        <v>5540</v>
      </c>
      <c r="B2024" s="1" t="s">
        <v>5541</v>
      </c>
      <c r="C2024" s="1" t="s">
        <v>86</v>
      </c>
      <c r="D2024" s="1" t="s">
        <v>207</v>
      </c>
      <c r="E2024" s="1" t="n">
        <v>9865</v>
      </c>
      <c r="F2024" s="1" t="n">
        <f aca="false">D2024-C2024</f>
        <v>2</v>
      </c>
      <c r="G2024" s="26" t="n">
        <v>3853.5</v>
      </c>
      <c r="H2024" s="1" t="n">
        <f aca="false">G2024*F2024</f>
        <v>7707</v>
      </c>
      <c r="I2024" s="13" t="s">
        <v>5542</v>
      </c>
      <c r="J2024" s="14" t="n">
        <v>7707</v>
      </c>
      <c r="K2024" s="1" t="n">
        <f aca="false">H2024-J2024</f>
        <v>0</v>
      </c>
      <c r="L2024" s="0"/>
    </row>
    <row r="2025" customFormat="false" ht="15.9" hidden="false" customHeight="false" outlineLevel="0" collapsed="false">
      <c r="A2025" s="1" t="s">
        <v>5543</v>
      </c>
      <c r="B2025" s="1" t="s">
        <v>5544</v>
      </c>
      <c r="C2025" s="1" t="s">
        <v>75</v>
      </c>
      <c r="D2025" s="1" t="s">
        <v>93</v>
      </c>
      <c r="E2025" s="1" t="n">
        <v>24430</v>
      </c>
      <c r="F2025" s="1" t="n">
        <f aca="false">D2025-C2025</f>
        <v>4</v>
      </c>
      <c r="G2025" s="26" t="n">
        <v>3853.5</v>
      </c>
      <c r="H2025" s="1" t="n">
        <f aca="false">G2025*F2025</f>
        <v>15414</v>
      </c>
      <c r="I2025" s="13" t="s">
        <v>5545</v>
      </c>
      <c r="J2025" s="14" t="n">
        <v>15414</v>
      </c>
      <c r="K2025" s="1" t="n">
        <f aca="false">H2025-J2025</f>
        <v>0</v>
      </c>
      <c r="L2025" s="0"/>
    </row>
    <row r="2026" customFormat="false" ht="15.9" hidden="false" customHeight="false" outlineLevel="0" collapsed="false">
      <c r="A2026" s="1" t="s">
        <v>5546</v>
      </c>
      <c r="B2026" s="1" t="s">
        <v>5547</v>
      </c>
      <c r="C2026" s="1" t="s">
        <v>75</v>
      </c>
      <c r="D2026" s="1" t="s">
        <v>19</v>
      </c>
      <c r="E2026" s="1" t="n">
        <v>13645</v>
      </c>
      <c r="F2026" s="1" t="n">
        <f aca="false">D2026-C2026</f>
        <v>2</v>
      </c>
      <c r="G2026" s="26" t="n">
        <v>5743.5</v>
      </c>
      <c r="H2026" s="1" t="n">
        <f aca="false">G2026*F2026</f>
        <v>11487</v>
      </c>
      <c r="I2026" s="13" t="s">
        <v>5548</v>
      </c>
      <c r="J2026" s="14" t="n">
        <v>11486.8</v>
      </c>
      <c r="K2026" s="1" t="n">
        <f aca="false">H2026-J2026</f>
        <v>0.200000000000728</v>
      </c>
      <c r="L2026" s="0"/>
    </row>
    <row r="2027" s="18" customFormat="true" ht="29.85" hidden="false" customHeight="false" outlineLevel="0" collapsed="false">
      <c r="A2027" s="15" t="s">
        <v>5549</v>
      </c>
      <c r="B2027" s="15" t="s">
        <v>5550</v>
      </c>
      <c r="C2027" s="15" t="s">
        <v>43</v>
      </c>
      <c r="D2027" s="15" t="s">
        <v>29</v>
      </c>
      <c r="E2027" s="15" t="n">
        <v>23700</v>
      </c>
      <c r="F2027" s="15" t="n">
        <f aca="false">D2027-C2027</f>
        <v>4</v>
      </c>
      <c r="G2027" s="15" t="n">
        <v>3670</v>
      </c>
      <c r="H2027" s="15" t="n">
        <f aca="false">G2027*F2027</f>
        <v>14680</v>
      </c>
      <c r="I2027" s="16" t="s">
        <v>5551</v>
      </c>
      <c r="J2027" s="17" t="n">
        <v>14680</v>
      </c>
      <c r="K2027" s="15" t="n">
        <f aca="false">H2027-J2027</f>
        <v>0</v>
      </c>
    </row>
    <row r="2028" customFormat="false" ht="30.8" hidden="false" customHeight="false" outlineLevel="0" collapsed="false">
      <c r="A2028" s="1" t="s">
        <v>5552</v>
      </c>
      <c r="B2028" s="1" t="s">
        <v>5553</v>
      </c>
      <c r="C2028" s="1" t="s">
        <v>207</v>
      </c>
      <c r="D2028" s="1" t="s">
        <v>150</v>
      </c>
      <c r="E2028" s="1" t="n">
        <v>42752.5</v>
      </c>
      <c r="F2028" s="1" t="n">
        <f aca="false">D2028-C2028</f>
        <v>7</v>
      </c>
      <c r="G2028" s="26" t="n">
        <v>3853.5</v>
      </c>
      <c r="H2028" s="1" t="n">
        <f aca="false">G2028*F2028</f>
        <v>26974.5</v>
      </c>
      <c r="I2028" s="13" t="s">
        <v>5554</v>
      </c>
      <c r="J2028" s="14" t="n">
        <v>26974.5</v>
      </c>
      <c r="K2028" s="1" t="n">
        <f aca="false">H2028-J2028</f>
        <v>0</v>
      </c>
      <c r="L2028" s="0"/>
    </row>
    <row r="2029" customFormat="false" ht="30.8" hidden="false" customHeight="false" outlineLevel="0" collapsed="false">
      <c r="A2029" s="1" t="s">
        <v>5555</v>
      </c>
      <c r="B2029" s="1" t="s">
        <v>5556</v>
      </c>
      <c r="C2029" s="1" t="s">
        <v>14</v>
      </c>
      <c r="D2029" s="1" t="s">
        <v>180</v>
      </c>
      <c r="E2029" s="1" t="n">
        <v>13645</v>
      </c>
      <c r="F2029" s="1" t="n">
        <f aca="false">D2029-C2029</f>
        <v>2</v>
      </c>
      <c r="G2029" s="26" t="n">
        <v>5743.5</v>
      </c>
      <c r="H2029" s="1" t="n">
        <f aca="false">G2029*F2029</f>
        <v>11487</v>
      </c>
      <c r="I2029" s="13" t="s">
        <v>5557</v>
      </c>
      <c r="J2029" s="14" t="n">
        <v>11486.8</v>
      </c>
      <c r="K2029" s="1" t="n">
        <f aca="false">H2029-J2029</f>
        <v>0.200000000000728</v>
      </c>
      <c r="L2029" s="0"/>
    </row>
    <row r="2030" customFormat="false" ht="30.8" hidden="false" customHeight="false" outlineLevel="0" collapsed="false">
      <c r="A2030" s="26" t="s">
        <v>5558</v>
      </c>
      <c r="B2030" s="26" t="s">
        <v>5559</v>
      </c>
      <c r="C2030" s="26" t="s">
        <v>133</v>
      </c>
      <c r="D2030" s="26" t="s">
        <v>51</v>
      </c>
      <c r="E2030" s="26" t="n">
        <v>9865</v>
      </c>
      <c r="F2030" s="26" t="n">
        <f aca="false">D2030-C2030</f>
        <v>2</v>
      </c>
      <c r="G2030" s="26" t="n">
        <v>3853.5</v>
      </c>
      <c r="H2030" s="26" t="n">
        <f aca="false">G2030*F2030</f>
        <v>7707</v>
      </c>
      <c r="I2030" s="13" t="s">
        <v>5560</v>
      </c>
      <c r="J2030" s="14" t="n">
        <v>7707</v>
      </c>
      <c r="K2030" s="1" t="n">
        <f aca="false">H2030-J2030</f>
        <v>0</v>
      </c>
      <c r="L2030" s="0"/>
    </row>
    <row r="2031" customFormat="false" ht="30.8" hidden="false" customHeight="false" outlineLevel="0" collapsed="false">
      <c r="A2031" s="26" t="s">
        <v>5561</v>
      </c>
      <c r="B2031" s="26" t="s">
        <v>5559</v>
      </c>
      <c r="C2031" s="26" t="s">
        <v>14</v>
      </c>
      <c r="D2031" s="26" t="s">
        <v>180</v>
      </c>
      <c r="E2031" s="26" t="n">
        <v>9865</v>
      </c>
      <c r="F2031" s="26" t="n">
        <f aca="false">D2031-C2031</f>
        <v>2</v>
      </c>
      <c r="G2031" s="26" t="n">
        <v>3853.5</v>
      </c>
      <c r="H2031" s="26" t="n">
        <f aca="false">G2031*F2031</f>
        <v>7707</v>
      </c>
      <c r="I2031" s="13" t="s">
        <v>5562</v>
      </c>
      <c r="J2031" s="14" t="n">
        <v>7707</v>
      </c>
      <c r="K2031" s="1" t="n">
        <f aca="false">H2031-J2031</f>
        <v>0</v>
      </c>
      <c r="L2031" s="0"/>
    </row>
    <row r="2032" s="22" customFormat="true" ht="29.85" hidden="false" customHeight="false" outlineLevel="0" collapsed="false">
      <c r="A2032" s="19" t="s">
        <v>5563</v>
      </c>
      <c r="B2032" s="19" t="s">
        <v>5564</v>
      </c>
      <c r="C2032" s="19" t="s">
        <v>28</v>
      </c>
      <c r="D2032" s="19" t="s">
        <v>75</v>
      </c>
      <c r="E2032" s="19" t="n">
        <v>61635</v>
      </c>
      <c r="F2032" s="19" t="n">
        <f aca="false">D2032-C2032</f>
        <v>7</v>
      </c>
      <c r="G2032" s="19" t="n">
        <v>3670</v>
      </c>
      <c r="H2032" s="19" t="n">
        <f aca="false">G2032*F2032</f>
        <v>25690</v>
      </c>
      <c r="I2032" s="20" t="s">
        <v>5565</v>
      </c>
      <c r="J2032" s="21" t="n">
        <v>25690</v>
      </c>
      <c r="K2032" s="19" t="n">
        <f aca="false">H2032-J2032</f>
        <v>0</v>
      </c>
    </row>
    <row r="2033" customFormat="false" ht="30.8" hidden="false" customHeight="false" outlineLevel="0" collapsed="false">
      <c r="A2033" s="1" t="s">
        <v>5566</v>
      </c>
      <c r="B2033" s="1" t="s">
        <v>5567</v>
      </c>
      <c r="C2033" s="1" t="s">
        <v>207</v>
      </c>
      <c r="D2033" s="1" t="s">
        <v>112</v>
      </c>
      <c r="E2033" s="1" t="n">
        <v>9865</v>
      </c>
      <c r="F2033" s="1" t="n">
        <f aca="false">D2033-C2033</f>
        <v>2</v>
      </c>
      <c r="G2033" s="26" t="n">
        <v>3853.5</v>
      </c>
      <c r="H2033" s="1" t="n">
        <f aca="false">G2033*F2033</f>
        <v>7707</v>
      </c>
      <c r="I2033" s="13" t="s">
        <v>5568</v>
      </c>
      <c r="J2033" s="14" t="n">
        <v>7707</v>
      </c>
      <c r="K2033" s="1" t="n">
        <f aca="false">H2033-J2033</f>
        <v>0</v>
      </c>
      <c r="L2033" s="0"/>
    </row>
    <row r="2034" customFormat="false" ht="30.8" hidden="false" customHeight="false" outlineLevel="0" collapsed="false">
      <c r="A2034" s="1" t="s">
        <v>5569</v>
      </c>
      <c r="B2034" s="1" t="s">
        <v>5570</v>
      </c>
      <c r="C2034" s="1" t="s">
        <v>207</v>
      </c>
      <c r="D2034" s="1" t="s">
        <v>112</v>
      </c>
      <c r="E2034" s="1" t="n">
        <v>9865</v>
      </c>
      <c r="F2034" s="1" t="n">
        <f aca="false">D2034-C2034</f>
        <v>2</v>
      </c>
      <c r="G2034" s="26" t="n">
        <v>3853.5</v>
      </c>
      <c r="H2034" s="1" t="n">
        <f aca="false">G2034*F2034</f>
        <v>7707</v>
      </c>
      <c r="I2034" s="13" t="s">
        <v>5571</v>
      </c>
      <c r="J2034" s="14" t="n">
        <v>7707</v>
      </c>
      <c r="K2034" s="1" t="n">
        <f aca="false">H2034-J2034</f>
        <v>0</v>
      </c>
      <c r="L2034" s="0"/>
    </row>
    <row r="2035" customFormat="false" ht="30.8" hidden="false" customHeight="false" outlineLevel="0" collapsed="false">
      <c r="A2035" s="1" t="s">
        <v>5572</v>
      </c>
      <c r="B2035" s="1" t="s">
        <v>5573</v>
      </c>
      <c r="C2035" s="1" t="s">
        <v>47</v>
      </c>
      <c r="D2035" s="1" t="s">
        <v>75</v>
      </c>
      <c r="E2035" s="1" t="n">
        <v>29595</v>
      </c>
      <c r="F2035" s="1" t="n">
        <f aca="false">D2035-C2035</f>
        <v>6</v>
      </c>
      <c r="G2035" s="26" t="n">
        <v>3853.5</v>
      </c>
      <c r="H2035" s="1" t="n">
        <f aca="false">G2035*F2035</f>
        <v>23121</v>
      </c>
      <c r="I2035" s="13" t="s">
        <v>5574</v>
      </c>
      <c r="J2035" s="14" t="n">
        <v>23121</v>
      </c>
      <c r="K2035" s="1" t="n">
        <f aca="false">H2035-J2035</f>
        <v>0</v>
      </c>
      <c r="L2035" s="0"/>
    </row>
    <row r="2036" customFormat="false" ht="15.9" hidden="false" customHeight="false" outlineLevel="0" collapsed="false">
      <c r="A2036" s="1" t="s">
        <v>5575</v>
      </c>
      <c r="B2036" s="1" t="s">
        <v>5576</v>
      </c>
      <c r="C2036" s="1" t="s">
        <v>142</v>
      </c>
      <c r="D2036" s="1" t="s">
        <v>74</v>
      </c>
      <c r="E2036" s="1" t="n">
        <v>18322.5</v>
      </c>
      <c r="F2036" s="1" t="n">
        <f aca="false">D2036-C2036</f>
        <v>3</v>
      </c>
      <c r="G2036" s="26" t="n">
        <v>3853.5</v>
      </c>
      <c r="H2036" s="1" t="n">
        <f aca="false">G2036*F2036</f>
        <v>11560.5</v>
      </c>
      <c r="I2036" s="13" t="s">
        <v>5577</v>
      </c>
      <c r="J2036" s="14" t="n">
        <v>11560.5</v>
      </c>
      <c r="K2036" s="1" t="n">
        <f aca="false">H2036-J2036</f>
        <v>0</v>
      </c>
      <c r="L2036" s="0"/>
    </row>
    <row r="2037" customFormat="false" ht="30.8" hidden="false" customHeight="false" outlineLevel="0" collapsed="false">
      <c r="A2037" s="26" t="s">
        <v>5578</v>
      </c>
      <c r="B2037" s="26" t="s">
        <v>5579</v>
      </c>
      <c r="C2037" s="26" t="s">
        <v>150</v>
      </c>
      <c r="D2037" s="26" t="s">
        <v>58</v>
      </c>
      <c r="E2037" s="26" t="n">
        <v>4932.5</v>
      </c>
      <c r="F2037" s="26" t="n">
        <f aca="false">D2037-C2037</f>
        <v>1</v>
      </c>
      <c r="G2037" s="26" t="n">
        <v>3853.5</v>
      </c>
      <c r="H2037" s="26" t="n">
        <f aca="false">G2037*F2037</f>
        <v>3853.5</v>
      </c>
      <c r="I2037" s="13" t="s">
        <v>5580</v>
      </c>
      <c r="J2037" s="14" t="n">
        <v>3853.5</v>
      </c>
      <c r="K2037" s="1" t="n">
        <f aca="false">H2037-J2037</f>
        <v>0</v>
      </c>
      <c r="L2037" s="0"/>
    </row>
    <row r="2038" customFormat="false" ht="30.8" hidden="false" customHeight="false" outlineLevel="0" collapsed="false">
      <c r="A2038" s="1" t="s">
        <v>5581</v>
      </c>
      <c r="B2038" s="1" t="s">
        <v>5582</v>
      </c>
      <c r="C2038" s="1" t="s">
        <v>133</v>
      </c>
      <c r="D2038" s="1" t="s">
        <v>112</v>
      </c>
      <c r="E2038" s="1" t="n">
        <v>20467.5</v>
      </c>
      <c r="F2038" s="1" t="n">
        <f aca="false">D2038-C2038</f>
        <v>3</v>
      </c>
      <c r="G2038" s="26" t="n">
        <v>5743.5</v>
      </c>
      <c r="H2038" s="1" t="n">
        <f aca="false">G2038*F2038</f>
        <v>17230.5</v>
      </c>
      <c r="I2038" s="13" t="s">
        <v>5583</v>
      </c>
      <c r="J2038" s="14" t="n">
        <v>17230.2</v>
      </c>
      <c r="K2038" s="1" t="n">
        <f aca="false">H2038-J2038</f>
        <v>0.299999999999272</v>
      </c>
      <c r="L2038" s="0"/>
    </row>
    <row r="2039" customFormat="false" ht="30.8" hidden="false" customHeight="false" outlineLevel="0" collapsed="false">
      <c r="A2039" s="1" t="s">
        <v>5584</v>
      </c>
      <c r="B2039" s="1" t="s">
        <v>5585</v>
      </c>
      <c r="C2039" s="1" t="s">
        <v>13</v>
      </c>
      <c r="D2039" s="1" t="s">
        <v>20</v>
      </c>
      <c r="E2039" s="1" t="n">
        <v>52307.5</v>
      </c>
      <c r="F2039" s="1" t="n">
        <f aca="false">D2039-C2039</f>
        <v>7</v>
      </c>
      <c r="G2039" s="26" t="n">
        <v>3853.5</v>
      </c>
      <c r="H2039" s="1" t="n">
        <f aca="false">G2039*F2039</f>
        <v>26974.5</v>
      </c>
      <c r="I2039" s="13" t="s">
        <v>5586</v>
      </c>
      <c r="J2039" s="14" t="n">
        <v>26974.5</v>
      </c>
      <c r="K2039" s="1" t="n">
        <f aca="false">H2039-J2039</f>
        <v>0</v>
      </c>
      <c r="L2039" s="0"/>
    </row>
    <row r="2040" customFormat="false" ht="30.8" hidden="false" customHeight="false" outlineLevel="0" collapsed="false">
      <c r="A2040" s="1" t="s">
        <v>5587</v>
      </c>
      <c r="B2040" s="1" t="s">
        <v>5588</v>
      </c>
      <c r="C2040" s="1" t="s">
        <v>82</v>
      </c>
      <c r="D2040" s="1" t="s">
        <v>67</v>
      </c>
      <c r="E2040" s="1" t="n">
        <v>17107.5</v>
      </c>
      <c r="F2040" s="1" t="n">
        <f aca="false">D2040-C2040</f>
        <v>3</v>
      </c>
      <c r="G2040" s="26" t="n">
        <v>3853.5</v>
      </c>
      <c r="H2040" s="1" t="n">
        <f aca="false">G2040*F2040</f>
        <v>11560.5</v>
      </c>
      <c r="I2040" s="13" t="s">
        <v>5589</v>
      </c>
      <c r="J2040" s="14" t="n">
        <v>11560.5</v>
      </c>
      <c r="K2040" s="1" t="n">
        <f aca="false">H2040-J2040</f>
        <v>0</v>
      </c>
      <c r="L2040" s="0"/>
    </row>
    <row r="2041" customFormat="false" ht="15.9" hidden="false" customHeight="false" outlineLevel="0" collapsed="false">
      <c r="A2041" s="1" t="s">
        <v>5590</v>
      </c>
      <c r="B2041" s="1" t="s">
        <v>5591</v>
      </c>
      <c r="C2041" s="1" t="s">
        <v>207</v>
      </c>
      <c r="D2041" s="1" t="s">
        <v>20</v>
      </c>
      <c r="E2041" s="1" t="n">
        <v>19730</v>
      </c>
      <c r="F2041" s="1" t="n">
        <f aca="false">D2041-C2041</f>
        <v>4</v>
      </c>
      <c r="G2041" s="26" t="n">
        <v>3853.5</v>
      </c>
      <c r="H2041" s="1" t="n">
        <f aca="false">G2041*F2041</f>
        <v>15414</v>
      </c>
      <c r="I2041" s="13" t="s">
        <v>5592</v>
      </c>
      <c r="J2041" s="14" t="n">
        <v>15414</v>
      </c>
      <c r="K2041" s="1" t="n">
        <f aca="false">H2041-J2041</f>
        <v>0</v>
      </c>
      <c r="L2041" s="0"/>
    </row>
    <row r="2042" customFormat="false" ht="30.8" hidden="false" customHeight="false" outlineLevel="0" collapsed="false">
      <c r="A2042" s="1" t="s">
        <v>5593</v>
      </c>
      <c r="B2042" s="1" t="s">
        <v>5594</v>
      </c>
      <c r="C2042" s="1" t="s">
        <v>51</v>
      </c>
      <c r="D2042" s="1" t="s">
        <v>14</v>
      </c>
      <c r="E2042" s="1" t="n">
        <v>12865</v>
      </c>
      <c r="F2042" s="1" t="n">
        <f aca="false">D2042-C2042</f>
        <v>2</v>
      </c>
      <c r="G2042" s="26" t="n">
        <v>4693.5</v>
      </c>
      <c r="H2042" s="1" t="n">
        <f aca="false">G2042*F2042</f>
        <v>9387</v>
      </c>
      <c r="I2042" s="13" t="s">
        <v>5595</v>
      </c>
      <c r="J2042" s="14" t="n">
        <v>9387</v>
      </c>
      <c r="K2042" s="1" t="n">
        <f aca="false">H2042-J2042</f>
        <v>0</v>
      </c>
      <c r="L2042" s="0"/>
    </row>
    <row r="2043" customFormat="false" ht="30.8" hidden="false" customHeight="false" outlineLevel="0" collapsed="false">
      <c r="A2043" s="1" t="s">
        <v>5596</v>
      </c>
      <c r="B2043" s="1" t="s">
        <v>5597</v>
      </c>
      <c r="C2043" s="1" t="s">
        <v>133</v>
      </c>
      <c r="D2043" s="1" t="s">
        <v>51</v>
      </c>
      <c r="E2043" s="1" t="n">
        <v>9865</v>
      </c>
      <c r="F2043" s="1" t="n">
        <f aca="false">D2043-C2043</f>
        <v>2</v>
      </c>
      <c r="G2043" s="26" t="n">
        <v>3853.5</v>
      </c>
      <c r="H2043" s="1" t="n">
        <f aca="false">G2043*F2043</f>
        <v>7707</v>
      </c>
      <c r="I2043" s="13" t="s">
        <v>5598</v>
      </c>
      <c r="J2043" s="14" t="n">
        <v>7707</v>
      </c>
      <c r="K2043" s="1" t="n">
        <f aca="false">H2043-J2043</f>
        <v>0</v>
      </c>
      <c r="L2043" s="0"/>
    </row>
    <row r="2044" s="6" customFormat="true" ht="29.85" hidden="false" customHeight="false" outlineLevel="0" collapsed="false">
      <c r="A2044" s="4" t="s">
        <v>5599</v>
      </c>
      <c r="B2044" s="4" t="s">
        <v>5600</v>
      </c>
      <c r="C2044" s="4" t="s">
        <v>43</v>
      </c>
      <c r="D2044" s="4" t="s">
        <v>47</v>
      </c>
      <c r="E2044" s="4" t="n">
        <v>11405</v>
      </c>
      <c r="F2044" s="4" t="n">
        <f aca="false">D2044-C2044</f>
        <v>2</v>
      </c>
      <c r="G2044" s="4" t="n">
        <v>3853.5</v>
      </c>
      <c r="H2044" s="4" t="n">
        <f aca="false">G2044*F2044</f>
        <v>7707</v>
      </c>
      <c r="I2044" s="28" t="s">
        <v>5601</v>
      </c>
      <c r="J2044" s="29" t="n">
        <v>7707</v>
      </c>
      <c r="K2044" s="4" t="n">
        <f aca="false">H2044-J2044</f>
        <v>0</v>
      </c>
    </row>
    <row r="2045" customFormat="false" ht="30.8" hidden="false" customHeight="false" outlineLevel="0" collapsed="false">
      <c r="A2045" s="1" t="s">
        <v>5602</v>
      </c>
      <c r="B2045" s="1" t="s">
        <v>5603</v>
      </c>
      <c r="C2045" s="1" t="s">
        <v>93</v>
      </c>
      <c r="D2045" s="1" t="s">
        <v>119</v>
      </c>
      <c r="E2045" s="1" t="n">
        <v>5207.5</v>
      </c>
      <c r="F2045" s="1" t="n">
        <f aca="false">D2045-C2045</f>
        <v>1</v>
      </c>
      <c r="G2045" s="26" t="n">
        <v>3853.5</v>
      </c>
      <c r="H2045" s="1" t="n">
        <f aca="false">G2045*F2045</f>
        <v>3853.5</v>
      </c>
      <c r="I2045" s="13" t="s">
        <v>5604</v>
      </c>
      <c r="J2045" s="14" t="n">
        <v>3853.5</v>
      </c>
      <c r="K2045" s="1" t="n">
        <f aca="false">H2045-J2045</f>
        <v>0</v>
      </c>
      <c r="L2045" s="0"/>
    </row>
    <row r="2046" customFormat="false" ht="15.9" hidden="false" customHeight="false" outlineLevel="0" collapsed="false">
      <c r="A2046" s="1" t="s">
        <v>5605</v>
      </c>
      <c r="B2046" s="1" t="s">
        <v>5606</v>
      </c>
      <c r="C2046" s="1" t="s">
        <v>51</v>
      </c>
      <c r="D2046" s="1" t="s">
        <v>112</v>
      </c>
      <c r="E2046" s="1" t="n">
        <v>5772.5</v>
      </c>
      <c r="F2046" s="1" t="n">
        <f aca="false">D2046-C2046</f>
        <v>1</v>
      </c>
      <c r="G2046" s="26" t="n">
        <v>4693.5</v>
      </c>
      <c r="H2046" s="1" t="n">
        <f aca="false">G2046*F2046</f>
        <v>4693.5</v>
      </c>
      <c r="I2046" s="13" t="s">
        <v>5607</v>
      </c>
      <c r="J2046" s="14" t="n">
        <v>4693.5</v>
      </c>
      <c r="K2046" s="1" t="n">
        <f aca="false">H2046-J2046</f>
        <v>0</v>
      </c>
      <c r="L2046" s="0"/>
    </row>
    <row r="2047" customFormat="false" ht="15.9" hidden="false" customHeight="false" outlineLevel="0" collapsed="false">
      <c r="A2047" s="1" t="s">
        <v>5608</v>
      </c>
      <c r="B2047" s="1" t="s">
        <v>5606</v>
      </c>
      <c r="C2047" s="1" t="s">
        <v>112</v>
      </c>
      <c r="D2047" s="1" t="s">
        <v>14</v>
      </c>
      <c r="E2047" s="1" t="n">
        <v>4932.5</v>
      </c>
      <c r="F2047" s="1" t="n">
        <f aca="false">D2047-C2047</f>
        <v>1</v>
      </c>
      <c r="G2047" s="26" t="n">
        <v>3853.5</v>
      </c>
      <c r="H2047" s="1" t="n">
        <f aca="false">G2047*F2047</f>
        <v>3853.5</v>
      </c>
      <c r="I2047" s="13" t="s">
        <v>5609</v>
      </c>
      <c r="J2047" s="14" t="n">
        <v>3853.5</v>
      </c>
      <c r="K2047" s="1" t="n">
        <f aca="false">H2047-J2047</f>
        <v>0</v>
      </c>
      <c r="L2047" s="0"/>
    </row>
    <row r="2048" customFormat="false" ht="30.8" hidden="false" customHeight="false" outlineLevel="0" collapsed="false">
      <c r="A2048" s="1" t="s">
        <v>5610</v>
      </c>
      <c r="B2048" s="1" t="s">
        <v>5611</v>
      </c>
      <c r="C2048" s="1" t="s">
        <v>35</v>
      </c>
      <c r="D2048" s="1" t="s">
        <v>39</v>
      </c>
      <c r="E2048" s="1" t="n">
        <v>5702.5</v>
      </c>
      <c r="F2048" s="1" t="n">
        <f aca="false">D2048-C2048</f>
        <v>1</v>
      </c>
      <c r="G2048" s="26" t="n">
        <v>3853.5</v>
      </c>
      <c r="H2048" s="1" t="n">
        <f aca="false">G2048*F2048</f>
        <v>3853.5</v>
      </c>
      <c r="I2048" s="13" t="s">
        <v>5612</v>
      </c>
      <c r="J2048" s="14" t="n">
        <v>3853.5</v>
      </c>
      <c r="K2048" s="1" t="n">
        <f aca="false">H2048-J2048</f>
        <v>0</v>
      </c>
      <c r="L2048" s="0"/>
    </row>
    <row r="2049" customFormat="false" ht="30.8" hidden="false" customHeight="false" outlineLevel="0" collapsed="false">
      <c r="A2049" s="26" t="s">
        <v>5613</v>
      </c>
      <c r="B2049" s="26" t="s">
        <v>5614</v>
      </c>
      <c r="C2049" s="26" t="s">
        <v>19</v>
      </c>
      <c r="D2049" s="26" t="s">
        <v>133</v>
      </c>
      <c r="E2049" s="26" t="n">
        <v>46867.5</v>
      </c>
      <c r="F2049" s="26" t="n">
        <f aca="false">D2049-C2049</f>
        <v>9</v>
      </c>
      <c r="G2049" s="26" t="n">
        <v>3853.5</v>
      </c>
      <c r="H2049" s="26" t="n">
        <f aca="false">G2049*F2049</f>
        <v>34681.5</v>
      </c>
      <c r="I2049" s="13" t="s">
        <v>5615</v>
      </c>
      <c r="J2049" s="14" t="n">
        <v>34681.5</v>
      </c>
      <c r="K2049" s="1" t="n">
        <f aca="false">H2049-J2049</f>
        <v>0</v>
      </c>
      <c r="L2049" s="0"/>
    </row>
    <row r="2050" customFormat="false" ht="30.8" hidden="false" customHeight="false" outlineLevel="0" collapsed="false">
      <c r="A2050" s="26" t="s">
        <v>5616</v>
      </c>
      <c r="B2050" s="26" t="s">
        <v>5614</v>
      </c>
      <c r="C2050" s="26" t="s">
        <v>133</v>
      </c>
      <c r="D2050" s="26" t="s">
        <v>51</v>
      </c>
      <c r="E2050" s="26" t="n">
        <v>9865</v>
      </c>
      <c r="F2050" s="26" t="n">
        <f aca="false">D2050-C2050</f>
        <v>2</v>
      </c>
      <c r="G2050" s="26" t="n">
        <v>3853.5</v>
      </c>
      <c r="H2050" s="26" t="n">
        <f aca="false">G2050*F2050</f>
        <v>7707</v>
      </c>
      <c r="I2050" s="13" t="s">
        <v>5617</v>
      </c>
      <c r="J2050" s="14" t="n">
        <v>7707</v>
      </c>
      <c r="K2050" s="1" t="n">
        <f aca="false">H2050-J2050</f>
        <v>0</v>
      </c>
      <c r="L2050" s="0"/>
    </row>
    <row r="2051" customFormat="false" ht="30.8" hidden="false" customHeight="false" outlineLevel="0" collapsed="false">
      <c r="A2051" s="1" t="s">
        <v>5618</v>
      </c>
      <c r="B2051" s="1" t="s">
        <v>5619</v>
      </c>
      <c r="C2051" s="1" t="s">
        <v>14</v>
      </c>
      <c r="D2051" s="1" t="s">
        <v>180</v>
      </c>
      <c r="E2051" s="1" t="n">
        <v>9865</v>
      </c>
      <c r="F2051" s="1" t="n">
        <f aca="false">D2051-C2051</f>
        <v>2</v>
      </c>
      <c r="G2051" s="26" t="n">
        <v>3853.5</v>
      </c>
      <c r="H2051" s="1" t="n">
        <f aca="false">G2051*F2051</f>
        <v>7707</v>
      </c>
      <c r="I2051" s="13" t="s">
        <v>5620</v>
      </c>
      <c r="J2051" s="14" t="n">
        <v>7707</v>
      </c>
      <c r="K2051" s="1" t="n">
        <f aca="false">H2051-J2051</f>
        <v>0</v>
      </c>
      <c r="L2051" s="0"/>
    </row>
    <row r="2052" customFormat="false" ht="30.8" hidden="false" customHeight="false" outlineLevel="0" collapsed="false">
      <c r="A2052" s="1" t="s">
        <v>5621</v>
      </c>
      <c r="B2052" s="1" t="s">
        <v>5622</v>
      </c>
      <c r="C2052" s="1" t="s">
        <v>93</v>
      </c>
      <c r="D2052" s="1" t="s">
        <v>67</v>
      </c>
      <c r="E2052" s="1" t="n">
        <v>9865</v>
      </c>
      <c r="F2052" s="1" t="n">
        <f aca="false">D2052-C2052</f>
        <v>2</v>
      </c>
      <c r="G2052" s="26" t="n">
        <v>3853.5</v>
      </c>
      <c r="H2052" s="1" t="n">
        <f aca="false">G2052*F2052</f>
        <v>7707</v>
      </c>
      <c r="I2052" s="13" t="s">
        <v>5623</v>
      </c>
      <c r="J2052" s="14" t="n">
        <v>7707</v>
      </c>
      <c r="K2052" s="1" t="n">
        <f aca="false">H2052-J2052</f>
        <v>0</v>
      </c>
      <c r="L2052" s="0"/>
    </row>
    <row r="2053" customFormat="false" ht="30.8" hidden="false" customHeight="false" outlineLevel="0" collapsed="false">
      <c r="A2053" s="1" t="s">
        <v>5624</v>
      </c>
      <c r="B2053" s="1" t="s">
        <v>5625</v>
      </c>
      <c r="C2053" s="1" t="s">
        <v>75</v>
      </c>
      <c r="D2053" s="1" t="s">
        <v>35</v>
      </c>
      <c r="E2053" s="1" t="n">
        <v>39147.5</v>
      </c>
      <c r="F2053" s="1" t="n">
        <f aca="false">D2053-C2053</f>
        <v>7</v>
      </c>
      <c r="G2053" s="26" t="n">
        <v>3853.5</v>
      </c>
      <c r="H2053" s="1" t="n">
        <f aca="false">G2053*F2053</f>
        <v>26974.5</v>
      </c>
      <c r="I2053" s="13" t="s">
        <v>5626</v>
      </c>
      <c r="J2053" s="14" t="n">
        <v>26974.5</v>
      </c>
      <c r="K2053" s="1" t="n">
        <f aca="false">H2053-J2053</f>
        <v>0</v>
      </c>
      <c r="L2053" s="0"/>
    </row>
    <row r="2054" customFormat="false" ht="30.8" hidden="false" customHeight="false" outlineLevel="0" collapsed="false">
      <c r="A2054" s="1" t="s">
        <v>5627</v>
      </c>
      <c r="B2054" s="1" t="s">
        <v>5628</v>
      </c>
      <c r="C2054" s="1" t="s">
        <v>82</v>
      </c>
      <c r="D2054" s="1" t="s">
        <v>119</v>
      </c>
      <c r="E2054" s="1" t="n">
        <v>10965</v>
      </c>
      <c r="F2054" s="1" t="n">
        <f aca="false">D2054-C2054</f>
        <v>2</v>
      </c>
      <c r="G2054" s="26" t="n">
        <v>3853.5</v>
      </c>
      <c r="H2054" s="1" t="n">
        <f aca="false">G2054*F2054</f>
        <v>7707</v>
      </c>
      <c r="I2054" s="13" t="s">
        <v>5629</v>
      </c>
      <c r="J2054" s="14" t="n">
        <v>7707</v>
      </c>
      <c r="K2054" s="1" t="n">
        <f aca="false">H2054-J2054</f>
        <v>0</v>
      </c>
      <c r="L2054" s="0"/>
    </row>
    <row r="2055" customFormat="false" ht="30.8" hidden="false" customHeight="false" outlineLevel="0" collapsed="false">
      <c r="A2055" s="1" t="s">
        <v>5630</v>
      </c>
      <c r="B2055" s="1" t="s">
        <v>5631</v>
      </c>
      <c r="C2055" s="1" t="s">
        <v>39</v>
      </c>
      <c r="D2055" s="1" t="s">
        <v>14</v>
      </c>
      <c r="E2055" s="1" t="n">
        <v>42752.5</v>
      </c>
      <c r="F2055" s="1" t="n">
        <f aca="false">D2055-C2055</f>
        <v>7</v>
      </c>
      <c r="G2055" s="26" t="n">
        <v>3853.5</v>
      </c>
      <c r="H2055" s="1" t="n">
        <f aca="false">G2055*F2055</f>
        <v>26974.5</v>
      </c>
      <c r="I2055" s="13" t="s">
        <v>5632</v>
      </c>
      <c r="J2055" s="14" t="n">
        <v>26974.5</v>
      </c>
      <c r="K2055" s="1" t="n">
        <f aca="false">H2055-J2055</f>
        <v>0</v>
      </c>
      <c r="L2055" s="0"/>
    </row>
    <row r="2056" customFormat="false" ht="30.8" hidden="false" customHeight="false" outlineLevel="0" collapsed="false">
      <c r="A2056" s="26" t="s">
        <v>5633</v>
      </c>
      <c r="B2056" s="26" t="s">
        <v>5634</v>
      </c>
      <c r="C2056" s="26" t="s">
        <v>207</v>
      </c>
      <c r="D2056" s="26" t="s">
        <v>51</v>
      </c>
      <c r="E2056" s="26" t="n">
        <v>4932.5</v>
      </c>
      <c r="F2056" s="26" t="n">
        <f aca="false">D2056-C2056</f>
        <v>1</v>
      </c>
      <c r="G2056" s="26" t="n">
        <v>3853.5</v>
      </c>
      <c r="H2056" s="26" t="n">
        <f aca="false">G2056*F2056</f>
        <v>3853.5</v>
      </c>
      <c r="I2056" s="13" t="s">
        <v>5635</v>
      </c>
      <c r="J2056" s="14" t="n">
        <v>3853.5</v>
      </c>
      <c r="K2056" s="1" t="n">
        <f aca="false">H2056-J2056</f>
        <v>0</v>
      </c>
      <c r="L2056" s="0"/>
    </row>
    <row r="2057" s="12" customFormat="true" ht="29.85" hidden="false" customHeight="false" outlineLevel="0" collapsed="false">
      <c r="A2057" s="23" t="s">
        <v>5636</v>
      </c>
      <c r="B2057" s="11" t="s">
        <v>5637</v>
      </c>
      <c r="C2057" s="11" t="s">
        <v>14</v>
      </c>
      <c r="D2057" s="11" t="s">
        <v>58</v>
      </c>
      <c r="E2057" s="11" t="n">
        <v>75042.5</v>
      </c>
      <c r="F2057" s="11" t="n">
        <v>5</v>
      </c>
      <c r="G2057" s="8" t="n">
        <f aca="false">4693.5*2</f>
        <v>9387</v>
      </c>
      <c r="H2057" s="11" t="n">
        <f aca="false">G2057*F2057</f>
        <v>46935</v>
      </c>
      <c r="I2057" s="9" t="s">
        <v>5638</v>
      </c>
      <c r="J2057" s="10" t="n">
        <v>23467.5</v>
      </c>
      <c r="K2057" s="11" t="n">
        <f aca="false">H2057+H2058-J2057-J2058-J2059</f>
        <v>0</v>
      </c>
      <c r="L2057" s="11"/>
    </row>
    <row r="2058" s="12" customFormat="true" ht="29.85" hidden="false" customHeight="false" outlineLevel="0" collapsed="false">
      <c r="A2058" s="23"/>
      <c r="B2058" s="11"/>
      <c r="C2058" s="11"/>
      <c r="D2058" s="11"/>
      <c r="E2058" s="11"/>
      <c r="F2058" s="11" t="n">
        <v>3</v>
      </c>
      <c r="G2058" s="8" t="n">
        <v>4693.5</v>
      </c>
      <c r="H2058" s="11" t="n">
        <f aca="false">G2058*F2058</f>
        <v>14080.5</v>
      </c>
      <c r="I2058" s="9" t="s">
        <v>5639</v>
      </c>
      <c r="J2058" s="10" t="n">
        <v>23467.5</v>
      </c>
      <c r="K2058" s="11" t="n">
        <v>0</v>
      </c>
      <c r="L2058" s="11"/>
    </row>
    <row r="2059" s="12" customFormat="true" ht="29.85" hidden="false" customHeight="false" outlineLevel="0" collapsed="false">
      <c r="A2059" s="23"/>
      <c r="B2059" s="11"/>
      <c r="C2059" s="11"/>
      <c r="D2059" s="11"/>
      <c r="E2059" s="11"/>
      <c r="F2059" s="11"/>
      <c r="G2059" s="8"/>
      <c r="H2059" s="11"/>
      <c r="I2059" s="9" t="s">
        <v>5640</v>
      </c>
      <c r="J2059" s="10" t="n">
        <v>14080.5</v>
      </c>
      <c r="K2059" s="11" t="n">
        <v>0</v>
      </c>
      <c r="L2059" s="11"/>
    </row>
    <row r="2060" s="12" customFormat="true" ht="29.85" hidden="false" customHeight="false" outlineLevel="0" collapsed="false">
      <c r="A2060" s="23" t="s">
        <v>5641</v>
      </c>
      <c r="B2060" s="11" t="s">
        <v>5642</v>
      </c>
      <c r="C2060" s="11" t="s">
        <v>2828</v>
      </c>
      <c r="D2060" s="11" t="s">
        <v>28</v>
      </c>
      <c r="E2060" s="11" t="n">
        <v>20953.5</v>
      </c>
      <c r="F2060" s="11" t="n">
        <v>1</v>
      </c>
      <c r="G2060" s="8" t="n">
        <v>3853.5</v>
      </c>
      <c r="H2060" s="11" t="n">
        <f aca="false">G2060*F2060</f>
        <v>3853.5</v>
      </c>
      <c r="I2060" s="9" t="s">
        <v>5643</v>
      </c>
      <c r="J2060" s="10" t="n">
        <v>3853.5</v>
      </c>
      <c r="K2060" s="11" t="n">
        <f aca="false">H2060+H2061-J2060-J2061</f>
        <v>4000</v>
      </c>
      <c r="L2060" s="11"/>
    </row>
    <row r="2061" s="12" customFormat="true" ht="29.85" hidden="false" customHeight="false" outlineLevel="0" collapsed="false">
      <c r="A2061" s="23"/>
      <c r="B2061" s="11"/>
      <c r="C2061" s="11"/>
      <c r="D2061" s="11"/>
      <c r="E2061" s="11"/>
      <c r="F2061" s="11" t="n">
        <v>4</v>
      </c>
      <c r="G2061" s="8" t="n">
        <v>5000</v>
      </c>
      <c r="H2061" s="11" t="n">
        <f aca="false">G2061*F2061</f>
        <v>20000</v>
      </c>
      <c r="I2061" s="9" t="s">
        <v>5644</v>
      </c>
      <c r="J2061" s="10" t="n">
        <v>16000</v>
      </c>
      <c r="K2061" s="11" t="n">
        <v>0</v>
      </c>
      <c r="L2061" s="11"/>
    </row>
    <row r="2062" customFormat="false" ht="30.8" hidden="false" customHeight="false" outlineLevel="0" collapsed="false">
      <c r="A2062" s="1" t="s">
        <v>5645</v>
      </c>
      <c r="B2062" s="1" t="s">
        <v>5646</v>
      </c>
      <c r="C2062" s="1" t="s">
        <v>93</v>
      </c>
      <c r="D2062" s="1" t="s">
        <v>86</v>
      </c>
      <c r="E2062" s="1" t="n">
        <v>29595</v>
      </c>
      <c r="F2062" s="1" t="n">
        <f aca="false">D2062-C2062</f>
        <v>6</v>
      </c>
      <c r="G2062" s="26" t="n">
        <v>3853.5</v>
      </c>
      <c r="H2062" s="1" t="n">
        <f aca="false">G2062*F2062</f>
        <v>23121</v>
      </c>
      <c r="I2062" s="13" t="s">
        <v>5647</v>
      </c>
      <c r="J2062" s="14" t="n">
        <v>23121</v>
      </c>
      <c r="K2062" s="1" t="n">
        <f aca="false">H2062-J2062</f>
        <v>0</v>
      </c>
      <c r="L2062" s="0"/>
    </row>
    <row r="2063" customFormat="false" ht="15.9" hidden="false" customHeight="false" outlineLevel="0" collapsed="false">
      <c r="A2063" s="1" t="s">
        <v>5648</v>
      </c>
      <c r="B2063" s="1" t="s">
        <v>5649</v>
      </c>
      <c r="C2063" s="1" t="s">
        <v>14</v>
      </c>
      <c r="D2063" s="1" t="s">
        <v>20</v>
      </c>
      <c r="E2063" s="1" t="n">
        <v>5772.5</v>
      </c>
      <c r="F2063" s="1" t="n">
        <f aca="false">D2063-C2063</f>
        <v>1</v>
      </c>
      <c r="G2063" s="26" t="n">
        <v>4693.5</v>
      </c>
      <c r="H2063" s="1" t="n">
        <f aca="false">G2063*F2063</f>
        <v>4693.5</v>
      </c>
      <c r="I2063" s="13" t="s">
        <v>5650</v>
      </c>
      <c r="J2063" s="14" t="n">
        <v>4693.5</v>
      </c>
      <c r="K2063" s="1" t="n">
        <f aca="false">H2063-J2063</f>
        <v>0</v>
      </c>
      <c r="L2063" s="0"/>
    </row>
    <row r="2064" customFormat="false" ht="30.8" hidden="false" customHeight="false" outlineLevel="0" collapsed="false">
      <c r="A2064" s="1" t="s">
        <v>5651</v>
      </c>
      <c r="B2064" s="1" t="s">
        <v>5652</v>
      </c>
      <c r="C2064" s="1" t="s">
        <v>142</v>
      </c>
      <c r="D2064" s="1" t="s">
        <v>63</v>
      </c>
      <c r="E2064" s="1" t="n">
        <v>9865</v>
      </c>
      <c r="F2064" s="1" t="n">
        <f aca="false">D2064-C2064</f>
        <v>2</v>
      </c>
      <c r="G2064" s="26" t="n">
        <v>3853.5</v>
      </c>
      <c r="H2064" s="1" t="n">
        <f aca="false">G2064*F2064</f>
        <v>7707</v>
      </c>
      <c r="I2064" s="13" t="s">
        <v>5653</v>
      </c>
      <c r="J2064" s="14" t="n">
        <v>7707</v>
      </c>
      <c r="K2064" s="1" t="n">
        <f aca="false">H2064-J2064</f>
        <v>0</v>
      </c>
      <c r="L2064" s="0"/>
    </row>
    <row r="2065" customFormat="false" ht="30.8" hidden="false" customHeight="false" outlineLevel="0" collapsed="false">
      <c r="A2065" s="1" t="s">
        <v>5654</v>
      </c>
      <c r="B2065" s="1" t="s">
        <v>5655</v>
      </c>
      <c r="C2065" s="1" t="s">
        <v>19</v>
      </c>
      <c r="D2065" s="1" t="s">
        <v>82</v>
      </c>
      <c r="E2065" s="1" t="n">
        <v>4932.5</v>
      </c>
      <c r="F2065" s="1" t="n">
        <f aca="false">D2065-C2065</f>
        <v>1</v>
      </c>
      <c r="G2065" s="26" t="n">
        <v>3853.5</v>
      </c>
      <c r="H2065" s="1" t="n">
        <f aca="false">G2065*F2065</f>
        <v>3853.5</v>
      </c>
      <c r="I2065" s="13" t="s">
        <v>5656</v>
      </c>
      <c r="J2065" s="14" t="n">
        <v>3853.5</v>
      </c>
      <c r="K2065" s="1" t="n">
        <f aca="false">H2065-J2065</f>
        <v>0</v>
      </c>
      <c r="L2065" s="0"/>
    </row>
    <row r="2066" customFormat="false" ht="30.8" hidden="false" customHeight="false" outlineLevel="0" collapsed="false">
      <c r="A2066" s="1" t="s">
        <v>5657</v>
      </c>
      <c r="B2066" s="1" t="s">
        <v>5655</v>
      </c>
      <c r="C2066" s="1" t="s">
        <v>39</v>
      </c>
      <c r="D2066" s="1" t="s">
        <v>86</v>
      </c>
      <c r="E2066" s="1" t="n">
        <v>9865</v>
      </c>
      <c r="F2066" s="1" t="n">
        <f aca="false">D2066-C2066</f>
        <v>2</v>
      </c>
      <c r="G2066" s="26" t="n">
        <v>3853.5</v>
      </c>
      <c r="H2066" s="1" t="n">
        <f aca="false">G2066*F2066</f>
        <v>7707</v>
      </c>
      <c r="I2066" s="13" t="s">
        <v>5658</v>
      </c>
      <c r="J2066" s="14" t="n">
        <v>7707</v>
      </c>
      <c r="K2066" s="1" t="n">
        <f aca="false">H2066-J2066</f>
        <v>0</v>
      </c>
      <c r="L2066" s="0"/>
    </row>
    <row r="2067" customFormat="false" ht="15.9" hidden="false" customHeight="false" outlineLevel="0" collapsed="false">
      <c r="A2067" s="26" t="s">
        <v>5659</v>
      </c>
      <c r="B2067" s="26" t="s">
        <v>5660</v>
      </c>
      <c r="C2067" s="26" t="s">
        <v>20</v>
      </c>
      <c r="D2067" s="26" t="s">
        <v>58</v>
      </c>
      <c r="E2067" s="26" t="n">
        <v>29130</v>
      </c>
      <c r="F2067" s="26" t="n">
        <f aca="false">D2067-C2067</f>
        <v>4</v>
      </c>
      <c r="G2067" s="26" t="n">
        <v>3853.5</v>
      </c>
      <c r="H2067" s="26" t="n">
        <f aca="false">G2067*F2067</f>
        <v>15414</v>
      </c>
      <c r="I2067" s="13" t="s">
        <v>5661</v>
      </c>
      <c r="J2067" s="14" t="n">
        <v>15414</v>
      </c>
      <c r="K2067" s="1" t="n">
        <f aca="false">H2067-J2067</f>
        <v>0</v>
      </c>
      <c r="L2067" s="0"/>
    </row>
    <row r="2068" customFormat="false" ht="30.8" hidden="false" customHeight="false" outlineLevel="0" collapsed="false">
      <c r="A2068" s="1" t="s">
        <v>5662</v>
      </c>
      <c r="B2068" s="1" t="s">
        <v>5663</v>
      </c>
      <c r="C2068" s="1" t="s">
        <v>28</v>
      </c>
      <c r="D2068" s="1" t="s">
        <v>29</v>
      </c>
      <c r="E2068" s="1" t="n">
        <v>17272.5</v>
      </c>
      <c r="F2068" s="1" t="n">
        <f aca="false">D2068-C2068</f>
        <v>3</v>
      </c>
      <c r="G2068" s="26" t="n">
        <v>3853.5</v>
      </c>
      <c r="H2068" s="1" t="n">
        <f aca="false">G2068*F2068</f>
        <v>11560.5</v>
      </c>
      <c r="I2068" s="13" t="s">
        <v>5664</v>
      </c>
      <c r="J2068" s="14" t="n">
        <v>11560.5</v>
      </c>
      <c r="K2068" s="1" t="n">
        <f aca="false">H2068-J2068</f>
        <v>0</v>
      </c>
      <c r="L2068" s="0"/>
    </row>
    <row r="2069" customFormat="false" ht="15.9" hidden="false" customHeight="false" outlineLevel="0" collapsed="false">
      <c r="A2069" s="1" t="s">
        <v>5665</v>
      </c>
      <c r="B2069" s="1" t="s">
        <v>5666</v>
      </c>
      <c r="C2069" s="1" t="s">
        <v>82</v>
      </c>
      <c r="D2069" s="1" t="s">
        <v>67</v>
      </c>
      <c r="E2069" s="1" t="n">
        <v>14797.5</v>
      </c>
      <c r="F2069" s="1" t="n">
        <f aca="false">D2069-C2069</f>
        <v>3</v>
      </c>
      <c r="G2069" s="26" t="n">
        <v>3853.5</v>
      </c>
      <c r="H2069" s="1" t="n">
        <f aca="false">G2069*F2069</f>
        <v>11560.5</v>
      </c>
      <c r="I2069" s="13" t="s">
        <v>5667</v>
      </c>
      <c r="J2069" s="14" t="n">
        <v>11560.5</v>
      </c>
      <c r="K2069" s="1" t="n">
        <f aca="false">H2069-J2069</f>
        <v>0</v>
      </c>
      <c r="L2069" s="0"/>
    </row>
    <row r="2070" customFormat="false" ht="30.8" hidden="false" customHeight="false" outlineLevel="0" collapsed="false">
      <c r="A2070" s="1" t="s">
        <v>5668</v>
      </c>
      <c r="B2070" s="1" t="s">
        <v>5669</v>
      </c>
      <c r="C2070" s="1" t="s">
        <v>58</v>
      </c>
      <c r="D2070" s="1" t="s">
        <v>59</v>
      </c>
      <c r="E2070" s="1" t="n">
        <v>9865</v>
      </c>
      <c r="F2070" s="1" t="n">
        <f aca="false">D2070-C2070</f>
        <v>2</v>
      </c>
      <c r="G2070" s="26" t="n">
        <v>3853.5</v>
      </c>
      <c r="H2070" s="1" t="n">
        <f aca="false">G2070*F2070</f>
        <v>7707</v>
      </c>
      <c r="I2070" s="13" t="s">
        <v>5670</v>
      </c>
      <c r="J2070" s="14" t="n">
        <v>7707</v>
      </c>
      <c r="K2070" s="1" t="n">
        <f aca="false">H2070-J2070</f>
        <v>0</v>
      </c>
      <c r="L2070" s="0"/>
    </row>
    <row r="2071" s="12" customFormat="true" ht="29.85" hidden="false" customHeight="false" outlineLevel="0" collapsed="false">
      <c r="A2071" s="23" t="s">
        <v>5671</v>
      </c>
      <c r="B2071" s="11" t="s">
        <v>5672</v>
      </c>
      <c r="C2071" s="11" t="s">
        <v>43</v>
      </c>
      <c r="D2071" s="11" t="s">
        <v>63</v>
      </c>
      <c r="E2071" s="11" t="n">
        <v>54000</v>
      </c>
      <c r="F2071" s="11" t="n">
        <f aca="false">D2071-C2071</f>
        <v>5</v>
      </c>
      <c r="G2071" s="8" t="n">
        <f aca="false">3853.5*2</f>
        <v>7707</v>
      </c>
      <c r="H2071" s="11" t="n">
        <f aca="false">G2071*F2071</f>
        <v>38535</v>
      </c>
      <c r="I2071" s="9" t="s">
        <v>5673</v>
      </c>
      <c r="J2071" s="10" t="n">
        <v>19267.5</v>
      </c>
      <c r="K2071" s="11" t="n">
        <f aca="false">H2071-J2071-J2072</f>
        <v>0</v>
      </c>
      <c r="L2071" s="11"/>
    </row>
    <row r="2072" s="12" customFormat="true" ht="29.85" hidden="false" customHeight="false" outlineLevel="0" collapsed="false">
      <c r="A2072" s="23"/>
      <c r="B2072" s="11"/>
      <c r="C2072" s="11"/>
      <c r="D2072" s="11"/>
      <c r="E2072" s="11"/>
      <c r="F2072" s="11"/>
      <c r="G2072" s="8"/>
      <c r="H2072" s="11"/>
      <c r="I2072" s="9" t="s">
        <v>5674</v>
      </c>
      <c r="J2072" s="10" t="n">
        <v>19267.5</v>
      </c>
      <c r="K2072" s="11" t="n">
        <v>0</v>
      </c>
      <c r="L2072" s="11"/>
    </row>
    <row r="2073" customFormat="false" ht="30.8" hidden="false" customHeight="false" outlineLevel="0" collapsed="false">
      <c r="A2073" s="26" t="s">
        <v>5675</v>
      </c>
      <c r="B2073" s="26" t="s">
        <v>5676</v>
      </c>
      <c r="C2073" s="26" t="s">
        <v>146</v>
      </c>
      <c r="D2073" s="26" t="s">
        <v>59</v>
      </c>
      <c r="E2073" s="26" t="n">
        <v>26705</v>
      </c>
      <c r="F2073" s="26" t="n">
        <f aca="false">D2073-C2073</f>
        <v>4</v>
      </c>
      <c r="G2073" s="26" t="n">
        <v>3853.5</v>
      </c>
      <c r="H2073" s="26" t="n">
        <f aca="false">G2073*F2073</f>
        <v>15414</v>
      </c>
      <c r="I2073" s="13" t="s">
        <v>5677</v>
      </c>
      <c r="J2073" s="14" t="n">
        <v>15414</v>
      </c>
      <c r="K2073" s="26" t="n">
        <f aca="false">H2073-J2073</f>
        <v>0</v>
      </c>
      <c r="L2073" s="0"/>
    </row>
    <row r="2074" customFormat="false" ht="30.8" hidden="false" customHeight="false" outlineLevel="0" collapsed="false">
      <c r="A2074" s="1" t="s">
        <v>5678</v>
      </c>
      <c r="B2074" s="1" t="s">
        <v>5679</v>
      </c>
      <c r="C2074" s="1" t="s">
        <v>24</v>
      </c>
      <c r="D2074" s="1" t="s">
        <v>19</v>
      </c>
      <c r="E2074" s="1" t="n">
        <v>17317.5</v>
      </c>
      <c r="F2074" s="1" t="n">
        <f aca="false">D2074-C2074</f>
        <v>3</v>
      </c>
      <c r="G2074" s="26" t="n">
        <v>4693.5</v>
      </c>
      <c r="H2074" s="1" t="n">
        <f aca="false">G2074*F2074</f>
        <v>14080.5</v>
      </c>
      <c r="I2074" s="13" t="s">
        <v>5680</v>
      </c>
      <c r="J2074" s="14" t="n">
        <v>14080.5</v>
      </c>
      <c r="K2074" s="1" t="n">
        <f aca="false">H2074-J2074</f>
        <v>0</v>
      </c>
      <c r="L2074" s="0"/>
    </row>
    <row r="2075" customFormat="false" ht="30.8" hidden="false" customHeight="false" outlineLevel="0" collapsed="false">
      <c r="A2075" s="1" t="s">
        <v>5681</v>
      </c>
      <c r="B2075" s="1" t="s">
        <v>5682</v>
      </c>
      <c r="C2075" s="1" t="s">
        <v>67</v>
      </c>
      <c r="D2075" s="1" t="s">
        <v>39</v>
      </c>
      <c r="E2075" s="1" t="n">
        <v>12215</v>
      </c>
      <c r="F2075" s="1" t="n">
        <f aca="false">D2075-C2075</f>
        <v>2</v>
      </c>
      <c r="G2075" s="26" t="n">
        <v>3853.5</v>
      </c>
      <c r="H2075" s="1" t="n">
        <f aca="false">G2075*F2075</f>
        <v>7707</v>
      </c>
      <c r="I2075" s="13" t="s">
        <v>5683</v>
      </c>
      <c r="J2075" s="14" t="n">
        <v>7707</v>
      </c>
      <c r="K2075" s="1" t="n">
        <f aca="false">H2075-J2075</f>
        <v>0</v>
      </c>
      <c r="L2075" s="0"/>
    </row>
    <row r="2076" customFormat="false" ht="15.9" hidden="false" customHeight="false" outlineLevel="0" collapsed="false">
      <c r="A2076" s="1" t="s">
        <v>5684</v>
      </c>
      <c r="B2076" s="1" t="s">
        <v>5685</v>
      </c>
      <c r="C2076" s="1" t="s">
        <v>35</v>
      </c>
      <c r="D2076" s="1" t="s">
        <v>39</v>
      </c>
      <c r="E2076" s="1" t="n">
        <v>7282.5</v>
      </c>
      <c r="F2076" s="1" t="n">
        <f aca="false">D2076-C2076</f>
        <v>1</v>
      </c>
      <c r="G2076" s="26" t="n">
        <v>3853.5</v>
      </c>
      <c r="H2076" s="1" t="n">
        <f aca="false">G2076*F2076</f>
        <v>3853.5</v>
      </c>
      <c r="I2076" s="13" t="s">
        <v>5686</v>
      </c>
      <c r="J2076" s="14" t="n">
        <v>3853.5</v>
      </c>
      <c r="K2076" s="1" t="n">
        <f aca="false">H2076-J2076</f>
        <v>0</v>
      </c>
      <c r="L2076" s="0"/>
    </row>
    <row r="2077" customFormat="false" ht="30.8" hidden="false" customHeight="false" outlineLevel="0" collapsed="false">
      <c r="A2077" s="1" t="s">
        <v>5687</v>
      </c>
      <c r="B2077" s="1" t="s">
        <v>5688</v>
      </c>
      <c r="C2077" s="1" t="s">
        <v>133</v>
      </c>
      <c r="D2077" s="1" t="s">
        <v>112</v>
      </c>
      <c r="E2077" s="1" t="n">
        <v>18322.5</v>
      </c>
      <c r="F2077" s="1" t="n">
        <f aca="false">D2077-C2077</f>
        <v>3</v>
      </c>
      <c r="G2077" s="26" t="n">
        <v>3853.5</v>
      </c>
      <c r="H2077" s="1" t="n">
        <f aca="false">G2077*F2077</f>
        <v>11560.5</v>
      </c>
      <c r="I2077" s="13" t="s">
        <v>5689</v>
      </c>
      <c r="J2077" s="14" t="n">
        <v>11560.5</v>
      </c>
      <c r="K2077" s="1" t="n">
        <f aca="false">H2077-J2077</f>
        <v>0</v>
      </c>
      <c r="L2077" s="0"/>
    </row>
    <row r="2078" customFormat="false" ht="15.9" hidden="false" customHeight="false" outlineLevel="0" collapsed="false">
      <c r="A2078" s="1" t="s">
        <v>5690</v>
      </c>
      <c r="B2078" s="1" t="s">
        <v>5691</v>
      </c>
      <c r="C2078" s="1" t="s">
        <v>86</v>
      </c>
      <c r="D2078" s="1" t="s">
        <v>112</v>
      </c>
      <c r="E2078" s="1" t="n">
        <v>19730</v>
      </c>
      <c r="F2078" s="1" t="n">
        <f aca="false">D2078-C2078</f>
        <v>4</v>
      </c>
      <c r="G2078" s="26" t="n">
        <v>3853.5</v>
      </c>
      <c r="H2078" s="1" t="n">
        <f aca="false">G2078*F2078</f>
        <v>15414</v>
      </c>
      <c r="I2078" s="13" t="s">
        <v>5692</v>
      </c>
      <c r="J2078" s="14" t="n">
        <v>15414</v>
      </c>
      <c r="K2078" s="1" t="n">
        <f aca="false">H2078-J2078</f>
        <v>0</v>
      </c>
      <c r="L2078" s="0"/>
    </row>
    <row r="2079" customFormat="false" ht="30.8" hidden="false" customHeight="false" outlineLevel="0" collapsed="false">
      <c r="A2079" s="26" t="s">
        <v>5693</v>
      </c>
      <c r="B2079" s="26" t="s">
        <v>5694</v>
      </c>
      <c r="C2079" s="26" t="s">
        <v>142</v>
      </c>
      <c r="D2079" s="26" t="s">
        <v>63</v>
      </c>
      <c r="E2079" s="26" t="n">
        <v>9865</v>
      </c>
      <c r="F2079" s="26" t="n">
        <f aca="false">D2079-C2079</f>
        <v>2</v>
      </c>
      <c r="G2079" s="26" t="n">
        <v>3853.5</v>
      </c>
      <c r="H2079" s="26" t="n">
        <f aca="false">G2079*F2079</f>
        <v>7707</v>
      </c>
      <c r="I2079" s="13" t="s">
        <v>5695</v>
      </c>
      <c r="J2079" s="14" t="n">
        <v>7707</v>
      </c>
      <c r="K2079" s="1" t="n">
        <f aca="false">H2079-J2079</f>
        <v>0</v>
      </c>
      <c r="L2079" s="0"/>
    </row>
    <row r="2080" customFormat="false" ht="30.8" hidden="false" customHeight="false" outlineLevel="0" collapsed="false">
      <c r="A2080" s="26" t="s">
        <v>5696</v>
      </c>
      <c r="B2080" s="26" t="s">
        <v>5694</v>
      </c>
      <c r="C2080" s="26" t="s">
        <v>86</v>
      </c>
      <c r="D2080" s="26" t="s">
        <v>207</v>
      </c>
      <c r="E2080" s="26" t="n">
        <v>9865</v>
      </c>
      <c r="F2080" s="26" t="n">
        <f aca="false">D2080-C2080</f>
        <v>2</v>
      </c>
      <c r="G2080" s="26" t="n">
        <v>3853.5</v>
      </c>
      <c r="H2080" s="26" t="n">
        <f aca="false">G2080*F2080</f>
        <v>7707</v>
      </c>
      <c r="I2080" s="13" t="s">
        <v>5697</v>
      </c>
      <c r="J2080" s="14" t="n">
        <v>7707</v>
      </c>
      <c r="K2080" s="1" t="n">
        <f aca="false">H2080-J2080</f>
        <v>0</v>
      </c>
      <c r="L2080" s="0"/>
    </row>
    <row r="2081" s="22" customFormat="true" ht="29.85" hidden="false" customHeight="false" outlineLevel="0" collapsed="false">
      <c r="A2081" s="19" t="s">
        <v>5698</v>
      </c>
      <c r="B2081" s="19" t="s">
        <v>5699</v>
      </c>
      <c r="C2081" s="19" t="s">
        <v>74</v>
      </c>
      <c r="D2081" s="19" t="s">
        <v>34</v>
      </c>
      <c r="E2081" s="19" t="n">
        <v>17775</v>
      </c>
      <c r="F2081" s="19" t="n">
        <f aca="false">D2081-C2081</f>
        <v>3</v>
      </c>
      <c r="G2081" s="19" t="n">
        <v>3670</v>
      </c>
      <c r="H2081" s="19" t="n">
        <f aca="false">G2081*F2081</f>
        <v>11010</v>
      </c>
      <c r="I2081" s="20" t="s">
        <v>5700</v>
      </c>
      <c r="J2081" s="21" t="n">
        <v>11010</v>
      </c>
      <c r="K2081" s="19" t="n">
        <f aca="false">H2081-J2081</f>
        <v>0</v>
      </c>
    </row>
    <row r="2082" customFormat="false" ht="15.9" hidden="false" customHeight="false" outlineLevel="0" collapsed="false">
      <c r="A2082" s="26" t="s">
        <v>5701</v>
      </c>
      <c r="B2082" s="26" t="s">
        <v>5702</v>
      </c>
      <c r="C2082" s="26" t="s">
        <v>86</v>
      </c>
      <c r="D2082" s="26" t="s">
        <v>207</v>
      </c>
      <c r="E2082" s="26" t="n">
        <v>14945</v>
      </c>
      <c r="F2082" s="26" t="n">
        <f aca="false">D2082-C2082</f>
        <v>2</v>
      </c>
      <c r="G2082" s="26" t="n">
        <v>3853.5</v>
      </c>
      <c r="H2082" s="26" t="n">
        <f aca="false">G2082*F2082</f>
        <v>7707</v>
      </c>
      <c r="I2082" s="13" t="s">
        <v>5703</v>
      </c>
      <c r="J2082" s="14" t="n">
        <v>7707</v>
      </c>
      <c r="K2082" s="1" t="n">
        <f aca="false">H2082-J2082</f>
        <v>0</v>
      </c>
      <c r="L2082" s="0"/>
    </row>
    <row r="2083" s="49" customFormat="true" ht="29.85" hidden="false" customHeight="false" outlineLevel="0" collapsed="false">
      <c r="A2083" s="46" t="s">
        <v>5704</v>
      </c>
      <c r="B2083" s="46" t="s">
        <v>5705</v>
      </c>
      <c r="C2083" s="46" t="s">
        <v>35</v>
      </c>
      <c r="D2083" s="46" t="s">
        <v>13</v>
      </c>
      <c r="E2083" s="46" t="n">
        <v>9865</v>
      </c>
      <c r="F2083" s="46" t="n">
        <f aca="false">D2083-C2083</f>
        <v>2</v>
      </c>
      <c r="G2083" s="46" t="n">
        <v>3853.5</v>
      </c>
      <c r="H2083" s="46" t="n">
        <f aca="false">G2083*F2083</f>
        <v>7707</v>
      </c>
      <c r="I2083" s="47" t="s">
        <v>5706</v>
      </c>
      <c r="J2083" s="48" t="n">
        <v>15414</v>
      </c>
      <c r="K2083" s="46" t="n">
        <f aca="false">H2083-J2083</f>
        <v>-7707</v>
      </c>
    </row>
    <row r="2084" s="80" customFormat="true" ht="15" hidden="false" customHeight="false" outlineLevel="0" collapsed="false">
      <c r="A2084" s="77" t="s">
        <v>5707</v>
      </c>
      <c r="B2084" s="77" t="s">
        <v>5708</v>
      </c>
      <c r="C2084" s="77" t="s">
        <v>35</v>
      </c>
      <c r="D2084" s="77" t="s">
        <v>13</v>
      </c>
      <c r="E2084" s="77" t="n">
        <v>9865</v>
      </c>
      <c r="F2084" s="77" t="n">
        <f aca="false">D2084-C2084</f>
        <v>2</v>
      </c>
      <c r="G2084" s="77" t="n">
        <v>3853.5</v>
      </c>
      <c r="H2084" s="77" t="n">
        <f aca="false">G2084*F2084</f>
        <v>7707</v>
      </c>
      <c r="I2084" s="78"/>
      <c r="J2084" s="79" t="n">
        <v>0</v>
      </c>
      <c r="K2084" s="77" t="n">
        <f aca="false">H2084-J2084</f>
        <v>7707</v>
      </c>
      <c r="L2084" s="77"/>
    </row>
    <row r="2085" customFormat="false" ht="29.85" hidden="false" customHeight="false" outlineLevel="0" collapsed="false">
      <c r="A2085" s="1" t="s">
        <v>5709</v>
      </c>
      <c r="B2085" s="1" t="s">
        <v>5710</v>
      </c>
      <c r="C2085" s="1" t="s">
        <v>19</v>
      </c>
      <c r="D2085" s="1" t="s">
        <v>119</v>
      </c>
      <c r="E2085" s="1" t="n">
        <v>17317.5</v>
      </c>
      <c r="F2085" s="1" t="n">
        <f aca="false">D2085-C2085</f>
        <v>3</v>
      </c>
      <c r="G2085" s="26" t="n">
        <v>4693.5</v>
      </c>
      <c r="H2085" s="1" t="n">
        <f aca="false">G2085*F2085</f>
        <v>14080.5</v>
      </c>
      <c r="I2085" s="13" t="s">
        <v>5711</v>
      </c>
      <c r="J2085" s="14" t="n">
        <v>14080.5</v>
      </c>
      <c r="K2085" s="1" t="n">
        <f aca="false">H2085-J2085</f>
        <v>0</v>
      </c>
      <c r="L2085" s="0"/>
    </row>
    <row r="2086" customFormat="false" ht="30.8" hidden="false" customHeight="false" outlineLevel="0" collapsed="false">
      <c r="A2086" s="1" t="s">
        <v>5712</v>
      </c>
      <c r="B2086" s="1" t="s">
        <v>5713</v>
      </c>
      <c r="C2086" s="1" t="s">
        <v>142</v>
      </c>
      <c r="D2086" s="1" t="s">
        <v>63</v>
      </c>
      <c r="E2086" s="1" t="n">
        <v>11405</v>
      </c>
      <c r="F2086" s="1" t="n">
        <f aca="false">D2086-C2086</f>
        <v>2</v>
      </c>
      <c r="G2086" s="26" t="n">
        <v>3853.5</v>
      </c>
      <c r="H2086" s="1" t="n">
        <f aca="false">G2086*F2086</f>
        <v>7707</v>
      </c>
      <c r="I2086" s="13" t="s">
        <v>5714</v>
      </c>
      <c r="J2086" s="14" t="n">
        <v>7707</v>
      </c>
      <c r="K2086" s="1" t="n">
        <f aca="false">H2086-J2086</f>
        <v>0</v>
      </c>
      <c r="L2086" s="0"/>
    </row>
    <row r="2087" customFormat="false" ht="30.8" hidden="false" customHeight="false" outlineLevel="0" collapsed="false">
      <c r="A2087" s="1" t="s">
        <v>5715</v>
      </c>
      <c r="B2087" s="1" t="s">
        <v>5716</v>
      </c>
      <c r="C2087" s="1" t="s">
        <v>20</v>
      </c>
      <c r="D2087" s="1" t="s">
        <v>146</v>
      </c>
      <c r="E2087" s="1" t="n">
        <v>9865</v>
      </c>
      <c r="F2087" s="1" t="n">
        <f aca="false">D2087-C2087</f>
        <v>2</v>
      </c>
      <c r="G2087" s="26" t="n">
        <v>3853.5</v>
      </c>
      <c r="H2087" s="1" t="n">
        <f aca="false">G2087*F2087</f>
        <v>7707</v>
      </c>
      <c r="I2087" s="13" t="s">
        <v>5717</v>
      </c>
      <c r="J2087" s="14" t="n">
        <v>7707</v>
      </c>
      <c r="K2087" s="1" t="n">
        <f aca="false">H2087-J2087</f>
        <v>0</v>
      </c>
      <c r="L2087" s="0"/>
    </row>
    <row r="2088" customFormat="false" ht="30.8" hidden="false" customHeight="false" outlineLevel="0" collapsed="false">
      <c r="A2088" s="26" t="s">
        <v>5718</v>
      </c>
      <c r="B2088" s="26" t="s">
        <v>5719</v>
      </c>
      <c r="C2088" s="26" t="s">
        <v>133</v>
      </c>
      <c r="D2088" s="26" t="s">
        <v>51</v>
      </c>
      <c r="E2088" s="26" t="n">
        <v>9865</v>
      </c>
      <c r="F2088" s="26" t="n">
        <f aca="false">D2088-C2088</f>
        <v>2</v>
      </c>
      <c r="G2088" s="26" t="n">
        <v>3853.5</v>
      </c>
      <c r="H2088" s="26" t="n">
        <f aca="false">G2088*F2088</f>
        <v>7707</v>
      </c>
      <c r="I2088" s="13" t="s">
        <v>5720</v>
      </c>
      <c r="J2088" s="14" t="n">
        <v>7707</v>
      </c>
      <c r="K2088" s="1" t="n">
        <f aca="false">H2088-J2088</f>
        <v>0</v>
      </c>
      <c r="L2088" s="0"/>
    </row>
    <row r="2089" customFormat="false" ht="30.8" hidden="false" customHeight="false" outlineLevel="0" collapsed="false">
      <c r="A2089" s="1" t="s">
        <v>5721</v>
      </c>
      <c r="B2089" s="1" t="s">
        <v>5722</v>
      </c>
      <c r="C2089" s="1" t="s">
        <v>20</v>
      </c>
      <c r="D2089" s="1" t="s">
        <v>232</v>
      </c>
      <c r="E2089" s="1" t="n">
        <v>30537.5</v>
      </c>
      <c r="F2089" s="1" t="n">
        <f aca="false">D2089-C2089</f>
        <v>5</v>
      </c>
      <c r="G2089" s="26" t="n">
        <v>3853.5</v>
      </c>
      <c r="H2089" s="1" t="n">
        <f aca="false">G2089*F2089</f>
        <v>19267.5</v>
      </c>
      <c r="I2089" s="13" t="s">
        <v>5723</v>
      </c>
      <c r="J2089" s="14" t="n">
        <v>19267.5</v>
      </c>
      <c r="K2089" s="1" t="n">
        <f aca="false">H2089-J2089</f>
        <v>0</v>
      </c>
      <c r="L2089" s="0"/>
    </row>
    <row r="2090" customFormat="false" ht="15.9" hidden="false" customHeight="false" outlineLevel="0" collapsed="false">
      <c r="A2090" s="1" t="s">
        <v>5724</v>
      </c>
      <c r="B2090" s="1" t="s">
        <v>5725</v>
      </c>
      <c r="C2090" s="1" t="s">
        <v>146</v>
      </c>
      <c r="D2090" s="1" t="s">
        <v>58</v>
      </c>
      <c r="E2090" s="1" t="n">
        <v>9865</v>
      </c>
      <c r="F2090" s="1" t="n">
        <f aca="false">D2090-C2090</f>
        <v>2</v>
      </c>
      <c r="G2090" s="26" t="n">
        <v>3853.5</v>
      </c>
      <c r="H2090" s="1" t="n">
        <f aca="false">G2090*F2090</f>
        <v>7707</v>
      </c>
      <c r="I2090" s="13" t="s">
        <v>5726</v>
      </c>
      <c r="J2090" s="14" t="n">
        <v>7707</v>
      </c>
      <c r="K2090" s="1" t="n">
        <f aca="false">H2090-J2090</f>
        <v>0</v>
      </c>
      <c r="L2090" s="0"/>
    </row>
    <row r="2091" customFormat="false" ht="30.8" hidden="false" customHeight="false" outlineLevel="0" collapsed="false">
      <c r="A2091" s="1" t="s">
        <v>5727</v>
      </c>
      <c r="B2091" s="1" t="s">
        <v>5728</v>
      </c>
      <c r="C2091" s="1" t="s">
        <v>142</v>
      </c>
      <c r="D2091" s="1" t="s">
        <v>63</v>
      </c>
      <c r="E2091" s="1" t="n">
        <v>9865</v>
      </c>
      <c r="F2091" s="1" t="n">
        <f aca="false">D2091-C2091</f>
        <v>2</v>
      </c>
      <c r="G2091" s="26" t="n">
        <v>3853.5</v>
      </c>
      <c r="H2091" s="1" t="n">
        <f aca="false">G2091*F2091</f>
        <v>7707</v>
      </c>
      <c r="I2091" s="13" t="s">
        <v>5729</v>
      </c>
      <c r="J2091" s="14" t="n">
        <v>7707</v>
      </c>
      <c r="K2091" s="1" t="n">
        <f aca="false">H2091-J2091</f>
        <v>0</v>
      </c>
      <c r="L2091" s="0"/>
    </row>
    <row r="2092" customFormat="false" ht="30.8" hidden="false" customHeight="false" outlineLevel="0" collapsed="false">
      <c r="A2092" s="1" t="s">
        <v>5730</v>
      </c>
      <c r="B2092" s="1" t="s">
        <v>5731</v>
      </c>
      <c r="C2092" s="1" t="s">
        <v>39</v>
      </c>
      <c r="D2092" s="1" t="s">
        <v>13</v>
      </c>
      <c r="E2092" s="1" t="n">
        <v>4932.5</v>
      </c>
      <c r="F2092" s="1" t="n">
        <f aca="false">D2092-C2092</f>
        <v>1</v>
      </c>
      <c r="G2092" s="26" t="n">
        <v>3853.5</v>
      </c>
      <c r="H2092" s="1" t="n">
        <f aca="false">G2092*F2092</f>
        <v>3853.5</v>
      </c>
      <c r="I2092" s="13" t="s">
        <v>5732</v>
      </c>
      <c r="J2092" s="14" t="n">
        <v>3853.5</v>
      </c>
      <c r="K2092" s="1" t="n">
        <f aca="false">H2092-J2092</f>
        <v>0</v>
      </c>
      <c r="L2092" s="0"/>
    </row>
    <row r="2093" s="12" customFormat="true" ht="29.85" hidden="false" customHeight="false" outlineLevel="0" collapsed="false">
      <c r="A2093" s="23" t="s">
        <v>5733</v>
      </c>
      <c r="B2093" s="11" t="s">
        <v>5731</v>
      </c>
      <c r="C2093" s="11" t="s">
        <v>112</v>
      </c>
      <c r="D2093" s="11" t="s">
        <v>14</v>
      </c>
      <c r="E2093" s="11" t="n">
        <v>13645</v>
      </c>
      <c r="F2093" s="11" t="n">
        <f aca="false">D2093-C2093</f>
        <v>1</v>
      </c>
      <c r="G2093" s="8" t="n">
        <f aca="false">5743.5*2</f>
        <v>11487</v>
      </c>
      <c r="H2093" s="11" t="n">
        <f aca="false">G2093*F2093</f>
        <v>11487</v>
      </c>
      <c r="I2093" s="9" t="s">
        <v>5734</v>
      </c>
      <c r="J2093" s="10" t="n">
        <v>5743.4</v>
      </c>
      <c r="K2093" s="11" t="n">
        <f aca="false">H2093-J2093-J2094</f>
        <v>0.200000000000728</v>
      </c>
      <c r="L2093" s="11"/>
    </row>
    <row r="2094" s="12" customFormat="true" ht="29.85" hidden="false" customHeight="false" outlineLevel="0" collapsed="false">
      <c r="A2094" s="23"/>
      <c r="B2094" s="11"/>
      <c r="C2094" s="11"/>
      <c r="D2094" s="11"/>
      <c r="E2094" s="11"/>
      <c r="F2094" s="11"/>
      <c r="G2094" s="8"/>
      <c r="H2094" s="11"/>
      <c r="I2094" s="9" t="s">
        <v>5735</v>
      </c>
      <c r="J2094" s="10" t="n">
        <v>5743.4</v>
      </c>
      <c r="K2094" s="11" t="n">
        <v>0</v>
      </c>
      <c r="L2094" s="11"/>
    </row>
    <row r="2095" customFormat="false" ht="30.8" hidden="false" customHeight="false" outlineLevel="0" collapsed="false">
      <c r="A2095" s="1" t="s">
        <v>5736</v>
      </c>
      <c r="B2095" s="1" t="s">
        <v>5737</v>
      </c>
      <c r="C2095" s="1" t="s">
        <v>112</v>
      </c>
      <c r="D2095" s="1" t="s">
        <v>20</v>
      </c>
      <c r="E2095" s="1" t="n">
        <v>9865</v>
      </c>
      <c r="F2095" s="1" t="n">
        <f aca="false">D2095-C2095</f>
        <v>2</v>
      </c>
      <c r="G2095" s="26" t="n">
        <v>3853.5</v>
      </c>
      <c r="H2095" s="1" t="n">
        <f aca="false">G2095*F2095</f>
        <v>7707</v>
      </c>
      <c r="I2095" s="13" t="s">
        <v>5738</v>
      </c>
      <c r="J2095" s="14" t="n">
        <v>7707</v>
      </c>
      <c r="K2095" s="1" t="n">
        <f aca="false">H2095-J2095</f>
        <v>0</v>
      </c>
      <c r="L2095" s="0"/>
    </row>
    <row r="2096" customFormat="false" ht="30.8" hidden="false" customHeight="false" outlineLevel="0" collapsed="false">
      <c r="A2096" s="1" t="s">
        <v>5739</v>
      </c>
      <c r="B2096" s="1" t="s">
        <v>5740</v>
      </c>
      <c r="C2096" s="1" t="s">
        <v>13</v>
      </c>
      <c r="D2096" s="1" t="s">
        <v>51</v>
      </c>
      <c r="E2096" s="1" t="n">
        <v>19730</v>
      </c>
      <c r="F2096" s="1" t="n">
        <f aca="false">D2096-C2096</f>
        <v>4</v>
      </c>
      <c r="G2096" s="26" t="n">
        <v>3853.5</v>
      </c>
      <c r="H2096" s="1" t="n">
        <f aca="false">G2096*F2096</f>
        <v>15414</v>
      </c>
      <c r="I2096" s="13" t="s">
        <v>5741</v>
      </c>
      <c r="J2096" s="14" t="n">
        <v>15414</v>
      </c>
      <c r="K2096" s="1" t="n">
        <f aca="false">H2096-J2096</f>
        <v>0</v>
      </c>
      <c r="L2096" s="0"/>
    </row>
    <row r="2097" s="22" customFormat="true" ht="29.85" hidden="false" customHeight="false" outlineLevel="0" collapsed="false">
      <c r="A2097" s="19" t="s">
        <v>5742</v>
      </c>
      <c r="B2097" s="19" t="s">
        <v>5743</v>
      </c>
      <c r="C2097" s="19" t="s">
        <v>207</v>
      </c>
      <c r="D2097" s="19" t="s">
        <v>146</v>
      </c>
      <c r="E2097" s="19" t="n">
        <v>30030</v>
      </c>
      <c r="F2097" s="19" t="n">
        <f aca="false">D2097-C2097</f>
        <v>6</v>
      </c>
      <c r="G2097" s="19" t="n">
        <v>3670</v>
      </c>
      <c r="H2097" s="19" t="n">
        <f aca="false">G2097*F2097</f>
        <v>22020</v>
      </c>
      <c r="I2097" s="20" t="s">
        <v>5744</v>
      </c>
      <c r="J2097" s="21" t="n">
        <v>23121</v>
      </c>
      <c r="K2097" s="19" t="n">
        <f aca="false">H2097-J2097</f>
        <v>-1101</v>
      </c>
    </row>
    <row r="2098" customFormat="false" ht="30.8" hidden="false" customHeight="false" outlineLevel="0" collapsed="false">
      <c r="A2098" s="1" t="s">
        <v>5745</v>
      </c>
      <c r="B2098" s="1" t="s">
        <v>5746</v>
      </c>
      <c r="C2098" s="1" t="s">
        <v>39</v>
      </c>
      <c r="D2098" s="1" t="s">
        <v>112</v>
      </c>
      <c r="E2098" s="1" t="n">
        <v>29595</v>
      </c>
      <c r="F2098" s="1" t="n">
        <f aca="false">D2098-C2098</f>
        <v>6</v>
      </c>
      <c r="G2098" s="26" t="n">
        <v>3853.5</v>
      </c>
      <c r="H2098" s="1" t="n">
        <f aca="false">G2098*F2098</f>
        <v>23121</v>
      </c>
      <c r="I2098" s="13" t="s">
        <v>5747</v>
      </c>
      <c r="J2098" s="14" t="n">
        <v>23121</v>
      </c>
      <c r="K2098" s="1" t="n">
        <f aca="false">H2098-J2098</f>
        <v>0</v>
      </c>
      <c r="L2098" s="0"/>
    </row>
    <row r="2099" customFormat="false" ht="30.8" hidden="false" customHeight="false" outlineLevel="0" collapsed="false">
      <c r="A2099" s="1" t="s">
        <v>5748</v>
      </c>
      <c r="B2099" s="1" t="s">
        <v>5746</v>
      </c>
      <c r="C2099" s="1" t="s">
        <v>112</v>
      </c>
      <c r="D2099" s="1" t="s">
        <v>14</v>
      </c>
      <c r="E2099" s="1" t="n">
        <v>4932.5</v>
      </c>
      <c r="F2099" s="1" t="n">
        <f aca="false">D2099-C2099</f>
        <v>1</v>
      </c>
      <c r="G2099" s="26" t="n">
        <v>3853.5</v>
      </c>
      <c r="H2099" s="1" t="n">
        <f aca="false">G2099*F2099</f>
        <v>3853.5</v>
      </c>
      <c r="I2099" s="13" t="s">
        <v>5749</v>
      </c>
      <c r="J2099" s="14" t="n">
        <v>3853.5</v>
      </c>
      <c r="K2099" s="1" t="n">
        <f aca="false">H2099-J2099</f>
        <v>0</v>
      </c>
      <c r="L2099" s="0"/>
    </row>
    <row r="2100" customFormat="false" ht="30.8" hidden="false" customHeight="false" outlineLevel="0" collapsed="false">
      <c r="A2100" s="1" t="s">
        <v>5750</v>
      </c>
      <c r="B2100" s="1" t="s">
        <v>5751</v>
      </c>
      <c r="C2100" s="1" t="s">
        <v>142</v>
      </c>
      <c r="D2100" s="1" t="s">
        <v>34</v>
      </c>
      <c r="E2100" s="1" t="n">
        <v>29595</v>
      </c>
      <c r="F2100" s="1" t="n">
        <f aca="false">D2100-C2100</f>
        <v>6</v>
      </c>
      <c r="G2100" s="26" t="n">
        <v>3853.5</v>
      </c>
      <c r="H2100" s="1" t="n">
        <f aca="false">G2100*F2100</f>
        <v>23121</v>
      </c>
      <c r="I2100" s="13" t="s">
        <v>5752</v>
      </c>
      <c r="J2100" s="14" t="n">
        <v>23121</v>
      </c>
      <c r="K2100" s="1" t="n">
        <f aca="false">H2100-J2100</f>
        <v>0</v>
      </c>
      <c r="L2100" s="0"/>
    </row>
    <row r="2101" customFormat="false" ht="15.9" hidden="false" customHeight="false" outlineLevel="0" collapsed="false">
      <c r="A2101" s="1" t="s">
        <v>5753</v>
      </c>
      <c r="B2101" s="1" t="s">
        <v>5754</v>
      </c>
      <c r="C2101" s="1" t="s">
        <v>86</v>
      </c>
      <c r="D2101" s="1" t="s">
        <v>207</v>
      </c>
      <c r="E2101" s="1" t="n">
        <v>9865</v>
      </c>
      <c r="F2101" s="1" t="n">
        <f aca="false">D2101-C2101</f>
        <v>2</v>
      </c>
      <c r="G2101" s="26" t="n">
        <v>3853.5</v>
      </c>
      <c r="H2101" s="1" t="n">
        <f aca="false">G2101*F2101</f>
        <v>7707</v>
      </c>
      <c r="I2101" s="13" t="s">
        <v>5755</v>
      </c>
      <c r="J2101" s="14" t="n">
        <v>7707</v>
      </c>
      <c r="K2101" s="1" t="n">
        <f aca="false">H2101-J2101</f>
        <v>0</v>
      </c>
      <c r="L2101" s="0"/>
    </row>
    <row r="2102" customFormat="false" ht="30.8" hidden="false" customHeight="false" outlineLevel="0" collapsed="false">
      <c r="A2102" s="1" t="s">
        <v>5756</v>
      </c>
      <c r="B2102" s="1" t="s">
        <v>5757</v>
      </c>
      <c r="C2102" s="1" t="s">
        <v>150</v>
      </c>
      <c r="D2102" s="1" t="s">
        <v>232</v>
      </c>
      <c r="E2102" s="1" t="n">
        <v>13645</v>
      </c>
      <c r="F2102" s="1" t="n">
        <f aca="false">D2102-C2102</f>
        <v>2</v>
      </c>
      <c r="G2102" s="26" t="n">
        <v>5743.5</v>
      </c>
      <c r="H2102" s="1" t="n">
        <f aca="false">G2102*F2102</f>
        <v>11487</v>
      </c>
      <c r="I2102" s="13" t="s">
        <v>5758</v>
      </c>
      <c r="J2102" s="14" t="n">
        <v>11486.8</v>
      </c>
      <c r="K2102" s="1" t="n">
        <f aca="false">H2102-J2102</f>
        <v>0.200000000000728</v>
      </c>
      <c r="L2102" s="0"/>
    </row>
    <row r="2103" s="22" customFormat="true" ht="15.85" hidden="false" customHeight="false" outlineLevel="0" collapsed="false">
      <c r="A2103" s="19" t="s">
        <v>5759</v>
      </c>
      <c r="B2103" s="19" t="s">
        <v>5760</v>
      </c>
      <c r="C2103" s="19" t="s">
        <v>43</v>
      </c>
      <c r="D2103" s="19" t="s">
        <v>29</v>
      </c>
      <c r="E2103" s="19" t="n">
        <v>26885</v>
      </c>
      <c r="F2103" s="19" t="n">
        <f aca="false">D2103-C2103</f>
        <v>4</v>
      </c>
      <c r="G2103" s="19" t="n">
        <v>3670</v>
      </c>
      <c r="H2103" s="19" t="n">
        <f aca="false">G2103*F2103</f>
        <v>14680</v>
      </c>
      <c r="I2103" s="20" t="s">
        <v>5761</v>
      </c>
      <c r="J2103" s="21" t="n">
        <v>14680</v>
      </c>
      <c r="K2103" s="19" t="n">
        <f aca="false">H2103-J2103</f>
        <v>0</v>
      </c>
    </row>
    <row r="2104" customFormat="false" ht="30.8" hidden="false" customHeight="false" outlineLevel="0" collapsed="false">
      <c r="A2104" s="1" t="s">
        <v>5762</v>
      </c>
      <c r="B2104" s="1" t="s">
        <v>5763</v>
      </c>
      <c r="C2104" s="1" t="s">
        <v>20</v>
      </c>
      <c r="D2104" s="1" t="s">
        <v>58</v>
      </c>
      <c r="E2104" s="1" t="n">
        <v>23065</v>
      </c>
      <c r="F2104" s="1" t="n">
        <f aca="false">D2104-C2104</f>
        <v>4</v>
      </c>
      <c r="G2104" s="26" t="n">
        <v>3853.5</v>
      </c>
      <c r="H2104" s="1" t="n">
        <f aca="false">G2104*F2104</f>
        <v>15414</v>
      </c>
      <c r="I2104" s="13" t="s">
        <v>5764</v>
      </c>
      <c r="J2104" s="14" t="n">
        <v>15414</v>
      </c>
      <c r="K2104" s="1" t="n">
        <f aca="false">H2104-J2104</f>
        <v>0</v>
      </c>
      <c r="L2104" s="0"/>
    </row>
    <row r="2105" customFormat="false" ht="15.9" hidden="false" customHeight="false" outlineLevel="0" collapsed="false">
      <c r="A2105" s="1" t="s">
        <v>5765</v>
      </c>
      <c r="B2105" s="1" t="s">
        <v>5766</v>
      </c>
      <c r="C2105" s="1" t="s">
        <v>14</v>
      </c>
      <c r="D2105" s="1" t="s">
        <v>180</v>
      </c>
      <c r="E2105" s="1" t="n">
        <v>9865</v>
      </c>
      <c r="F2105" s="1" t="n">
        <f aca="false">D2105-C2105</f>
        <v>2</v>
      </c>
      <c r="G2105" s="26" t="n">
        <v>3853.5</v>
      </c>
      <c r="H2105" s="1" t="n">
        <f aca="false">G2105*F2105</f>
        <v>7707</v>
      </c>
      <c r="I2105" s="13" t="s">
        <v>5767</v>
      </c>
      <c r="J2105" s="14" t="n">
        <v>7707</v>
      </c>
      <c r="K2105" s="1" t="n">
        <f aca="false">H2105-J2105</f>
        <v>0</v>
      </c>
      <c r="L2105" s="0"/>
    </row>
    <row r="2106" customFormat="false" ht="30.8" hidden="false" customHeight="false" outlineLevel="0" collapsed="false">
      <c r="A2106" s="1" t="s">
        <v>5768</v>
      </c>
      <c r="B2106" s="1" t="s">
        <v>5769</v>
      </c>
      <c r="C2106" s="1" t="s">
        <v>119</v>
      </c>
      <c r="D2106" s="1" t="s">
        <v>14</v>
      </c>
      <c r="E2106" s="1" t="n">
        <v>61075</v>
      </c>
      <c r="F2106" s="1" t="n">
        <f aca="false">D2106-C2106</f>
        <v>10</v>
      </c>
      <c r="G2106" s="26" t="n">
        <v>3853.5</v>
      </c>
      <c r="H2106" s="1" t="n">
        <f aca="false">G2106*F2106</f>
        <v>38535</v>
      </c>
      <c r="I2106" s="13" t="s">
        <v>5770</v>
      </c>
      <c r="J2106" s="14" t="n">
        <v>38535</v>
      </c>
      <c r="K2106" s="1" t="n">
        <f aca="false">H2106-J2106</f>
        <v>0</v>
      </c>
      <c r="L2106" s="0"/>
    </row>
    <row r="2107" customFormat="false" ht="30.8" hidden="false" customHeight="false" outlineLevel="0" collapsed="false">
      <c r="A2107" s="1" t="s">
        <v>5771</v>
      </c>
      <c r="B2107" s="1" t="s">
        <v>5769</v>
      </c>
      <c r="C2107" s="1" t="s">
        <v>14</v>
      </c>
      <c r="D2107" s="1" t="s">
        <v>150</v>
      </c>
      <c r="E2107" s="1" t="n">
        <v>19730</v>
      </c>
      <c r="F2107" s="1" t="n">
        <f aca="false">D2107-C2107</f>
        <v>4</v>
      </c>
      <c r="G2107" s="26" t="n">
        <v>3853.5</v>
      </c>
      <c r="H2107" s="1" t="n">
        <f aca="false">G2107*F2107</f>
        <v>15414</v>
      </c>
      <c r="I2107" s="13" t="s">
        <v>5772</v>
      </c>
      <c r="J2107" s="14" t="n">
        <v>15414</v>
      </c>
      <c r="K2107" s="1" t="n">
        <f aca="false">H2107-J2107</f>
        <v>0</v>
      </c>
      <c r="L2107" s="0"/>
    </row>
    <row r="2108" customFormat="false" ht="30.8" hidden="false" customHeight="false" outlineLevel="0" collapsed="false">
      <c r="A2108" s="1" t="s">
        <v>5773</v>
      </c>
      <c r="B2108" s="1" t="s">
        <v>5769</v>
      </c>
      <c r="C2108" s="1" t="s">
        <v>150</v>
      </c>
      <c r="D2108" s="1" t="s">
        <v>58</v>
      </c>
      <c r="E2108" s="1" t="n">
        <v>6822.5</v>
      </c>
      <c r="F2108" s="1" t="n">
        <f aca="false">D2108-C2108</f>
        <v>1</v>
      </c>
      <c r="G2108" s="26" t="n">
        <v>5743.5</v>
      </c>
      <c r="H2108" s="1" t="n">
        <f aca="false">G2108*F2108</f>
        <v>5743.5</v>
      </c>
      <c r="I2108" s="13" t="s">
        <v>5774</v>
      </c>
      <c r="J2108" s="14" t="n">
        <v>5743.4</v>
      </c>
      <c r="K2108" s="1" t="n">
        <f aca="false">H2108-J2108</f>
        <v>0.100000000000364</v>
      </c>
      <c r="L2108" s="0"/>
    </row>
    <row r="2109" customFormat="false" ht="30.8" hidden="false" customHeight="false" outlineLevel="0" collapsed="false">
      <c r="A2109" s="1" t="s">
        <v>5775</v>
      </c>
      <c r="B2109" s="1" t="s">
        <v>5776</v>
      </c>
      <c r="C2109" s="1" t="s">
        <v>93</v>
      </c>
      <c r="D2109" s="1" t="s">
        <v>67</v>
      </c>
      <c r="E2109" s="1" t="n">
        <v>9865</v>
      </c>
      <c r="F2109" s="1" t="n">
        <f aca="false">D2109-C2109</f>
        <v>2</v>
      </c>
      <c r="G2109" s="26" t="n">
        <v>3853.5</v>
      </c>
      <c r="H2109" s="1" t="n">
        <f aca="false">G2109*F2109</f>
        <v>7707</v>
      </c>
      <c r="I2109" s="13" t="s">
        <v>5777</v>
      </c>
      <c r="J2109" s="14" t="n">
        <v>7707</v>
      </c>
      <c r="K2109" s="1" t="n">
        <f aca="false">H2109-J2109</f>
        <v>0</v>
      </c>
      <c r="L2109" s="0"/>
    </row>
    <row r="2110" customFormat="false" ht="30.8" hidden="false" customHeight="false" outlineLevel="0" collapsed="false">
      <c r="A2110" s="1" t="s">
        <v>5778</v>
      </c>
      <c r="B2110" s="1" t="s">
        <v>5779</v>
      </c>
      <c r="C2110" s="1" t="s">
        <v>232</v>
      </c>
      <c r="D2110" s="1" t="s">
        <v>59</v>
      </c>
      <c r="E2110" s="1" t="n">
        <v>6107.5</v>
      </c>
      <c r="F2110" s="1" t="n">
        <f aca="false">D2110-C2110</f>
        <v>1</v>
      </c>
      <c r="G2110" s="26" t="n">
        <v>3853.5</v>
      </c>
      <c r="H2110" s="1" t="n">
        <f aca="false">G2110*F2110</f>
        <v>3853.5</v>
      </c>
      <c r="I2110" s="13" t="s">
        <v>5780</v>
      </c>
      <c r="J2110" s="14" t="n">
        <v>3853.5</v>
      </c>
      <c r="K2110" s="1" t="n">
        <f aca="false">H2110-J2110</f>
        <v>0</v>
      </c>
      <c r="L2110" s="0"/>
    </row>
    <row r="2111" s="44" customFormat="true" ht="29.85" hidden="false" customHeight="false" outlineLevel="0" collapsed="false">
      <c r="A2111" s="66" t="s">
        <v>5781</v>
      </c>
      <c r="B2111" s="66" t="s">
        <v>5782</v>
      </c>
      <c r="C2111" s="66" t="s">
        <v>63</v>
      </c>
      <c r="D2111" s="66" t="s">
        <v>34</v>
      </c>
      <c r="E2111" s="66" t="n">
        <v>23700</v>
      </c>
      <c r="F2111" s="66" t="n">
        <f aca="false">D2111-C2111</f>
        <v>4</v>
      </c>
      <c r="G2111" s="66" t="n">
        <v>3670</v>
      </c>
      <c r="H2111" s="66" t="n">
        <f aca="false">G2111*F2111</f>
        <v>14680</v>
      </c>
      <c r="I2111" s="67" t="s">
        <v>5783</v>
      </c>
      <c r="J2111" s="68" t="n">
        <v>15414</v>
      </c>
      <c r="K2111" s="66" t="n">
        <f aca="false">H2111-J2111</f>
        <v>-734</v>
      </c>
    </row>
    <row r="2112" customFormat="false" ht="30.8" hidden="false" customHeight="false" outlineLevel="0" collapsed="false">
      <c r="A2112" s="1" t="s">
        <v>5784</v>
      </c>
      <c r="B2112" s="1" t="s">
        <v>5785</v>
      </c>
      <c r="C2112" s="1" t="s">
        <v>14</v>
      </c>
      <c r="D2112" s="1" t="s">
        <v>232</v>
      </c>
      <c r="E2112" s="1" t="n">
        <v>36645</v>
      </c>
      <c r="F2112" s="1" t="n">
        <f aca="false">D2112-C2112</f>
        <v>6</v>
      </c>
      <c r="G2112" s="26" t="n">
        <v>3853.5</v>
      </c>
      <c r="H2112" s="1" t="n">
        <f aca="false">G2112*F2112</f>
        <v>23121</v>
      </c>
      <c r="I2112" s="13" t="s">
        <v>5786</v>
      </c>
      <c r="J2112" s="14" t="n">
        <v>23121</v>
      </c>
      <c r="K2112" s="1" t="n">
        <f aca="false">H2112-J2112</f>
        <v>0</v>
      </c>
      <c r="L2112" s="0"/>
    </row>
    <row r="2113" customFormat="false" ht="30.8" hidden="false" customHeight="false" outlineLevel="0" collapsed="false">
      <c r="A2113" s="26" t="s">
        <v>5787</v>
      </c>
      <c r="B2113" s="26" t="s">
        <v>5788</v>
      </c>
      <c r="C2113" s="26" t="s">
        <v>86</v>
      </c>
      <c r="D2113" s="26" t="s">
        <v>207</v>
      </c>
      <c r="E2113" s="26" t="n">
        <v>9865</v>
      </c>
      <c r="F2113" s="26" t="n">
        <f aca="false">D2113-C2113</f>
        <v>2</v>
      </c>
      <c r="G2113" s="26" t="n">
        <v>3853.5</v>
      </c>
      <c r="H2113" s="26" t="n">
        <f aca="false">G2113*F2113</f>
        <v>7707</v>
      </c>
      <c r="I2113" s="13" t="s">
        <v>5789</v>
      </c>
      <c r="J2113" s="14" t="n">
        <v>7707</v>
      </c>
      <c r="K2113" s="1" t="n">
        <f aca="false">H2113-J2113</f>
        <v>0</v>
      </c>
      <c r="L2113" s="0"/>
    </row>
    <row r="2114" customFormat="false" ht="15.9" hidden="false" customHeight="false" outlineLevel="0" collapsed="false">
      <c r="A2114" s="1" t="s">
        <v>5790</v>
      </c>
      <c r="B2114" s="1" t="s">
        <v>5791</v>
      </c>
      <c r="C2114" s="1" t="s">
        <v>86</v>
      </c>
      <c r="D2114" s="1" t="s">
        <v>207</v>
      </c>
      <c r="E2114" s="1" t="n">
        <v>11545</v>
      </c>
      <c r="F2114" s="1" t="n">
        <f aca="false">D2114-C2114</f>
        <v>2</v>
      </c>
      <c r="G2114" s="26" t="n">
        <v>4693.5</v>
      </c>
      <c r="H2114" s="1" t="n">
        <f aca="false">G2114*F2114</f>
        <v>9387</v>
      </c>
      <c r="I2114" s="13" t="s">
        <v>5792</v>
      </c>
      <c r="J2114" s="14" t="n">
        <v>9387</v>
      </c>
      <c r="K2114" s="1" t="n">
        <f aca="false">H2114-J2114</f>
        <v>0</v>
      </c>
      <c r="L2114" s="0"/>
    </row>
    <row r="2115" customFormat="false" ht="15.9" hidden="false" customHeight="false" outlineLevel="0" collapsed="false">
      <c r="A2115" s="1" t="s">
        <v>5793</v>
      </c>
      <c r="B2115" s="1" t="s">
        <v>5794</v>
      </c>
      <c r="C2115" s="1" t="s">
        <v>146</v>
      </c>
      <c r="D2115" s="1" t="s">
        <v>59</v>
      </c>
      <c r="E2115" s="1" t="n">
        <v>29130</v>
      </c>
      <c r="F2115" s="1" t="n">
        <f aca="false">D2115-C2115</f>
        <v>4</v>
      </c>
      <c r="G2115" s="26" t="n">
        <v>3853.5</v>
      </c>
      <c r="H2115" s="1" t="n">
        <f aca="false">G2115*F2115</f>
        <v>15414</v>
      </c>
      <c r="I2115" s="13" t="s">
        <v>5795</v>
      </c>
      <c r="J2115" s="14" t="n">
        <v>15414</v>
      </c>
      <c r="K2115" s="1" t="n">
        <f aca="false">H2115-J2115</f>
        <v>0</v>
      </c>
      <c r="L2115" s="0"/>
    </row>
    <row r="2116" customFormat="false" ht="15.9" hidden="false" customHeight="false" outlineLevel="0" collapsed="false">
      <c r="A2116" s="1" t="s">
        <v>5796</v>
      </c>
      <c r="B2116" s="1" t="s">
        <v>5797</v>
      </c>
      <c r="C2116" s="1" t="s">
        <v>58</v>
      </c>
      <c r="D2116" s="1" t="s">
        <v>59</v>
      </c>
      <c r="E2116" s="1" t="n">
        <v>9865</v>
      </c>
      <c r="F2116" s="1" t="n">
        <f aca="false">D2116-C2116</f>
        <v>2</v>
      </c>
      <c r="G2116" s="26" t="n">
        <v>3853.5</v>
      </c>
      <c r="H2116" s="1" t="n">
        <f aca="false">G2116*F2116</f>
        <v>7707</v>
      </c>
      <c r="I2116" s="13" t="s">
        <v>5798</v>
      </c>
      <c r="J2116" s="14" t="n">
        <v>7707</v>
      </c>
      <c r="K2116" s="1" t="n">
        <f aca="false">H2116-J2116</f>
        <v>0</v>
      </c>
      <c r="L2116" s="0"/>
    </row>
    <row r="2117" customFormat="false" ht="30.8" hidden="false" customHeight="false" outlineLevel="0" collapsed="false">
      <c r="A2117" s="26" t="s">
        <v>5799</v>
      </c>
      <c r="B2117" s="26" t="s">
        <v>5800</v>
      </c>
      <c r="C2117" s="26" t="s">
        <v>133</v>
      </c>
      <c r="D2117" s="26" t="s">
        <v>207</v>
      </c>
      <c r="E2117" s="26" t="n">
        <v>4932.5</v>
      </c>
      <c r="F2117" s="26" t="n">
        <f aca="false">D2117-C2117</f>
        <v>1</v>
      </c>
      <c r="G2117" s="26" t="n">
        <v>3853.5</v>
      </c>
      <c r="H2117" s="26" t="n">
        <f aca="false">G2117*F2117</f>
        <v>3853.5</v>
      </c>
      <c r="I2117" s="13" t="s">
        <v>5801</v>
      </c>
      <c r="J2117" s="14" t="n">
        <v>3853.5</v>
      </c>
      <c r="K2117" s="1" t="n">
        <f aca="false">H2117-J2117</f>
        <v>0</v>
      </c>
      <c r="L2117" s="0"/>
    </row>
    <row r="2118" customFormat="false" ht="30.8" hidden="false" customHeight="false" outlineLevel="0" collapsed="false">
      <c r="A2118" s="1" t="s">
        <v>5802</v>
      </c>
      <c r="B2118" s="1" t="s">
        <v>5803</v>
      </c>
      <c r="C2118" s="1" t="s">
        <v>86</v>
      </c>
      <c r="D2118" s="1" t="s">
        <v>180</v>
      </c>
      <c r="E2118" s="1" t="n">
        <v>42752.5</v>
      </c>
      <c r="F2118" s="1" t="n">
        <f aca="false">D2118-C2118</f>
        <v>7</v>
      </c>
      <c r="G2118" s="26" t="n">
        <v>3853.5</v>
      </c>
      <c r="H2118" s="1" t="n">
        <f aca="false">G2118*F2118</f>
        <v>26974.5</v>
      </c>
      <c r="I2118" s="13" t="s">
        <v>5804</v>
      </c>
      <c r="J2118" s="14" t="n">
        <v>26974.5</v>
      </c>
      <c r="K2118" s="1" t="n">
        <f aca="false">H2118-J2118</f>
        <v>0</v>
      </c>
      <c r="L2118" s="0"/>
    </row>
    <row r="2119" customFormat="false" ht="30.8" hidden="false" customHeight="false" outlineLevel="0" collapsed="false">
      <c r="A2119" s="26" t="s">
        <v>5805</v>
      </c>
      <c r="B2119" s="26" t="s">
        <v>5806</v>
      </c>
      <c r="C2119" s="26" t="s">
        <v>19</v>
      </c>
      <c r="D2119" s="26" t="s">
        <v>93</v>
      </c>
      <c r="E2119" s="26" t="n">
        <v>9865</v>
      </c>
      <c r="F2119" s="26" t="n">
        <f aca="false">D2119-C2119</f>
        <v>2</v>
      </c>
      <c r="G2119" s="26" t="n">
        <v>3853.5</v>
      </c>
      <c r="H2119" s="26" t="n">
        <f aca="false">G2119*F2119</f>
        <v>7707</v>
      </c>
      <c r="I2119" s="13" t="s">
        <v>5807</v>
      </c>
      <c r="J2119" s="14" t="n">
        <v>7707</v>
      </c>
      <c r="K2119" s="1" t="n">
        <f aca="false">H2119-J2119</f>
        <v>0</v>
      </c>
      <c r="L2119" s="0"/>
    </row>
    <row r="2120" customFormat="false" ht="30.8" hidden="false" customHeight="false" outlineLevel="0" collapsed="false">
      <c r="A2120" s="1" t="s">
        <v>5808</v>
      </c>
      <c r="B2120" s="1" t="s">
        <v>5809</v>
      </c>
      <c r="C2120" s="1" t="s">
        <v>43</v>
      </c>
      <c r="D2120" s="1" t="s">
        <v>142</v>
      </c>
      <c r="E2120" s="1" t="n">
        <v>16447.5</v>
      </c>
      <c r="F2120" s="1" t="n">
        <f aca="false">D2120-C2120</f>
        <v>3</v>
      </c>
      <c r="G2120" s="26" t="n">
        <v>3853.5</v>
      </c>
      <c r="H2120" s="1" t="n">
        <f aca="false">G2120*F2120</f>
        <v>11560.5</v>
      </c>
      <c r="I2120" s="13" t="s">
        <v>5810</v>
      </c>
      <c r="J2120" s="14" t="n">
        <v>11560.5</v>
      </c>
      <c r="K2120" s="1" t="n">
        <f aca="false">H2120-J2120</f>
        <v>0</v>
      </c>
      <c r="L2120" s="0"/>
    </row>
    <row r="2121" customFormat="false" ht="30.8" hidden="false" customHeight="false" outlineLevel="0" collapsed="false">
      <c r="A2121" s="1" t="s">
        <v>5811</v>
      </c>
      <c r="B2121" s="1" t="s">
        <v>5812</v>
      </c>
      <c r="C2121" s="1" t="s">
        <v>43</v>
      </c>
      <c r="D2121" s="1" t="s">
        <v>142</v>
      </c>
      <c r="E2121" s="1" t="n">
        <v>15952.5</v>
      </c>
      <c r="F2121" s="1" t="n">
        <f aca="false">D2121-C2121</f>
        <v>3</v>
      </c>
      <c r="G2121" s="26" t="n">
        <v>3853.5</v>
      </c>
      <c r="H2121" s="1" t="n">
        <f aca="false">G2121*F2121</f>
        <v>11560.5</v>
      </c>
      <c r="I2121" s="13" t="s">
        <v>5813</v>
      </c>
      <c r="J2121" s="14" t="n">
        <v>11560.5</v>
      </c>
      <c r="K2121" s="1" t="n">
        <f aca="false">H2121-J2121</f>
        <v>0</v>
      </c>
      <c r="L2121" s="0"/>
    </row>
    <row r="2122" customFormat="false" ht="15.9" hidden="false" customHeight="false" outlineLevel="0" collapsed="false">
      <c r="A2122" s="1" t="s">
        <v>5814</v>
      </c>
      <c r="B2122" s="1" t="s">
        <v>5815</v>
      </c>
      <c r="C2122" s="1" t="s">
        <v>58</v>
      </c>
      <c r="D2122" s="1" t="s">
        <v>59</v>
      </c>
      <c r="E2122" s="1" t="n">
        <v>11735</v>
      </c>
      <c r="F2122" s="1" t="n">
        <f aca="false">D2122-C2122</f>
        <v>2</v>
      </c>
      <c r="G2122" s="26" t="n">
        <v>3853.5</v>
      </c>
      <c r="H2122" s="1" t="n">
        <f aca="false">G2122*F2122</f>
        <v>7707</v>
      </c>
      <c r="I2122" s="13" t="s">
        <v>5816</v>
      </c>
      <c r="J2122" s="14" t="n">
        <v>7707</v>
      </c>
      <c r="K2122" s="1" t="n">
        <f aca="false">H2122-J2122</f>
        <v>0</v>
      </c>
      <c r="L2122" s="0"/>
    </row>
    <row r="2123" customFormat="false" ht="15.9" hidden="false" customHeight="false" outlineLevel="0" collapsed="false">
      <c r="A2123" s="26" t="s">
        <v>5817</v>
      </c>
      <c r="B2123" s="26" t="s">
        <v>5818</v>
      </c>
      <c r="C2123" s="26" t="s">
        <v>133</v>
      </c>
      <c r="D2123" s="26" t="s">
        <v>112</v>
      </c>
      <c r="E2123" s="26" t="n">
        <v>20711.25</v>
      </c>
      <c r="F2123" s="26" t="n">
        <f aca="false">D2123-C2123</f>
        <v>3</v>
      </c>
      <c r="G2123" s="26" t="n">
        <v>3853.5</v>
      </c>
      <c r="H2123" s="26" t="n">
        <f aca="false">G2123*F2123</f>
        <v>11560.5</v>
      </c>
      <c r="I2123" s="13" t="s">
        <v>5819</v>
      </c>
      <c r="J2123" s="14" t="n">
        <v>11560.5</v>
      </c>
      <c r="K2123" s="1" t="n">
        <f aca="false">H2123-J2123</f>
        <v>0</v>
      </c>
      <c r="L2123" s="0"/>
    </row>
    <row r="2124" customFormat="false" ht="15.9" hidden="false" customHeight="false" outlineLevel="0" collapsed="false">
      <c r="A2124" s="1" t="s">
        <v>5820</v>
      </c>
      <c r="B2124" s="1" t="s">
        <v>5821</v>
      </c>
      <c r="C2124" s="1" t="s">
        <v>19</v>
      </c>
      <c r="D2124" s="1" t="s">
        <v>13</v>
      </c>
      <c r="E2124" s="1" t="n">
        <v>48632.5</v>
      </c>
      <c r="F2124" s="1" t="n">
        <f aca="false">D2124-C2124</f>
        <v>7</v>
      </c>
      <c r="G2124" s="26" t="n">
        <v>4693.5</v>
      </c>
      <c r="H2124" s="1" t="n">
        <f aca="false">G2124*F2124</f>
        <v>32854.5</v>
      </c>
      <c r="I2124" s="13" t="s">
        <v>5822</v>
      </c>
      <c r="J2124" s="14" t="n">
        <v>32854.5</v>
      </c>
      <c r="K2124" s="1" t="n">
        <f aca="false">H2124-J2124</f>
        <v>0</v>
      </c>
      <c r="L2124" s="0"/>
    </row>
    <row r="2125" customFormat="false" ht="15.9" hidden="false" customHeight="false" outlineLevel="0" collapsed="false">
      <c r="A2125" s="1" t="s">
        <v>5823</v>
      </c>
      <c r="B2125" s="1" t="s">
        <v>5824</v>
      </c>
      <c r="C2125" s="1" t="s">
        <v>20</v>
      </c>
      <c r="D2125" s="1" t="s">
        <v>232</v>
      </c>
      <c r="E2125" s="1" t="n">
        <v>28862.5</v>
      </c>
      <c r="F2125" s="1" t="n">
        <f aca="false">D2125-C2125</f>
        <v>5</v>
      </c>
      <c r="G2125" s="26" t="n">
        <v>4693.5</v>
      </c>
      <c r="H2125" s="1" t="n">
        <f aca="false">G2125*F2125</f>
        <v>23467.5</v>
      </c>
      <c r="I2125" s="13" t="s">
        <v>5825</v>
      </c>
      <c r="J2125" s="14" t="n">
        <v>23467.5</v>
      </c>
      <c r="K2125" s="1" t="n">
        <f aca="false">H2125-J2125</f>
        <v>0</v>
      </c>
      <c r="L2125" s="0"/>
    </row>
    <row r="2126" customFormat="false" ht="15.9" hidden="false" customHeight="false" outlineLevel="0" collapsed="false">
      <c r="A2126" s="1" t="s">
        <v>5826</v>
      </c>
      <c r="B2126" s="1" t="s">
        <v>5827</v>
      </c>
      <c r="C2126" s="1" t="s">
        <v>63</v>
      </c>
      <c r="D2126" s="1" t="s">
        <v>75</v>
      </c>
      <c r="E2126" s="1" t="n">
        <v>14797.5</v>
      </c>
      <c r="F2126" s="1" t="n">
        <f aca="false">D2126-C2126</f>
        <v>3</v>
      </c>
      <c r="G2126" s="26" t="n">
        <v>3853.5</v>
      </c>
      <c r="H2126" s="1" t="n">
        <f aca="false">G2126*F2126</f>
        <v>11560.5</v>
      </c>
      <c r="I2126" s="13" t="s">
        <v>5828</v>
      </c>
      <c r="J2126" s="14" t="n">
        <v>11560.5</v>
      </c>
      <c r="K2126" s="1" t="n">
        <f aca="false">H2126-J2126</f>
        <v>0</v>
      </c>
      <c r="L2126" s="0"/>
    </row>
    <row r="2127" customFormat="false" ht="30.8" hidden="false" customHeight="false" outlineLevel="0" collapsed="false">
      <c r="A2127" s="1" t="s">
        <v>5829</v>
      </c>
      <c r="B2127" s="1" t="s">
        <v>5830</v>
      </c>
      <c r="C2127" s="1" t="s">
        <v>74</v>
      </c>
      <c r="D2127" s="1" t="s">
        <v>75</v>
      </c>
      <c r="E2127" s="1" t="n">
        <v>9865</v>
      </c>
      <c r="F2127" s="1" t="n">
        <f aca="false">D2127-C2127</f>
        <v>2</v>
      </c>
      <c r="G2127" s="26" t="n">
        <v>3853.5</v>
      </c>
      <c r="H2127" s="1" t="n">
        <f aca="false">G2127*F2127</f>
        <v>7707</v>
      </c>
      <c r="I2127" s="13" t="s">
        <v>5831</v>
      </c>
      <c r="J2127" s="14" t="n">
        <v>7707</v>
      </c>
      <c r="K2127" s="1" t="n">
        <f aca="false">H2127-J2127</f>
        <v>0</v>
      </c>
      <c r="L2127" s="0"/>
    </row>
    <row r="2128" customFormat="false" ht="30.8" hidden="false" customHeight="false" outlineLevel="0" collapsed="false">
      <c r="A2128" s="1" t="s">
        <v>5832</v>
      </c>
      <c r="B2128" s="1" t="s">
        <v>5833</v>
      </c>
      <c r="C2128" s="1" t="s">
        <v>146</v>
      </c>
      <c r="D2128" s="1" t="s">
        <v>58</v>
      </c>
      <c r="E2128" s="1" t="n">
        <v>9865</v>
      </c>
      <c r="F2128" s="1" t="n">
        <f aca="false">D2128-C2128</f>
        <v>2</v>
      </c>
      <c r="G2128" s="26" t="n">
        <v>3853.5</v>
      </c>
      <c r="H2128" s="1" t="n">
        <f aca="false">G2128*F2128</f>
        <v>7707</v>
      </c>
      <c r="I2128" s="13" t="s">
        <v>5834</v>
      </c>
      <c r="J2128" s="14" t="n">
        <v>7707</v>
      </c>
      <c r="K2128" s="1" t="n">
        <f aca="false">H2128-J2128</f>
        <v>0</v>
      </c>
      <c r="L2128" s="0"/>
    </row>
    <row r="2129" customFormat="false" ht="30.8" hidden="false" customHeight="false" outlineLevel="0" collapsed="false">
      <c r="A2129" s="1" t="s">
        <v>5835</v>
      </c>
      <c r="B2129" s="1" t="s">
        <v>5836</v>
      </c>
      <c r="C2129" s="1" t="s">
        <v>13</v>
      </c>
      <c r="D2129" s="1" t="s">
        <v>14</v>
      </c>
      <c r="E2129" s="1" t="n">
        <v>41685</v>
      </c>
      <c r="F2129" s="1" t="n">
        <f aca="false">D2129-C2129</f>
        <v>6</v>
      </c>
      <c r="G2129" s="26" t="n">
        <v>4693.5</v>
      </c>
      <c r="H2129" s="1" t="n">
        <f aca="false">G2129*F2129</f>
        <v>28161</v>
      </c>
      <c r="I2129" s="13" t="s">
        <v>5837</v>
      </c>
      <c r="J2129" s="14" t="n">
        <v>28161</v>
      </c>
      <c r="K2129" s="1" t="n">
        <f aca="false">H2129-J2129</f>
        <v>0</v>
      </c>
      <c r="L2129" s="0"/>
    </row>
    <row r="2130" customFormat="false" ht="30.8" hidden="false" customHeight="false" outlineLevel="0" collapsed="false">
      <c r="A2130" s="26" t="s">
        <v>5838</v>
      </c>
      <c r="B2130" s="26" t="s">
        <v>5839</v>
      </c>
      <c r="C2130" s="26" t="s">
        <v>35</v>
      </c>
      <c r="D2130" s="26" t="s">
        <v>51</v>
      </c>
      <c r="E2130" s="26" t="n">
        <v>29595</v>
      </c>
      <c r="F2130" s="26" t="n">
        <f aca="false">D2130-C2130</f>
        <v>6</v>
      </c>
      <c r="G2130" s="26" t="n">
        <v>3853.5</v>
      </c>
      <c r="H2130" s="26" t="n">
        <f aca="false">G2130*F2130</f>
        <v>23121</v>
      </c>
      <c r="I2130" s="13" t="s">
        <v>5840</v>
      </c>
      <c r="J2130" s="14" t="n">
        <v>23121</v>
      </c>
      <c r="K2130" s="1" t="n">
        <f aca="false">H2130-J2130</f>
        <v>0</v>
      </c>
      <c r="L2130" s="0"/>
    </row>
    <row r="2131" customFormat="false" ht="30.8" hidden="false" customHeight="false" outlineLevel="0" collapsed="false">
      <c r="A2131" s="1" t="s">
        <v>5841</v>
      </c>
      <c r="B2131" s="1" t="s">
        <v>5842</v>
      </c>
      <c r="C2131" s="1" t="s">
        <v>14</v>
      </c>
      <c r="D2131" s="1" t="s">
        <v>180</v>
      </c>
      <c r="E2131" s="1" t="n">
        <v>14565</v>
      </c>
      <c r="F2131" s="1" t="n">
        <f aca="false">D2131-C2131</f>
        <v>2</v>
      </c>
      <c r="G2131" s="26" t="n">
        <v>3853.5</v>
      </c>
      <c r="H2131" s="1" t="n">
        <f aca="false">G2131*F2131</f>
        <v>7707</v>
      </c>
      <c r="I2131" s="13" t="s">
        <v>5843</v>
      </c>
      <c r="J2131" s="14" t="n">
        <v>7707</v>
      </c>
      <c r="K2131" s="1" t="n">
        <f aca="false">H2131-J2131</f>
        <v>0</v>
      </c>
      <c r="L2131" s="0"/>
    </row>
    <row r="2132" s="22" customFormat="true" ht="29.85" hidden="false" customHeight="false" outlineLevel="0" collapsed="false">
      <c r="A2132" s="19" t="s">
        <v>5844</v>
      </c>
      <c r="B2132" s="19" t="s">
        <v>5845</v>
      </c>
      <c r="C2132" s="19" t="s">
        <v>75</v>
      </c>
      <c r="D2132" s="19" t="s">
        <v>19</v>
      </c>
      <c r="E2132" s="19" t="n">
        <v>14415</v>
      </c>
      <c r="F2132" s="19" t="n">
        <f aca="false">D2132-C2132</f>
        <v>2</v>
      </c>
      <c r="G2132" s="19" t="n">
        <v>5743.5</v>
      </c>
      <c r="H2132" s="19" t="n">
        <v>11486.8</v>
      </c>
      <c r="I2132" s="20" t="s">
        <v>5846</v>
      </c>
      <c r="J2132" s="21" t="n">
        <v>11486.8</v>
      </c>
      <c r="K2132" s="19" t="n">
        <f aca="false">H2132-J2132</f>
        <v>0</v>
      </c>
    </row>
    <row r="2133" customFormat="false" ht="15.9" hidden="false" customHeight="false" outlineLevel="0" collapsed="false">
      <c r="A2133" s="1" t="s">
        <v>5847</v>
      </c>
      <c r="B2133" s="1" t="s">
        <v>5848</v>
      </c>
      <c r="C2133" s="1" t="s">
        <v>75</v>
      </c>
      <c r="D2133" s="1" t="s">
        <v>19</v>
      </c>
      <c r="E2133" s="1" t="n">
        <v>10635</v>
      </c>
      <c r="F2133" s="1" t="n">
        <f aca="false">D2133-C2133</f>
        <v>2</v>
      </c>
      <c r="G2133" s="26" t="n">
        <v>3853.5</v>
      </c>
      <c r="H2133" s="1" t="n">
        <f aca="false">G2133*F2133</f>
        <v>7707</v>
      </c>
      <c r="I2133" s="13" t="s">
        <v>5849</v>
      </c>
      <c r="J2133" s="14" t="n">
        <v>7707</v>
      </c>
      <c r="K2133" s="1" t="n">
        <f aca="false">H2133-J2133</f>
        <v>0</v>
      </c>
      <c r="L2133" s="0"/>
    </row>
    <row r="2134" customFormat="false" ht="30.8" hidden="false" customHeight="false" outlineLevel="0" collapsed="false">
      <c r="A2134" s="1" t="s">
        <v>5850</v>
      </c>
      <c r="B2134" s="1" t="s">
        <v>5851</v>
      </c>
      <c r="C2134" s="1" t="s">
        <v>74</v>
      </c>
      <c r="D2134" s="1" t="s">
        <v>24</v>
      </c>
      <c r="E2134" s="1" t="n">
        <v>4767.5</v>
      </c>
      <c r="F2134" s="1" t="n">
        <f aca="false">D2134-C2134</f>
        <v>1</v>
      </c>
      <c r="G2134" s="26" t="n">
        <v>3853.5</v>
      </c>
      <c r="H2134" s="1" t="n">
        <f aca="false">G2134*F2134</f>
        <v>3853.5</v>
      </c>
      <c r="I2134" s="13" t="s">
        <v>5852</v>
      </c>
      <c r="J2134" s="14" t="n">
        <v>3853.5</v>
      </c>
      <c r="K2134" s="1" t="n">
        <f aca="false">H2134-J2134</f>
        <v>0</v>
      </c>
      <c r="L2134" s="0"/>
    </row>
    <row r="2135" customFormat="false" ht="30.8" hidden="false" customHeight="false" outlineLevel="0" collapsed="false">
      <c r="A2135" s="1" t="s">
        <v>5853</v>
      </c>
      <c r="B2135" s="1" t="s">
        <v>5854</v>
      </c>
      <c r="C2135" s="1" t="s">
        <v>14</v>
      </c>
      <c r="D2135" s="1" t="s">
        <v>180</v>
      </c>
      <c r="E2135" s="1" t="n">
        <v>9865</v>
      </c>
      <c r="F2135" s="1" t="n">
        <f aca="false">D2135-C2135</f>
        <v>2</v>
      </c>
      <c r="G2135" s="26" t="n">
        <v>3853.5</v>
      </c>
      <c r="H2135" s="1" t="n">
        <f aca="false">G2135*F2135</f>
        <v>7707</v>
      </c>
      <c r="I2135" s="13" t="s">
        <v>5855</v>
      </c>
      <c r="J2135" s="14" t="n">
        <v>7707</v>
      </c>
      <c r="K2135" s="1" t="n">
        <f aca="false">H2135-J2135</f>
        <v>0</v>
      </c>
      <c r="L2135" s="0"/>
    </row>
    <row r="2136" customFormat="false" ht="15.9" hidden="false" customHeight="false" outlineLevel="0" collapsed="false">
      <c r="A2136" s="1" t="s">
        <v>5856</v>
      </c>
      <c r="B2136" s="1" t="s">
        <v>5857</v>
      </c>
      <c r="C2136" s="1" t="s">
        <v>51</v>
      </c>
      <c r="D2136" s="1" t="s">
        <v>14</v>
      </c>
      <c r="E2136" s="1" t="n">
        <v>10635</v>
      </c>
      <c r="F2136" s="1" t="n">
        <f aca="false">D2136-C2136</f>
        <v>2</v>
      </c>
      <c r="G2136" s="26" t="n">
        <v>3853.5</v>
      </c>
      <c r="H2136" s="1" t="n">
        <f aca="false">G2136*F2136</f>
        <v>7707</v>
      </c>
      <c r="I2136" s="13" t="s">
        <v>5858</v>
      </c>
      <c r="J2136" s="14" t="n">
        <v>7707</v>
      </c>
      <c r="K2136" s="1" t="n">
        <f aca="false">H2136-J2136</f>
        <v>0</v>
      </c>
      <c r="L2136" s="0"/>
    </row>
    <row r="2137" s="12" customFormat="true" ht="29.85" hidden="false" customHeight="false" outlineLevel="0" collapsed="false">
      <c r="A2137" s="23" t="s">
        <v>5859</v>
      </c>
      <c r="B2137" s="11" t="s">
        <v>5860</v>
      </c>
      <c r="C2137" s="11" t="s">
        <v>34</v>
      </c>
      <c r="D2137" s="11" t="s">
        <v>119</v>
      </c>
      <c r="E2137" s="11" t="n">
        <v>39460</v>
      </c>
      <c r="F2137" s="11" t="n">
        <f aca="false">D2137-C2137</f>
        <v>4</v>
      </c>
      <c r="G2137" s="8" t="n">
        <f aca="false">3853.5*2</f>
        <v>7707</v>
      </c>
      <c r="H2137" s="11" t="n">
        <f aca="false">G2137*F2137</f>
        <v>30828</v>
      </c>
      <c r="I2137" s="9" t="s">
        <v>5861</v>
      </c>
      <c r="J2137" s="10" t="n">
        <v>15414</v>
      </c>
      <c r="K2137" s="11" t="n">
        <f aca="false">H2137-J2137-J2138</f>
        <v>0</v>
      </c>
      <c r="L2137" s="11"/>
    </row>
    <row r="2138" s="12" customFormat="true" ht="29.85" hidden="false" customHeight="false" outlineLevel="0" collapsed="false">
      <c r="A2138" s="23"/>
      <c r="B2138" s="11"/>
      <c r="C2138" s="11"/>
      <c r="D2138" s="11"/>
      <c r="E2138" s="11"/>
      <c r="F2138" s="11"/>
      <c r="G2138" s="8"/>
      <c r="H2138" s="11"/>
      <c r="I2138" s="9" t="s">
        <v>5862</v>
      </c>
      <c r="J2138" s="10" t="n">
        <v>15414</v>
      </c>
      <c r="K2138" s="11" t="n">
        <v>0</v>
      </c>
      <c r="L2138" s="11"/>
    </row>
    <row r="2139" customFormat="false" ht="15.9" hidden="false" customHeight="false" outlineLevel="0" collapsed="false">
      <c r="A2139" s="1" t="s">
        <v>5863</v>
      </c>
      <c r="B2139" s="1" t="s">
        <v>5864</v>
      </c>
      <c r="C2139" s="1" t="s">
        <v>14</v>
      </c>
      <c r="D2139" s="1" t="s">
        <v>180</v>
      </c>
      <c r="E2139" s="1" t="n">
        <v>9865</v>
      </c>
      <c r="F2139" s="1" t="n">
        <f aca="false">D2139-C2139</f>
        <v>2</v>
      </c>
      <c r="G2139" s="26" t="n">
        <v>3853.5</v>
      </c>
      <c r="H2139" s="1" t="n">
        <f aca="false">G2139*F2139</f>
        <v>7707</v>
      </c>
      <c r="I2139" s="13" t="s">
        <v>5865</v>
      </c>
      <c r="J2139" s="14" t="n">
        <v>7707</v>
      </c>
      <c r="K2139" s="1" t="n">
        <f aca="false">H2139-J2139</f>
        <v>0</v>
      </c>
      <c r="L2139" s="0"/>
    </row>
    <row r="2140" customFormat="false" ht="15.9" hidden="false" customHeight="false" outlineLevel="0" collapsed="false">
      <c r="A2140" s="1" t="s">
        <v>5866</v>
      </c>
      <c r="B2140" s="1" t="s">
        <v>5867</v>
      </c>
      <c r="C2140" s="1" t="s">
        <v>39</v>
      </c>
      <c r="D2140" s="1" t="s">
        <v>86</v>
      </c>
      <c r="E2140" s="1" t="n">
        <v>12215</v>
      </c>
      <c r="F2140" s="1" t="n">
        <f aca="false">D2140-C2140</f>
        <v>2</v>
      </c>
      <c r="G2140" s="26" t="n">
        <v>3853.5</v>
      </c>
      <c r="H2140" s="1" t="n">
        <f aca="false">G2140*F2140</f>
        <v>7707</v>
      </c>
      <c r="I2140" s="13" t="s">
        <v>5868</v>
      </c>
      <c r="J2140" s="14" t="n">
        <v>7707</v>
      </c>
      <c r="K2140" s="1" t="n">
        <f aca="false">H2140-J2140</f>
        <v>0</v>
      </c>
      <c r="L2140" s="0"/>
    </row>
    <row r="2141" customFormat="false" ht="30.8" hidden="false" customHeight="false" outlineLevel="0" collapsed="false">
      <c r="A2141" s="1" t="s">
        <v>5869</v>
      </c>
      <c r="B2141" s="1" t="s">
        <v>5870</v>
      </c>
      <c r="C2141" s="1" t="s">
        <v>142</v>
      </c>
      <c r="D2141" s="1" t="s">
        <v>63</v>
      </c>
      <c r="E2141" s="1" t="n">
        <v>9535</v>
      </c>
      <c r="F2141" s="1" t="n">
        <f aca="false">D2141-C2141</f>
        <v>2</v>
      </c>
      <c r="G2141" s="26" t="n">
        <v>3853.5</v>
      </c>
      <c r="H2141" s="1" t="n">
        <f aca="false">G2141*F2141</f>
        <v>7707</v>
      </c>
      <c r="I2141" s="13" t="s">
        <v>5871</v>
      </c>
      <c r="J2141" s="14" t="n">
        <v>7707</v>
      </c>
      <c r="K2141" s="1" t="n">
        <f aca="false">H2141-J2141</f>
        <v>0</v>
      </c>
      <c r="L2141" s="0"/>
    </row>
    <row r="2142" customFormat="false" ht="30.8" hidden="false" customHeight="false" outlineLevel="0" collapsed="false">
      <c r="A2142" s="1" t="s">
        <v>5872</v>
      </c>
      <c r="B2142" s="1" t="s">
        <v>5873</v>
      </c>
      <c r="C2142" s="1" t="s">
        <v>19</v>
      </c>
      <c r="D2142" s="1" t="s">
        <v>119</v>
      </c>
      <c r="E2142" s="1" t="n">
        <v>15952.5</v>
      </c>
      <c r="F2142" s="1" t="n">
        <f aca="false">D2142-C2142</f>
        <v>3</v>
      </c>
      <c r="G2142" s="26" t="n">
        <v>3853.5</v>
      </c>
      <c r="H2142" s="1" t="n">
        <f aca="false">G2142*F2142</f>
        <v>11560.5</v>
      </c>
      <c r="I2142" s="13" t="s">
        <v>5874</v>
      </c>
      <c r="J2142" s="14" t="n">
        <v>11560.5</v>
      </c>
      <c r="K2142" s="1" t="n">
        <f aca="false">H2142-J2142</f>
        <v>0</v>
      </c>
      <c r="L2142" s="0"/>
    </row>
    <row r="2143" customFormat="false" ht="29.85" hidden="false" customHeight="false" outlineLevel="0" collapsed="false">
      <c r="A2143" s="1" t="s">
        <v>5875</v>
      </c>
      <c r="B2143" s="1" t="s">
        <v>5876</v>
      </c>
      <c r="C2143" s="1" t="s">
        <v>43</v>
      </c>
      <c r="D2143" s="1" t="s">
        <v>29</v>
      </c>
      <c r="E2143" s="1" t="n">
        <v>19730</v>
      </c>
      <c r="F2143" s="1" t="n">
        <f aca="false">D2143-C2143</f>
        <v>4</v>
      </c>
      <c r="G2143" s="26" t="n">
        <v>3853.5</v>
      </c>
      <c r="H2143" s="1" t="n">
        <f aca="false">G2143*F2143</f>
        <v>15414</v>
      </c>
      <c r="I2143" s="13" t="s">
        <v>5877</v>
      </c>
      <c r="J2143" s="14" t="n">
        <v>15414</v>
      </c>
      <c r="K2143" s="1" t="n">
        <f aca="false">H2143-J2143</f>
        <v>0</v>
      </c>
      <c r="L2143" s="0"/>
    </row>
    <row r="2144" s="22" customFormat="true" ht="29.85" hidden="false" customHeight="false" outlineLevel="0" collapsed="false">
      <c r="A2144" s="19" t="s">
        <v>5878</v>
      </c>
      <c r="B2144" s="19" t="s">
        <v>5876</v>
      </c>
      <c r="C2144" s="19" t="s">
        <v>29</v>
      </c>
      <c r="D2144" s="19" t="s">
        <v>34</v>
      </c>
      <c r="E2144" s="19" t="n">
        <v>23750</v>
      </c>
      <c r="F2144" s="19" t="n">
        <f aca="false">D2144-C2144</f>
        <v>5</v>
      </c>
      <c r="G2144" s="19" t="n">
        <v>3670</v>
      </c>
      <c r="H2144" s="19" t="n">
        <f aca="false">G2144*F2144</f>
        <v>18350</v>
      </c>
      <c r="I2144" s="20" t="s">
        <v>5879</v>
      </c>
      <c r="J2144" s="21" t="n">
        <v>19267.5</v>
      </c>
      <c r="K2144" s="19" t="n">
        <f aca="false">H2144-J2144</f>
        <v>-917.5</v>
      </c>
    </row>
    <row r="2145" s="22" customFormat="true" ht="29.85" hidden="false" customHeight="false" outlineLevel="0" collapsed="false">
      <c r="A2145" s="19" t="s">
        <v>5880</v>
      </c>
      <c r="B2145" s="19" t="s">
        <v>5881</v>
      </c>
      <c r="C2145" s="19" t="s">
        <v>43</v>
      </c>
      <c r="D2145" s="19" t="s">
        <v>34</v>
      </c>
      <c r="E2145" s="19" t="n">
        <v>45225</v>
      </c>
      <c r="F2145" s="19" t="n">
        <f aca="false">D2145-C2145</f>
        <v>9</v>
      </c>
      <c r="G2145" s="19" t="n">
        <v>3670</v>
      </c>
      <c r="H2145" s="19" t="n">
        <f aca="false">G2145*F2145</f>
        <v>33030</v>
      </c>
      <c r="I2145" s="20" t="s">
        <v>5882</v>
      </c>
      <c r="J2145" s="21" t="n">
        <v>34681.5</v>
      </c>
      <c r="K2145" s="19" t="n">
        <f aca="false">H2145-J2145</f>
        <v>-1651.5</v>
      </c>
    </row>
    <row r="2146" customFormat="false" ht="30.8" hidden="false" customHeight="false" outlineLevel="0" collapsed="false">
      <c r="A2146" s="1" t="s">
        <v>5883</v>
      </c>
      <c r="B2146" s="1" t="s">
        <v>5884</v>
      </c>
      <c r="C2146" s="1" t="s">
        <v>43</v>
      </c>
      <c r="D2146" s="1" t="s">
        <v>142</v>
      </c>
      <c r="E2146" s="1" t="n">
        <v>17272.5</v>
      </c>
      <c r="F2146" s="1" t="n">
        <f aca="false">D2146-C2146</f>
        <v>3</v>
      </c>
      <c r="G2146" s="26" t="n">
        <v>3853.5</v>
      </c>
      <c r="H2146" s="1" t="n">
        <f aca="false">G2146*F2146</f>
        <v>11560.5</v>
      </c>
      <c r="I2146" s="13" t="s">
        <v>5885</v>
      </c>
      <c r="J2146" s="14" t="n">
        <v>11560.5</v>
      </c>
      <c r="K2146" s="1" t="n">
        <f aca="false">H2146-J2146</f>
        <v>0</v>
      </c>
      <c r="L2146" s="0"/>
    </row>
    <row r="2147" customFormat="false" ht="15.9" hidden="false" customHeight="false" outlineLevel="0" collapsed="false">
      <c r="A2147" s="1" t="s">
        <v>5886</v>
      </c>
      <c r="B2147" s="1" t="s">
        <v>5887</v>
      </c>
      <c r="C2147" s="1" t="s">
        <v>39</v>
      </c>
      <c r="D2147" s="1" t="s">
        <v>13</v>
      </c>
      <c r="E2147" s="1" t="n">
        <v>5317.5</v>
      </c>
      <c r="F2147" s="1" t="n">
        <f aca="false">D2147-C2147</f>
        <v>1</v>
      </c>
      <c r="G2147" s="26" t="n">
        <v>3853.5</v>
      </c>
      <c r="H2147" s="1" t="n">
        <f aca="false">G2147*F2147</f>
        <v>3853.5</v>
      </c>
      <c r="I2147" s="13" t="s">
        <v>5888</v>
      </c>
      <c r="J2147" s="14" t="n">
        <v>3853.5</v>
      </c>
      <c r="K2147" s="1" t="n">
        <f aca="false">H2147-J2147</f>
        <v>0</v>
      </c>
      <c r="L2147" s="0"/>
    </row>
    <row r="2148" s="44" customFormat="true" ht="30.8" hidden="false" customHeight="false" outlineLevel="0" collapsed="false">
      <c r="A2148" s="1" t="s">
        <v>5889</v>
      </c>
      <c r="B2148" s="1" t="s">
        <v>5890</v>
      </c>
      <c r="C2148" s="1" t="s">
        <v>39</v>
      </c>
      <c r="D2148" s="1" t="s">
        <v>13</v>
      </c>
      <c r="E2148" s="1" t="n">
        <v>6432.5</v>
      </c>
      <c r="F2148" s="1" t="n">
        <f aca="false">D2148-C2148</f>
        <v>1</v>
      </c>
      <c r="G2148" s="26" t="n">
        <v>4693.5</v>
      </c>
      <c r="H2148" s="1" t="n">
        <f aca="false">G2148*F2148</f>
        <v>4693.5</v>
      </c>
      <c r="I2148" s="13" t="s">
        <v>5891</v>
      </c>
      <c r="J2148" s="14" t="n">
        <v>4693.5</v>
      </c>
      <c r="K2148" s="1" t="n">
        <f aca="false">H2148-J2148</f>
        <v>0</v>
      </c>
      <c r="L2148" s="1"/>
      <c r="M2148" s="0"/>
      <c r="N2148" s="0"/>
      <c r="O2148" s="0"/>
      <c r="P2148" s="0"/>
      <c r="Q2148" s="0"/>
      <c r="R2148" s="0"/>
      <c r="S2148" s="0"/>
      <c r="T2148" s="0"/>
      <c r="U2148" s="0"/>
      <c r="V2148" s="0"/>
      <c r="AMI2148" s="0"/>
      <c r="AMJ2148" s="0"/>
    </row>
    <row r="2149" s="12" customFormat="true" ht="29.85" hidden="false" customHeight="false" outlineLevel="0" collapsed="false">
      <c r="A2149" s="23" t="s">
        <v>5892</v>
      </c>
      <c r="B2149" s="11" t="s">
        <v>5893</v>
      </c>
      <c r="C2149" s="11" t="s">
        <v>3121</v>
      </c>
      <c r="D2149" s="11" t="s">
        <v>142</v>
      </c>
      <c r="E2149" s="11" t="n">
        <v>31315.5</v>
      </c>
      <c r="F2149" s="11" t="n">
        <v>3</v>
      </c>
      <c r="G2149" s="8" t="n">
        <v>3853.5</v>
      </c>
      <c r="H2149" s="11" t="n">
        <f aca="false">G2149*F2149</f>
        <v>11560.5</v>
      </c>
      <c r="I2149" s="9" t="s">
        <v>5894</v>
      </c>
      <c r="J2149" s="10" t="n">
        <v>11560.5</v>
      </c>
      <c r="K2149" s="11" t="n">
        <f aca="false">H2149+H2150-J2149-J2150</f>
        <v>0</v>
      </c>
      <c r="L2149" s="11"/>
    </row>
    <row r="2150" s="12" customFormat="true" ht="29.85" hidden="false" customHeight="false" outlineLevel="0" collapsed="false">
      <c r="A2150" s="23"/>
      <c r="B2150" s="11"/>
      <c r="C2150" s="11"/>
      <c r="D2150" s="11"/>
      <c r="E2150" s="11"/>
      <c r="F2150" s="11" t="n">
        <v>3</v>
      </c>
      <c r="G2150" s="8" t="n">
        <v>5000</v>
      </c>
      <c r="H2150" s="11" t="n">
        <f aca="false">(G2150*F2150)+1100*3</f>
        <v>18300</v>
      </c>
      <c r="I2150" s="9" t="s">
        <v>5895</v>
      </c>
      <c r="J2150" s="10" t="n">
        <v>18300</v>
      </c>
      <c r="K2150" s="11" t="n">
        <v>0</v>
      </c>
      <c r="L2150" s="11"/>
    </row>
    <row r="2151" customFormat="false" ht="30.8" hidden="false" customHeight="false" outlineLevel="0" collapsed="false">
      <c r="A2151" s="26" t="s">
        <v>5896</v>
      </c>
      <c r="B2151" s="26" t="s">
        <v>5897</v>
      </c>
      <c r="C2151" s="26" t="s">
        <v>58</v>
      </c>
      <c r="D2151" s="26" t="s">
        <v>59</v>
      </c>
      <c r="E2151" s="26" t="n">
        <v>11185</v>
      </c>
      <c r="F2151" s="26" t="n">
        <f aca="false">D2151-C2151</f>
        <v>2</v>
      </c>
      <c r="G2151" s="26" t="n">
        <v>3853.5</v>
      </c>
      <c r="H2151" s="26" t="n">
        <f aca="false">G2151*F2151</f>
        <v>7707</v>
      </c>
      <c r="I2151" s="13" t="s">
        <v>5898</v>
      </c>
      <c r="J2151" s="14" t="n">
        <v>7707</v>
      </c>
      <c r="K2151" s="1" t="n">
        <f aca="false">H2151-J2151</f>
        <v>0</v>
      </c>
      <c r="L2151" s="0"/>
    </row>
    <row r="2152" customFormat="false" ht="30.8" hidden="false" customHeight="false" outlineLevel="0" collapsed="false">
      <c r="A2152" s="1" t="s">
        <v>5899</v>
      </c>
      <c r="B2152" s="1" t="s">
        <v>5900</v>
      </c>
      <c r="C2152" s="1" t="s">
        <v>14</v>
      </c>
      <c r="D2152" s="1" t="s">
        <v>180</v>
      </c>
      <c r="E2152" s="1" t="n">
        <v>9865</v>
      </c>
      <c r="F2152" s="1" t="n">
        <f aca="false">D2152-C2152</f>
        <v>2</v>
      </c>
      <c r="G2152" s="26" t="n">
        <v>3853.5</v>
      </c>
      <c r="H2152" s="1" t="n">
        <f aca="false">G2152*F2152</f>
        <v>7707</v>
      </c>
      <c r="I2152" s="13" t="s">
        <v>5901</v>
      </c>
      <c r="J2152" s="14" t="n">
        <v>7707</v>
      </c>
      <c r="K2152" s="1" t="n">
        <f aca="false">H2152-J2152</f>
        <v>0</v>
      </c>
      <c r="L2152" s="0"/>
    </row>
    <row r="2153" s="22" customFormat="true" ht="15.65" hidden="false" customHeight="false" outlineLevel="0" collapsed="false">
      <c r="A2153" s="19" t="s">
        <v>5902</v>
      </c>
      <c r="B2153" s="19" t="s">
        <v>5903</v>
      </c>
      <c r="C2153" s="19" t="s">
        <v>207</v>
      </c>
      <c r="D2153" s="19" t="s">
        <v>20</v>
      </c>
      <c r="E2153" s="19" t="n">
        <v>24430</v>
      </c>
      <c r="F2153" s="19" t="n">
        <f aca="false">D2153-C2153</f>
        <v>4</v>
      </c>
      <c r="G2153" s="19" t="n">
        <v>3853.5</v>
      </c>
      <c r="H2153" s="19" t="n">
        <f aca="false">G2153*F2153</f>
        <v>15414</v>
      </c>
      <c r="I2153" s="20" t="s">
        <v>5904</v>
      </c>
      <c r="J2153" s="21" t="n">
        <v>15414</v>
      </c>
      <c r="K2153" s="19" t="n">
        <f aca="false">H2153-J2153</f>
        <v>0</v>
      </c>
    </row>
    <row r="2154" customFormat="false" ht="30.8" hidden="false" customHeight="false" outlineLevel="0" collapsed="false">
      <c r="A2154" s="1" t="s">
        <v>5905</v>
      </c>
      <c r="B2154" s="1" t="s">
        <v>5906</v>
      </c>
      <c r="C2154" s="1" t="s">
        <v>47</v>
      </c>
      <c r="D2154" s="1" t="s">
        <v>75</v>
      </c>
      <c r="E2154" s="1" t="n">
        <v>29595</v>
      </c>
      <c r="F2154" s="1" t="n">
        <f aca="false">D2154-C2154</f>
        <v>6</v>
      </c>
      <c r="G2154" s="26" t="n">
        <v>3853.5</v>
      </c>
      <c r="H2154" s="1" t="n">
        <f aca="false">G2154*F2154</f>
        <v>23121</v>
      </c>
      <c r="I2154" s="13" t="s">
        <v>5907</v>
      </c>
      <c r="J2154" s="14" t="n">
        <v>23121</v>
      </c>
      <c r="K2154" s="1" t="n">
        <f aca="false">H2154-J2154</f>
        <v>0</v>
      </c>
      <c r="L2154" s="0"/>
    </row>
    <row r="2155" customFormat="false" ht="30.8" hidden="false" customHeight="false" outlineLevel="0" collapsed="false">
      <c r="A2155" s="1" t="s">
        <v>5908</v>
      </c>
      <c r="B2155" s="1" t="s">
        <v>5909</v>
      </c>
      <c r="C2155" s="1" t="s">
        <v>67</v>
      </c>
      <c r="D2155" s="1" t="s">
        <v>51</v>
      </c>
      <c r="E2155" s="1" t="n">
        <v>50715</v>
      </c>
      <c r="F2155" s="1" t="n">
        <f aca="false">D2155-C2155</f>
        <v>7</v>
      </c>
      <c r="G2155" s="26" t="n">
        <v>3853.5</v>
      </c>
      <c r="H2155" s="1" t="n">
        <f aca="false">G2155*F2155</f>
        <v>26974.5</v>
      </c>
      <c r="I2155" s="13" t="s">
        <v>5910</v>
      </c>
      <c r="J2155" s="14" t="n">
        <v>26974.5</v>
      </c>
      <c r="K2155" s="1" t="n">
        <f aca="false">H2155-J2155</f>
        <v>0</v>
      </c>
      <c r="L2155" s="0"/>
    </row>
    <row r="2156" customFormat="false" ht="30.8" hidden="false" customHeight="false" outlineLevel="0" collapsed="false">
      <c r="A2156" s="1" t="s">
        <v>5911</v>
      </c>
      <c r="B2156" s="1" t="s">
        <v>5912</v>
      </c>
      <c r="C2156" s="1" t="s">
        <v>63</v>
      </c>
      <c r="D2156" s="1" t="s">
        <v>24</v>
      </c>
      <c r="E2156" s="1" t="n">
        <v>17307.5</v>
      </c>
      <c r="F2156" s="1" t="n">
        <f aca="false">D2156-C2156</f>
        <v>2</v>
      </c>
      <c r="G2156" s="26" t="n">
        <v>4693.5</v>
      </c>
      <c r="H2156" s="1" t="n">
        <f aca="false">G2156*F2156</f>
        <v>9387</v>
      </c>
      <c r="I2156" s="13" t="s">
        <v>5913</v>
      </c>
      <c r="J2156" s="14" t="n">
        <v>9387</v>
      </c>
      <c r="K2156" s="1" t="n">
        <f aca="false">H2156-J2156</f>
        <v>0</v>
      </c>
      <c r="L2156" s="0"/>
    </row>
    <row r="2157" s="12" customFormat="true" ht="29.85" hidden="false" customHeight="false" outlineLevel="0" collapsed="false">
      <c r="A2157" s="23" t="s">
        <v>5914</v>
      </c>
      <c r="B2157" s="11" t="s">
        <v>5915</v>
      </c>
      <c r="C2157" s="11" t="s">
        <v>142</v>
      </c>
      <c r="D2157" s="11" t="s">
        <v>34</v>
      </c>
      <c r="E2157" s="11" t="n">
        <v>86257.5</v>
      </c>
      <c r="F2157" s="11" t="n">
        <f aca="false">D2157-C2157</f>
        <v>6</v>
      </c>
      <c r="G2157" s="8" t="n">
        <f aca="false">3853.5*2</f>
        <v>7707</v>
      </c>
      <c r="H2157" s="11" t="n">
        <f aca="false">G2157*F2157</f>
        <v>46242</v>
      </c>
      <c r="I2157" s="9" t="s">
        <v>5916</v>
      </c>
      <c r="J2157" s="10" t="n">
        <v>23121</v>
      </c>
      <c r="K2157" s="11" t="n">
        <f aca="false">H2157-J2157-J2158</f>
        <v>0</v>
      </c>
      <c r="L2157" s="11"/>
    </row>
    <row r="2158" s="12" customFormat="true" ht="15.85" hidden="false" customHeight="false" outlineLevel="0" collapsed="false">
      <c r="A2158" s="23"/>
      <c r="B2158" s="11"/>
      <c r="C2158" s="11"/>
      <c r="D2158" s="11"/>
      <c r="E2158" s="11"/>
      <c r="F2158" s="11"/>
      <c r="G2158" s="8"/>
      <c r="H2158" s="11"/>
      <c r="I2158" s="9" t="s">
        <v>5917</v>
      </c>
      <c r="J2158" s="10" t="n">
        <v>23121</v>
      </c>
      <c r="K2158" s="11" t="n">
        <v>0</v>
      </c>
      <c r="L2158" s="11"/>
    </row>
    <row r="2159" s="12" customFormat="true" ht="29.85" hidden="false" customHeight="false" outlineLevel="0" collapsed="false">
      <c r="A2159" s="23" t="s">
        <v>5918</v>
      </c>
      <c r="B2159" s="11" t="s">
        <v>5919</v>
      </c>
      <c r="C2159" s="11" t="s">
        <v>14</v>
      </c>
      <c r="D2159" s="11" t="s">
        <v>180</v>
      </c>
      <c r="E2159" s="11" t="n">
        <v>27290</v>
      </c>
      <c r="F2159" s="11" t="n">
        <f aca="false">D2159-C2159</f>
        <v>2</v>
      </c>
      <c r="G2159" s="8" t="n">
        <f aca="false">5743.5*2</f>
        <v>11487</v>
      </c>
      <c r="H2159" s="11" t="n">
        <f aca="false">G2159*F2159</f>
        <v>22974</v>
      </c>
      <c r="I2159" s="9" t="s">
        <v>5920</v>
      </c>
      <c r="J2159" s="10" t="n">
        <v>11486.8</v>
      </c>
      <c r="K2159" s="11" t="n">
        <f aca="false">H2159-J2159-J2160</f>
        <v>0.400000000001455</v>
      </c>
      <c r="L2159" s="11"/>
    </row>
    <row r="2160" s="12" customFormat="true" ht="29.85" hidden="false" customHeight="false" outlineLevel="0" collapsed="false">
      <c r="A2160" s="23"/>
      <c r="B2160" s="11"/>
      <c r="C2160" s="11"/>
      <c r="D2160" s="11"/>
      <c r="E2160" s="11"/>
      <c r="F2160" s="11"/>
      <c r="G2160" s="8"/>
      <c r="H2160" s="11"/>
      <c r="I2160" s="9" t="s">
        <v>5921</v>
      </c>
      <c r="J2160" s="10" t="n">
        <v>11486.8</v>
      </c>
      <c r="K2160" s="11" t="n">
        <v>0</v>
      </c>
      <c r="L2160" s="11"/>
    </row>
    <row r="2161" customFormat="false" ht="30.8" hidden="false" customHeight="false" outlineLevel="0" collapsed="false">
      <c r="A2161" s="1" t="s">
        <v>5922</v>
      </c>
      <c r="B2161" s="1" t="s">
        <v>5923</v>
      </c>
      <c r="C2161" s="1" t="s">
        <v>34</v>
      </c>
      <c r="D2161" s="1" t="s">
        <v>67</v>
      </c>
      <c r="E2161" s="1" t="n">
        <v>27412.5</v>
      </c>
      <c r="F2161" s="1" t="n">
        <f aca="false">D2161-C2161</f>
        <v>5</v>
      </c>
      <c r="G2161" s="26" t="n">
        <v>3853.5</v>
      </c>
      <c r="H2161" s="1" t="n">
        <f aca="false">G2161*F2161</f>
        <v>19267.5</v>
      </c>
      <c r="I2161" s="13" t="s">
        <v>5924</v>
      </c>
      <c r="J2161" s="14" t="n">
        <v>19267.5</v>
      </c>
      <c r="K2161" s="1" t="n">
        <f aca="false">H2161-J2161</f>
        <v>0</v>
      </c>
      <c r="L2161" s="0"/>
    </row>
    <row r="2162" customFormat="false" ht="30.8" hidden="false" customHeight="false" outlineLevel="0" collapsed="false">
      <c r="A2162" s="1" t="s">
        <v>5925</v>
      </c>
      <c r="B2162" s="1" t="s">
        <v>5926</v>
      </c>
      <c r="C2162" s="1" t="s">
        <v>34</v>
      </c>
      <c r="D2162" s="1" t="s">
        <v>67</v>
      </c>
      <c r="E2162" s="1" t="n">
        <v>24662.5</v>
      </c>
      <c r="F2162" s="1" t="n">
        <f aca="false">D2162-C2162</f>
        <v>5</v>
      </c>
      <c r="G2162" s="26" t="n">
        <v>3853.5</v>
      </c>
      <c r="H2162" s="1" t="n">
        <f aca="false">G2162*F2162</f>
        <v>19267.5</v>
      </c>
      <c r="I2162" s="13" t="s">
        <v>5927</v>
      </c>
      <c r="J2162" s="14" t="n">
        <v>19267.5</v>
      </c>
      <c r="K2162" s="1" t="n">
        <f aca="false">H2162-J2162</f>
        <v>0</v>
      </c>
      <c r="L2162" s="0"/>
    </row>
    <row r="2163" customFormat="false" ht="30.8" hidden="false" customHeight="false" outlineLevel="0" collapsed="false">
      <c r="A2163" s="1" t="s">
        <v>5928</v>
      </c>
      <c r="B2163" s="1" t="s">
        <v>5929</v>
      </c>
      <c r="C2163" s="1" t="s">
        <v>82</v>
      </c>
      <c r="D2163" s="1" t="s">
        <v>67</v>
      </c>
      <c r="E2163" s="1" t="n">
        <v>18322.5</v>
      </c>
      <c r="F2163" s="1" t="n">
        <f aca="false">D2163-C2163</f>
        <v>3</v>
      </c>
      <c r="G2163" s="26" t="n">
        <v>3853.5</v>
      </c>
      <c r="H2163" s="1" t="n">
        <f aca="false">G2163*F2163</f>
        <v>11560.5</v>
      </c>
      <c r="I2163" s="13" t="s">
        <v>5930</v>
      </c>
      <c r="J2163" s="14" t="n">
        <v>11560.5</v>
      </c>
      <c r="K2163" s="1" t="n">
        <f aca="false">H2163-J2163</f>
        <v>0</v>
      </c>
      <c r="L2163" s="0"/>
    </row>
    <row r="2164" s="12" customFormat="true" ht="29.85" hidden="false" customHeight="false" outlineLevel="0" collapsed="false">
      <c r="A2164" s="23" t="s">
        <v>5931</v>
      </c>
      <c r="B2164" s="11" t="s">
        <v>5932</v>
      </c>
      <c r="C2164" s="11" t="s">
        <v>35</v>
      </c>
      <c r="D2164" s="11" t="s">
        <v>13</v>
      </c>
      <c r="E2164" s="11" t="n">
        <v>19730</v>
      </c>
      <c r="F2164" s="11" t="n">
        <f aca="false">D2164-C2164</f>
        <v>2</v>
      </c>
      <c r="G2164" s="8" t="n">
        <f aca="false">3853.5*2</f>
        <v>7707</v>
      </c>
      <c r="H2164" s="11" t="n">
        <f aca="false">G2164*F2164</f>
        <v>15414</v>
      </c>
      <c r="I2164" s="9" t="s">
        <v>5933</v>
      </c>
      <c r="J2164" s="10" t="n">
        <v>7707</v>
      </c>
      <c r="K2164" s="11" t="n">
        <f aca="false">H2164-J2164-J2165</f>
        <v>0</v>
      </c>
      <c r="L2164" s="11"/>
    </row>
    <row r="2165" s="12" customFormat="true" ht="29.85" hidden="false" customHeight="false" outlineLevel="0" collapsed="false">
      <c r="A2165" s="23"/>
      <c r="B2165" s="11"/>
      <c r="C2165" s="11"/>
      <c r="D2165" s="11"/>
      <c r="E2165" s="11"/>
      <c r="F2165" s="11"/>
      <c r="G2165" s="8"/>
      <c r="H2165" s="11"/>
      <c r="I2165" s="9" t="s">
        <v>5934</v>
      </c>
      <c r="J2165" s="10" t="n">
        <v>7707</v>
      </c>
      <c r="K2165" s="11" t="n">
        <v>0</v>
      </c>
      <c r="L2165" s="11"/>
    </row>
    <row r="2166" customFormat="false" ht="30.8" hidden="false" customHeight="false" outlineLevel="0" collapsed="false">
      <c r="A2166" s="1" t="s">
        <v>5935</v>
      </c>
      <c r="B2166" s="1" t="s">
        <v>5936</v>
      </c>
      <c r="C2166" s="1" t="s">
        <v>39</v>
      </c>
      <c r="D2166" s="1" t="s">
        <v>14</v>
      </c>
      <c r="E2166" s="1" t="n">
        <v>48326.25</v>
      </c>
      <c r="F2166" s="1" t="n">
        <f aca="false">D2166-C2166</f>
        <v>7</v>
      </c>
      <c r="G2166" s="26" t="n">
        <v>3853.5</v>
      </c>
      <c r="H2166" s="1" t="n">
        <f aca="false">G2166*F2166</f>
        <v>26974.5</v>
      </c>
      <c r="I2166" s="13" t="s">
        <v>5937</v>
      </c>
      <c r="J2166" s="14" t="n">
        <v>26974.5</v>
      </c>
      <c r="K2166" s="1" t="n">
        <f aca="false">H2166-J2166</f>
        <v>0</v>
      </c>
      <c r="L2166" s="0"/>
    </row>
    <row r="2167" customFormat="false" ht="15.9" hidden="false" customHeight="false" outlineLevel="0" collapsed="false">
      <c r="A2167" s="1" t="s">
        <v>5938</v>
      </c>
      <c r="B2167" s="1" t="s">
        <v>5939</v>
      </c>
      <c r="C2167" s="1" t="s">
        <v>13</v>
      </c>
      <c r="D2167" s="1" t="s">
        <v>14</v>
      </c>
      <c r="E2167" s="1" t="n">
        <v>29595</v>
      </c>
      <c r="F2167" s="1" t="n">
        <f aca="false">D2167-C2167</f>
        <v>6</v>
      </c>
      <c r="G2167" s="26" t="n">
        <v>3853.5</v>
      </c>
      <c r="H2167" s="1" t="n">
        <f aca="false">G2167*F2167</f>
        <v>23121</v>
      </c>
      <c r="I2167" s="13" t="s">
        <v>5940</v>
      </c>
      <c r="J2167" s="14" t="n">
        <v>23121</v>
      </c>
      <c r="K2167" s="1" t="n">
        <f aca="false">H2167-J2167</f>
        <v>0</v>
      </c>
      <c r="L2167" s="0"/>
    </row>
    <row r="2168" customFormat="false" ht="30.8" hidden="false" customHeight="false" outlineLevel="0" collapsed="false">
      <c r="A2168" s="1" t="s">
        <v>5941</v>
      </c>
      <c r="B2168" s="1" t="s">
        <v>5942</v>
      </c>
      <c r="C2168" s="1" t="s">
        <v>51</v>
      </c>
      <c r="D2168" s="1" t="s">
        <v>146</v>
      </c>
      <c r="E2168" s="1" t="n">
        <v>30537.5</v>
      </c>
      <c r="F2168" s="1" t="n">
        <f aca="false">D2168-C2168</f>
        <v>5</v>
      </c>
      <c r="G2168" s="26" t="n">
        <v>3853.5</v>
      </c>
      <c r="H2168" s="1" t="n">
        <f aca="false">G2168*F2168</f>
        <v>19267.5</v>
      </c>
      <c r="I2168" s="13" t="s">
        <v>5943</v>
      </c>
      <c r="J2168" s="14" t="n">
        <v>19267.5</v>
      </c>
      <c r="K2168" s="1" t="n">
        <f aca="false">H2168-J2168</f>
        <v>0</v>
      </c>
      <c r="L2168" s="0"/>
    </row>
    <row r="2169" customFormat="false" ht="30.8" hidden="false" customHeight="false" outlineLevel="0" collapsed="false">
      <c r="A2169" s="1" t="s">
        <v>5944</v>
      </c>
      <c r="B2169" s="1" t="s">
        <v>5945</v>
      </c>
      <c r="C2169" s="1" t="s">
        <v>43</v>
      </c>
      <c r="D2169" s="1" t="s">
        <v>142</v>
      </c>
      <c r="E2169" s="1" t="n">
        <v>14797.5</v>
      </c>
      <c r="F2169" s="1" t="n">
        <f aca="false">D2169-C2169</f>
        <v>3</v>
      </c>
      <c r="G2169" s="26" t="n">
        <v>3853.5</v>
      </c>
      <c r="H2169" s="1" t="n">
        <f aca="false">G2169*F2169</f>
        <v>11560.5</v>
      </c>
      <c r="I2169" s="13" t="s">
        <v>5946</v>
      </c>
      <c r="J2169" s="14" t="n">
        <v>11560.5</v>
      </c>
      <c r="K2169" s="1" t="n">
        <f aca="false">H2169-J2169</f>
        <v>0</v>
      </c>
      <c r="L2169" s="0"/>
    </row>
    <row r="2170" s="12" customFormat="true" ht="29.85" hidden="false" customHeight="false" outlineLevel="0" collapsed="false">
      <c r="A2170" s="23" t="s">
        <v>5947</v>
      </c>
      <c r="B2170" s="11" t="s">
        <v>5948</v>
      </c>
      <c r="C2170" s="11" t="s">
        <v>166</v>
      </c>
      <c r="D2170" s="11" t="s">
        <v>142</v>
      </c>
      <c r="E2170" s="11" t="n">
        <v>18365.5</v>
      </c>
      <c r="F2170" s="11" t="n">
        <v>3</v>
      </c>
      <c r="G2170" s="8" t="n">
        <v>3853.5</v>
      </c>
      <c r="H2170" s="11" t="n">
        <f aca="false">G2170*F2170</f>
        <v>11560.5</v>
      </c>
      <c r="I2170" s="9" t="s">
        <v>5949</v>
      </c>
      <c r="J2170" s="10" t="n">
        <v>11560.5</v>
      </c>
      <c r="K2170" s="11" t="n">
        <f aca="false">H2170+H2171-J2170-J2171</f>
        <v>1000</v>
      </c>
      <c r="L2170" s="11"/>
    </row>
    <row r="2171" s="12" customFormat="true" ht="29.85" hidden="false" customHeight="false" outlineLevel="0" collapsed="false">
      <c r="A2171" s="23"/>
      <c r="B2171" s="11"/>
      <c r="C2171" s="11"/>
      <c r="D2171" s="11"/>
      <c r="E2171" s="11"/>
      <c r="F2171" s="11" t="n">
        <v>1</v>
      </c>
      <c r="G2171" s="8" t="n">
        <v>5000</v>
      </c>
      <c r="H2171" s="11" t="n">
        <f aca="false">(G2171*F2171)+1100</f>
        <v>6100</v>
      </c>
      <c r="I2171" s="9" t="s">
        <v>5950</v>
      </c>
      <c r="J2171" s="10" t="n">
        <v>5100</v>
      </c>
      <c r="K2171" s="11" t="n">
        <v>0</v>
      </c>
      <c r="L2171" s="11"/>
    </row>
    <row r="2172" customFormat="false" ht="30.8" hidden="false" customHeight="false" outlineLevel="0" collapsed="false">
      <c r="A2172" s="1" t="s">
        <v>5951</v>
      </c>
      <c r="B2172" s="1" t="s">
        <v>5952</v>
      </c>
      <c r="C2172" s="1" t="s">
        <v>51</v>
      </c>
      <c r="D2172" s="1" t="s">
        <v>232</v>
      </c>
      <c r="E2172" s="1" t="n">
        <v>53410</v>
      </c>
      <c r="F2172" s="1" t="n">
        <f aca="false">D2172-C2172</f>
        <v>8</v>
      </c>
      <c r="G2172" s="26" t="n">
        <v>3853.5</v>
      </c>
      <c r="H2172" s="1" t="n">
        <f aca="false">G2172*F2172</f>
        <v>30828</v>
      </c>
      <c r="I2172" s="13" t="s">
        <v>5953</v>
      </c>
      <c r="J2172" s="14" t="n">
        <v>30828</v>
      </c>
      <c r="K2172" s="1" t="n">
        <f aca="false">H2172-J2172</f>
        <v>0</v>
      </c>
      <c r="L2172" s="0"/>
    </row>
    <row r="2173" customFormat="false" ht="30.8" hidden="false" customHeight="false" outlineLevel="0" collapsed="false">
      <c r="A2173" s="1" t="s">
        <v>5954</v>
      </c>
      <c r="B2173" s="1" t="s">
        <v>5955</v>
      </c>
      <c r="C2173" s="1" t="s">
        <v>14</v>
      </c>
      <c r="D2173" s="1" t="s">
        <v>146</v>
      </c>
      <c r="E2173" s="1" t="n">
        <v>14797.5</v>
      </c>
      <c r="F2173" s="1" t="n">
        <f aca="false">D2173-C2173</f>
        <v>3</v>
      </c>
      <c r="G2173" s="26" t="n">
        <v>3853.5</v>
      </c>
      <c r="H2173" s="1" t="n">
        <f aca="false">G2173*F2173</f>
        <v>11560.5</v>
      </c>
      <c r="I2173" s="13" t="s">
        <v>5956</v>
      </c>
      <c r="J2173" s="14" t="n">
        <v>11560.5</v>
      </c>
      <c r="K2173" s="1" t="n">
        <f aca="false">H2173-J2173</f>
        <v>0</v>
      </c>
      <c r="L2173" s="0"/>
    </row>
    <row r="2174" customFormat="false" ht="30.8" hidden="false" customHeight="false" outlineLevel="0" collapsed="false">
      <c r="A2174" s="1" t="s">
        <v>5957</v>
      </c>
      <c r="B2174" s="1" t="s">
        <v>5958</v>
      </c>
      <c r="C2174" s="1" t="s">
        <v>51</v>
      </c>
      <c r="D2174" s="1" t="s">
        <v>20</v>
      </c>
      <c r="E2174" s="1" t="n">
        <v>14797.5</v>
      </c>
      <c r="F2174" s="1" t="n">
        <f aca="false">D2174-C2174</f>
        <v>3</v>
      </c>
      <c r="G2174" s="26" t="n">
        <v>3853.5</v>
      </c>
      <c r="H2174" s="1" t="n">
        <f aca="false">G2174*F2174</f>
        <v>11560.5</v>
      </c>
      <c r="I2174" s="13" t="s">
        <v>5959</v>
      </c>
      <c r="J2174" s="14" t="n">
        <v>11560.5</v>
      </c>
      <c r="K2174" s="1" t="n">
        <f aca="false">H2174-J2174</f>
        <v>0</v>
      </c>
      <c r="L2174" s="0"/>
    </row>
    <row r="2175" customFormat="false" ht="30.8" hidden="false" customHeight="false" outlineLevel="0" collapsed="false">
      <c r="A2175" s="1" t="s">
        <v>5960</v>
      </c>
      <c r="B2175" s="1" t="s">
        <v>5961</v>
      </c>
      <c r="C2175" s="1" t="s">
        <v>146</v>
      </c>
      <c r="D2175" s="1" t="s">
        <v>59</v>
      </c>
      <c r="E2175" s="1" t="n">
        <v>32580</v>
      </c>
      <c r="F2175" s="1" t="n">
        <f aca="false">D2175-C2175</f>
        <v>4</v>
      </c>
      <c r="G2175" s="26" t="n">
        <v>3853.5</v>
      </c>
      <c r="H2175" s="1" t="n">
        <f aca="false">G2175*F2175</f>
        <v>15414</v>
      </c>
      <c r="I2175" s="13" t="s">
        <v>5962</v>
      </c>
      <c r="J2175" s="14" t="n">
        <v>15414</v>
      </c>
      <c r="K2175" s="1" t="n">
        <f aca="false">H2175-J2175</f>
        <v>0</v>
      </c>
      <c r="L2175" s="0"/>
    </row>
    <row r="2176" customFormat="false" ht="30.8" hidden="false" customHeight="false" outlineLevel="0" collapsed="false">
      <c r="A2176" s="26" t="s">
        <v>5963</v>
      </c>
      <c r="B2176" s="26" t="s">
        <v>5964</v>
      </c>
      <c r="C2176" s="26" t="s">
        <v>19</v>
      </c>
      <c r="D2176" s="26" t="s">
        <v>93</v>
      </c>
      <c r="E2176" s="26" t="n">
        <v>12215</v>
      </c>
      <c r="F2176" s="26" t="n">
        <f aca="false">D2176-C2176</f>
        <v>2</v>
      </c>
      <c r="G2176" s="26" t="n">
        <v>3853.5</v>
      </c>
      <c r="H2176" s="26" t="n">
        <f aca="false">G2176*F2176</f>
        <v>7707</v>
      </c>
      <c r="I2176" s="13" t="s">
        <v>5965</v>
      </c>
      <c r="J2176" s="14" t="n">
        <v>7707</v>
      </c>
      <c r="K2176" s="1" t="n">
        <f aca="false">H2176-J2176</f>
        <v>0</v>
      </c>
      <c r="L2176" s="0"/>
    </row>
    <row r="2177" customFormat="false" ht="15.9" hidden="false" customHeight="false" outlineLevel="0" collapsed="false">
      <c r="A2177" s="1" t="s">
        <v>5966</v>
      </c>
      <c r="B2177" s="1" t="s">
        <v>5967</v>
      </c>
      <c r="C2177" s="1" t="s">
        <v>19</v>
      </c>
      <c r="D2177" s="1" t="s">
        <v>93</v>
      </c>
      <c r="E2177" s="1" t="n">
        <v>12215</v>
      </c>
      <c r="F2177" s="1" t="n">
        <f aca="false">D2177-C2177</f>
        <v>2</v>
      </c>
      <c r="G2177" s="26" t="n">
        <v>3853.5</v>
      </c>
      <c r="H2177" s="1" t="n">
        <f aca="false">G2177*F2177</f>
        <v>7707</v>
      </c>
      <c r="I2177" s="13" t="s">
        <v>5968</v>
      </c>
      <c r="J2177" s="14" t="n">
        <v>7707</v>
      </c>
      <c r="K2177" s="1" t="n">
        <f aca="false">H2177-J2177</f>
        <v>0</v>
      </c>
      <c r="L2177" s="0"/>
    </row>
    <row r="2178" customFormat="false" ht="30.8" hidden="false" customHeight="false" outlineLevel="0" collapsed="false">
      <c r="A2178" s="1" t="s">
        <v>5969</v>
      </c>
      <c r="B2178" s="1" t="s">
        <v>5970</v>
      </c>
      <c r="C2178" s="1" t="s">
        <v>24</v>
      </c>
      <c r="D2178" s="1" t="s">
        <v>82</v>
      </c>
      <c r="E2178" s="1" t="n">
        <v>22370</v>
      </c>
      <c r="F2178" s="1" t="n">
        <f aca="false">D2178-C2178</f>
        <v>4</v>
      </c>
      <c r="G2178" s="26" t="n">
        <v>3853.5</v>
      </c>
      <c r="H2178" s="1" t="n">
        <f aca="false">G2178*F2178</f>
        <v>15414</v>
      </c>
      <c r="I2178" s="13" t="s">
        <v>5971</v>
      </c>
      <c r="J2178" s="14" t="n">
        <v>15414</v>
      </c>
      <c r="K2178" s="1" t="n">
        <f aca="false">H2178-J2178</f>
        <v>0</v>
      </c>
      <c r="L2178" s="0"/>
    </row>
    <row r="2179" customFormat="false" ht="30.8" hidden="false" customHeight="false" outlineLevel="0" collapsed="false">
      <c r="A2179" s="26" t="s">
        <v>5972</v>
      </c>
      <c r="B2179" s="26" t="s">
        <v>5973</v>
      </c>
      <c r="C2179" s="26" t="s">
        <v>58</v>
      </c>
      <c r="D2179" s="26" t="s">
        <v>59</v>
      </c>
      <c r="E2179" s="26" t="n">
        <v>9865</v>
      </c>
      <c r="F2179" s="26" t="n">
        <f aca="false">D2179-C2179</f>
        <v>2</v>
      </c>
      <c r="G2179" s="26" t="n">
        <v>3853.5</v>
      </c>
      <c r="H2179" s="26" t="n">
        <f aca="false">G2179*F2179</f>
        <v>7707</v>
      </c>
      <c r="I2179" s="13" t="s">
        <v>5974</v>
      </c>
      <c r="J2179" s="14" t="n">
        <v>7707</v>
      </c>
      <c r="K2179" s="1" t="n">
        <f aca="false">H2179-J2179</f>
        <v>0</v>
      </c>
      <c r="L2179" s="0"/>
    </row>
    <row r="2180" customFormat="false" ht="30.8" hidden="false" customHeight="false" outlineLevel="0" collapsed="false">
      <c r="A2180" s="26" t="s">
        <v>5975</v>
      </c>
      <c r="B2180" s="26" t="s">
        <v>5976</v>
      </c>
      <c r="C2180" s="26" t="s">
        <v>82</v>
      </c>
      <c r="D2180" s="26" t="s">
        <v>93</v>
      </c>
      <c r="E2180" s="26" t="n">
        <v>4932.5</v>
      </c>
      <c r="F2180" s="26" t="n">
        <f aca="false">D2180-C2180</f>
        <v>1</v>
      </c>
      <c r="G2180" s="26" t="n">
        <v>3853.5</v>
      </c>
      <c r="H2180" s="26" t="n">
        <f aca="false">G2180*F2180</f>
        <v>3853.5</v>
      </c>
      <c r="I2180" s="13" t="s">
        <v>5977</v>
      </c>
      <c r="J2180" s="14" t="n">
        <v>3853.5</v>
      </c>
      <c r="K2180" s="1" t="n">
        <f aca="false">H2180-J2180</f>
        <v>0</v>
      </c>
      <c r="L2180" s="0"/>
    </row>
    <row r="2181" s="12" customFormat="true" ht="29.85" hidden="false" customHeight="false" outlineLevel="0" collapsed="false">
      <c r="A2181" s="23" t="s">
        <v>5978</v>
      </c>
      <c r="B2181" s="11" t="s">
        <v>5976</v>
      </c>
      <c r="C2181" s="11" t="s">
        <v>207</v>
      </c>
      <c r="D2181" s="11" t="s">
        <v>51</v>
      </c>
      <c r="E2181" s="11" t="n">
        <v>9605</v>
      </c>
      <c r="F2181" s="11" t="n">
        <f aca="false">D2181-C2181</f>
        <v>1</v>
      </c>
      <c r="G2181" s="8" t="n">
        <v>3853.5</v>
      </c>
      <c r="H2181" s="11" t="n">
        <f aca="false">G2181*F2181</f>
        <v>3853.5</v>
      </c>
      <c r="I2181" s="9" t="s">
        <v>5979</v>
      </c>
      <c r="J2181" s="10" t="n">
        <v>4693.5</v>
      </c>
      <c r="K2181" s="11" t="n">
        <f aca="false">H2181+H2182-J2181-J2182</f>
        <v>0</v>
      </c>
      <c r="L2181" s="11"/>
    </row>
    <row r="2182" customFormat="false" ht="29.85" hidden="false" customHeight="false" outlineLevel="0" collapsed="false">
      <c r="A2182" s="23"/>
      <c r="B2182" s="11"/>
      <c r="C2182" s="11"/>
      <c r="D2182" s="11"/>
      <c r="E2182" s="11"/>
      <c r="F2182" s="11" t="n">
        <v>1</v>
      </c>
      <c r="G2182" s="8" t="n">
        <v>4693.5</v>
      </c>
      <c r="H2182" s="11" t="n">
        <f aca="false">G2182*F2182</f>
        <v>4693.5</v>
      </c>
      <c r="I2182" s="24" t="s">
        <v>5980</v>
      </c>
      <c r="J2182" s="25" t="n">
        <v>3853.5</v>
      </c>
      <c r="K2182" s="11" t="n">
        <v>0</v>
      </c>
      <c r="L2182" s="11"/>
    </row>
    <row r="2183" customFormat="false" ht="30.8" hidden="false" customHeight="false" outlineLevel="0" collapsed="false">
      <c r="A2183" s="1" t="s">
        <v>5981</v>
      </c>
      <c r="B2183" s="1" t="s">
        <v>5982</v>
      </c>
      <c r="C2183" s="1" t="s">
        <v>51</v>
      </c>
      <c r="D2183" s="1" t="s">
        <v>14</v>
      </c>
      <c r="E2183" s="1" t="n">
        <v>9865</v>
      </c>
      <c r="F2183" s="1" t="n">
        <f aca="false">D2183-C2183</f>
        <v>2</v>
      </c>
      <c r="G2183" s="26" t="n">
        <v>3853.5</v>
      </c>
      <c r="H2183" s="1" t="n">
        <f aca="false">G2183*F2183</f>
        <v>7707</v>
      </c>
      <c r="I2183" s="13" t="s">
        <v>5983</v>
      </c>
      <c r="J2183" s="14" t="n">
        <v>7707</v>
      </c>
      <c r="K2183" s="1" t="n">
        <f aca="false">H2183-J2183</f>
        <v>0</v>
      </c>
      <c r="L2183" s="0"/>
    </row>
    <row r="2184" s="12" customFormat="true" ht="29.85" hidden="false" customHeight="false" outlineLevel="0" collapsed="false">
      <c r="A2184" s="23" t="s">
        <v>5984</v>
      </c>
      <c r="B2184" s="11" t="s">
        <v>5985</v>
      </c>
      <c r="C2184" s="11" t="s">
        <v>63</v>
      </c>
      <c r="D2184" s="11" t="s">
        <v>34</v>
      </c>
      <c r="E2184" s="11" t="n">
        <v>68990</v>
      </c>
      <c r="F2184" s="11" t="n">
        <f aca="false">D2184-C2184</f>
        <v>4</v>
      </c>
      <c r="G2184" s="8" t="n">
        <v>3853.5</v>
      </c>
      <c r="H2184" s="11" t="n">
        <f aca="false">G2184*F2184</f>
        <v>15414</v>
      </c>
      <c r="I2184" s="9" t="s">
        <v>5986</v>
      </c>
      <c r="J2184" s="10" t="n">
        <v>15414</v>
      </c>
      <c r="K2184" s="11" t="n">
        <f aca="false">H2184+H2185-J2184-J2185-J2186</f>
        <v>0</v>
      </c>
      <c r="L2184" s="11"/>
    </row>
    <row r="2185" s="12" customFormat="true" ht="15.85" hidden="false" customHeight="false" outlineLevel="0" collapsed="false">
      <c r="A2185" s="23"/>
      <c r="B2185" s="11"/>
      <c r="C2185" s="11"/>
      <c r="D2185" s="11"/>
      <c r="E2185" s="11"/>
      <c r="F2185" s="11" t="n">
        <v>4</v>
      </c>
      <c r="G2185" s="8" t="n">
        <f aca="false">4693.5*2</f>
        <v>9387</v>
      </c>
      <c r="H2185" s="11" t="n">
        <f aca="false">G2185*F2185</f>
        <v>37548</v>
      </c>
      <c r="I2185" s="9" t="s">
        <v>5987</v>
      </c>
      <c r="J2185" s="10" t="n">
        <v>18774</v>
      </c>
      <c r="K2185" s="11" t="n">
        <v>0</v>
      </c>
      <c r="L2185" s="11"/>
    </row>
    <row r="2186" s="12" customFormat="true" ht="15.9" hidden="false" customHeight="false" outlineLevel="0" collapsed="false">
      <c r="A2186" s="23"/>
      <c r="B2186" s="11"/>
      <c r="C2186" s="11"/>
      <c r="D2186" s="11"/>
      <c r="E2186" s="11"/>
      <c r="F2186" s="11"/>
      <c r="G2186" s="8"/>
      <c r="H2186" s="11"/>
      <c r="I2186" s="9" t="s">
        <v>5988</v>
      </c>
      <c r="J2186" s="10" t="n">
        <v>18774</v>
      </c>
      <c r="K2186" s="11" t="n">
        <v>0</v>
      </c>
      <c r="L2186" s="11"/>
    </row>
    <row r="2187" customFormat="false" ht="15.9" hidden="false" customHeight="false" outlineLevel="0" collapsed="false">
      <c r="A2187" s="1" t="s">
        <v>5989</v>
      </c>
      <c r="B2187" s="1" t="s">
        <v>5990</v>
      </c>
      <c r="C2187" s="1" t="s">
        <v>67</v>
      </c>
      <c r="D2187" s="1" t="s">
        <v>39</v>
      </c>
      <c r="E2187" s="1" t="n">
        <v>12215</v>
      </c>
      <c r="F2187" s="1" t="n">
        <f aca="false">D2187-C2187</f>
        <v>2</v>
      </c>
      <c r="G2187" s="26" t="n">
        <v>3853.5</v>
      </c>
      <c r="H2187" s="1" t="n">
        <f aca="false">G2187*F2187</f>
        <v>7707</v>
      </c>
      <c r="I2187" s="13" t="s">
        <v>5991</v>
      </c>
      <c r="J2187" s="14" t="n">
        <v>7707</v>
      </c>
      <c r="K2187" s="1" t="n">
        <f aca="false">H2187-J2187</f>
        <v>0</v>
      </c>
      <c r="L2187" s="0"/>
    </row>
    <row r="2188" customFormat="false" ht="30.8" hidden="false" customHeight="false" outlineLevel="0" collapsed="false">
      <c r="A2188" s="1" t="s">
        <v>5992</v>
      </c>
      <c r="B2188" s="1" t="s">
        <v>5993</v>
      </c>
      <c r="C2188" s="1" t="s">
        <v>14</v>
      </c>
      <c r="D2188" s="1" t="s">
        <v>180</v>
      </c>
      <c r="E2188" s="1" t="n">
        <v>10635</v>
      </c>
      <c r="F2188" s="1" t="n">
        <f aca="false">D2188-C2188</f>
        <v>2</v>
      </c>
      <c r="G2188" s="26" t="n">
        <v>3853.5</v>
      </c>
      <c r="H2188" s="1" t="n">
        <f aca="false">G2188*F2188</f>
        <v>7707</v>
      </c>
      <c r="I2188" s="13" t="s">
        <v>5994</v>
      </c>
      <c r="J2188" s="14" t="n">
        <v>7707</v>
      </c>
      <c r="K2188" s="1" t="n">
        <f aca="false">H2188-J2188</f>
        <v>0</v>
      </c>
      <c r="L2188" s="0"/>
    </row>
    <row r="2189" customFormat="false" ht="30.8" hidden="false" customHeight="false" outlineLevel="0" collapsed="false">
      <c r="A2189" s="1" t="s">
        <v>5995</v>
      </c>
      <c r="B2189" s="1" t="s">
        <v>5996</v>
      </c>
      <c r="C2189" s="1" t="s">
        <v>75</v>
      </c>
      <c r="D2189" s="1" t="s">
        <v>93</v>
      </c>
      <c r="E2189" s="1" t="n">
        <v>20830</v>
      </c>
      <c r="F2189" s="1" t="n">
        <f aca="false">D2189-C2189</f>
        <v>4</v>
      </c>
      <c r="G2189" s="26" t="n">
        <v>3853.5</v>
      </c>
      <c r="H2189" s="1" t="n">
        <f aca="false">G2189*F2189</f>
        <v>15414</v>
      </c>
      <c r="I2189" s="13" t="s">
        <v>5997</v>
      </c>
      <c r="J2189" s="14" t="n">
        <v>15414</v>
      </c>
      <c r="K2189" s="1" t="n">
        <f aca="false">H2189-J2189</f>
        <v>0</v>
      </c>
      <c r="L2189" s="0"/>
    </row>
    <row r="2190" customFormat="false" ht="30.8" hidden="false" customHeight="false" outlineLevel="0" collapsed="false">
      <c r="A2190" s="1" t="s">
        <v>5998</v>
      </c>
      <c r="B2190" s="1" t="s">
        <v>5999</v>
      </c>
      <c r="C2190" s="1" t="s">
        <v>43</v>
      </c>
      <c r="D2190" s="1" t="s">
        <v>28</v>
      </c>
      <c r="E2190" s="1" t="n">
        <v>4932.5</v>
      </c>
      <c r="F2190" s="1" t="n">
        <f aca="false">D2190-C2190</f>
        <v>1</v>
      </c>
      <c r="G2190" s="26" t="n">
        <v>3853.5</v>
      </c>
      <c r="H2190" s="1" t="n">
        <f aca="false">G2190*F2190</f>
        <v>3853.5</v>
      </c>
      <c r="I2190" s="13" t="s">
        <v>6000</v>
      </c>
      <c r="J2190" s="14" t="n">
        <v>3853.5</v>
      </c>
      <c r="K2190" s="1" t="n">
        <f aca="false">H2190-J2190</f>
        <v>0</v>
      </c>
      <c r="L2190" s="0"/>
    </row>
    <row r="2191" customFormat="false" ht="30.8" hidden="false" customHeight="false" outlineLevel="0" collapsed="false">
      <c r="A2191" s="1" t="s">
        <v>6001</v>
      </c>
      <c r="B2191" s="1" t="s">
        <v>6002</v>
      </c>
      <c r="C2191" s="1" t="s">
        <v>14</v>
      </c>
      <c r="D2191" s="1" t="s">
        <v>58</v>
      </c>
      <c r="E2191" s="1" t="n">
        <v>24662.5</v>
      </c>
      <c r="F2191" s="1" t="n">
        <f aca="false">D2191-C2191</f>
        <v>5</v>
      </c>
      <c r="G2191" s="26" t="n">
        <v>3853.5</v>
      </c>
      <c r="H2191" s="1" t="n">
        <f aca="false">G2191*F2191</f>
        <v>19267.5</v>
      </c>
      <c r="I2191" s="13" t="s">
        <v>6003</v>
      </c>
      <c r="J2191" s="14" t="n">
        <v>19267.5</v>
      </c>
      <c r="K2191" s="1" t="n">
        <f aca="false">H2191-J2191</f>
        <v>0</v>
      </c>
      <c r="L2191" s="0"/>
    </row>
    <row r="2192" customFormat="false" ht="30.8" hidden="false" customHeight="false" outlineLevel="0" collapsed="false">
      <c r="A2192" s="1" t="s">
        <v>6004</v>
      </c>
      <c r="B2192" s="1" t="s">
        <v>6005</v>
      </c>
      <c r="C2192" s="1" t="s">
        <v>207</v>
      </c>
      <c r="D2192" s="1" t="s">
        <v>180</v>
      </c>
      <c r="E2192" s="1" t="n">
        <v>27693.75</v>
      </c>
      <c r="F2192" s="1" t="n">
        <f aca="false">D2192-C2192</f>
        <v>5</v>
      </c>
      <c r="G2192" s="26" t="n">
        <v>3853.5</v>
      </c>
      <c r="H2192" s="1" t="n">
        <f aca="false">G2192*F2192</f>
        <v>19267.5</v>
      </c>
      <c r="I2192" s="13" t="s">
        <v>6006</v>
      </c>
      <c r="J2192" s="14" t="n">
        <v>19267.5</v>
      </c>
      <c r="K2192" s="1" t="n">
        <f aca="false">H2192-J2192</f>
        <v>0</v>
      </c>
      <c r="L2192" s="0"/>
    </row>
    <row r="2193" customFormat="false" ht="30.8" hidden="false" customHeight="false" outlineLevel="0" collapsed="false">
      <c r="A2193" s="1" t="s">
        <v>6007</v>
      </c>
      <c r="B2193" s="1" t="s">
        <v>6008</v>
      </c>
      <c r="C2193" s="1" t="s">
        <v>67</v>
      </c>
      <c r="D2193" s="1" t="s">
        <v>39</v>
      </c>
      <c r="E2193" s="1" t="n">
        <v>10635</v>
      </c>
      <c r="F2193" s="1" t="n">
        <f aca="false">D2193-C2193</f>
        <v>2</v>
      </c>
      <c r="G2193" s="26" t="n">
        <v>3853.5</v>
      </c>
      <c r="H2193" s="1" t="n">
        <f aca="false">G2193*F2193</f>
        <v>7707</v>
      </c>
      <c r="I2193" s="13" t="s">
        <v>6009</v>
      </c>
      <c r="J2193" s="14" t="n">
        <v>7707</v>
      </c>
      <c r="K2193" s="1" t="n">
        <f aca="false">H2193-J2193</f>
        <v>0</v>
      </c>
      <c r="L2193" s="0"/>
    </row>
    <row r="2194" customFormat="false" ht="15.9" hidden="false" customHeight="false" outlineLevel="0" collapsed="false">
      <c r="A2194" s="1" t="s">
        <v>6010</v>
      </c>
      <c r="B2194" s="1" t="s">
        <v>6011</v>
      </c>
      <c r="C2194" s="1" t="s">
        <v>34</v>
      </c>
      <c r="D2194" s="1" t="s">
        <v>93</v>
      </c>
      <c r="E2194" s="1" t="n">
        <v>14797.5</v>
      </c>
      <c r="F2194" s="1" t="n">
        <f aca="false">D2194-C2194</f>
        <v>3</v>
      </c>
      <c r="G2194" s="26" t="n">
        <v>3853.5</v>
      </c>
      <c r="H2194" s="1" t="n">
        <f aca="false">G2194*F2194</f>
        <v>11560.5</v>
      </c>
      <c r="I2194" s="13" t="s">
        <v>6012</v>
      </c>
      <c r="J2194" s="14" t="n">
        <v>11560.5</v>
      </c>
      <c r="K2194" s="1" t="n">
        <f aca="false">H2194-J2194</f>
        <v>0</v>
      </c>
      <c r="L2194" s="0"/>
    </row>
    <row r="2195" customFormat="false" ht="30.8" hidden="false" customHeight="false" outlineLevel="0" collapsed="false">
      <c r="A2195" s="1" t="s">
        <v>6013</v>
      </c>
      <c r="B2195" s="1" t="s">
        <v>6014</v>
      </c>
      <c r="C2195" s="1" t="s">
        <v>13</v>
      </c>
      <c r="D2195" s="1" t="s">
        <v>14</v>
      </c>
      <c r="E2195" s="1" t="n">
        <v>29595</v>
      </c>
      <c r="F2195" s="1" t="n">
        <f aca="false">D2195-C2195</f>
        <v>6</v>
      </c>
      <c r="G2195" s="26" t="n">
        <v>3853.5</v>
      </c>
      <c r="H2195" s="1" t="n">
        <f aca="false">G2195*F2195</f>
        <v>23121</v>
      </c>
      <c r="I2195" s="13" t="s">
        <v>6015</v>
      </c>
      <c r="J2195" s="14" t="n">
        <v>23121</v>
      </c>
      <c r="K2195" s="1" t="n">
        <f aca="false">H2195-J2195</f>
        <v>0</v>
      </c>
      <c r="L2195" s="0"/>
    </row>
    <row r="2196" customFormat="false" ht="15.9" hidden="false" customHeight="false" outlineLevel="0" collapsed="false">
      <c r="A2196" s="1" t="s">
        <v>6016</v>
      </c>
      <c r="B2196" s="1" t="s">
        <v>6017</v>
      </c>
      <c r="C2196" s="1" t="s">
        <v>34</v>
      </c>
      <c r="D2196" s="1" t="s">
        <v>39</v>
      </c>
      <c r="E2196" s="1" t="n">
        <v>36452.5</v>
      </c>
      <c r="F2196" s="1" t="n">
        <f aca="false">D2196-C2196</f>
        <v>7</v>
      </c>
      <c r="G2196" s="26" t="n">
        <v>3853.5</v>
      </c>
      <c r="H2196" s="1" t="n">
        <f aca="false">G2196*F2196</f>
        <v>26974.5</v>
      </c>
      <c r="I2196" s="13" t="s">
        <v>6018</v>
      </c>
      <c r="J2196" s="14" t="n">
        <v>26974.5</v>
      </c>
      <c r="K2196" s="1" t="n">
        <f aca="false">H2196-J2196</f>
        <v>0</v>
      </c>
      <c r="L2196" s="0"/>
    </row>
    <row r="2197" customFormat="false" ht="30.8" hidden="false" customHeight="false" outlineLevel="0" collapsed="false">
      <c r="A2197" s="26" t="s">
        <v>6019</v>
      </c>
      <c r="B2197" s="26" t="s">
        <v>6020</v>
      </c>
      <c r="C2197" s="26" t="s">
        <v>112</v>
      </c>
      <c r="D2197" s="26" t="s">
        <v>14</v>
      </c>
      <c r="E2197" s="26" t="n">
        <v>5592.5</v>
      </c>
      <c r="F2197" s="26" t="n">
        <f aca="false">D2197-C2197</f>
        <v>1</v>
      </c>
      <c r="G2197" s="26" t="n">
        <v>3853.5</v>
      </c>
      <c r="H2197" s="26" t="n">
        <f aca="false">G2197*F2197</f>
        <v>3853.5</v>
      </c>
      <c r="I2197" s="13" t="s">
        <v>6021</v>
      </c>
      <c r="J2197" s="14" t="n">
        <v>3853.5</v>
      </c>
      <c r="K2197" s="1" t="n">
        <f aca="false">H2197-J2197</f>
        <v>0</v>
      </c>
      <c r="L2197" s="0"/>
    </row>
    <row r="2198" customFormat="false" ht="15.9" hidden="false" customHeight="false" outlineLevel="0" collapsed="false">
      <c r="A2198" s="1" t="s">
        <v>6022</v>
      </c>
      <c r="B2198" s="1" t="s">
        <v>6023</v>
      </c>
      <c r="C2198" s="1" t="s">
        <v>142</v>
      </c>
      <c r="D2198" s="1" t="s">
        <v>74</v>
      </c>
      <c r="E2198" s="1" t="n">
        <v>14797.5</v>
      </c>
      <c r="F2198" s="1" t="n">
        <f aca="false">D2198-C2198</f>
        <v>3</v>
      </c>
      <c r="G2198" s="26" t="n">
        <v>3853.5</v>
      </c>
      <c r="H2198" s="1" t="n">
        <f aca="false">G2198*F2198</f>
        <v>11560.5</v>
      </c>
      <c r="I2198" s="13" t="s">
        <v>6024</v>
      </c>
      <c r="J2198" s="14" t="n">
        <v>11560.5</v>
      </c>
      <c r="K2198" s="1" t="n">
        <f aca="false">H2198-J2198</f>
        <v>0</v>
      </c>
      <c r="L2198" s="0"/>
    </row>
    <row r="2199" customFormat="false" ht="30.8" hidden="false" customHeight="false" outlineLevel="0" collapsed="false">
      <c r="A2199" s="26" t="s">
        <v>6025</v>
      </c>
      <c r="B2199" s="26" t="s">
        <v>6026</v>
      </c>
      <c r="C2199" s="26" t="s">
        <v>28</v>
      </c>
      <c r="D2199" s="26" t="s">
        <v>29</v>
      </c>
      <c r="E2199" s="26" t="n">
        <v>20711.25</v>
      </c>
      <c r="F2199" s="26" t="n">
        <f aca="false">D2199-C2199</f>
        <v>3</v>
      </c>
      <c r="G2199" s="26" t="n">
        <v>3853.5</v>
      </c>
      <c r="H2199" s="26" t="n">
        <f aca="false">G2199*F2199</f>
        <v>11560.5</v>
      </c>
      <c r="I2199" s="13" t="s">
        <v>6027</v>
      </c>
      <c r="J2199" s="14" t="n">
        <v>11560.5</v>
      </c>
      <c r="K2199" s="1" t="n">
        <f aca="false">H2199-J2199</f>
        <v>0</v>
      </c>
      <c r="L2199" s="0"/>
    </row>
    <row r="2200" s="12" customFormat="true" ht="29.85" hidden="false" customHeight="false" outlineLevel="0" collapsed="false">
      <c r="A2200" s="23" t="s">
        <v>6028</v>
      </c>
      <c r="B2200" s="11" t="s">
        <v>6029</v>
      </c>
      <c r="C2200" s="11" t="s">
        <v>43</v>
      </c>
      <c r="D2200" s="11" t="s">
        <v>142</v>
      </c>
      <c r="E2200" s="11" t="n">
        <v>31575</v>
      </c>
      <c r="F2200" s="11" t="n">
        <f aca="false">D2200-C2200</f>
        <v>3</v>
      </c>
      <c r="G2200" s="8" t="n">
        <f aca="false">3853.5*2</f>
        <v>7707</v>
      </c>
      <c r="H2200" s="11" t="n">
        <f aca="false">G2200*F2200</f>
        <v>23121</v>
      </c>
      <c r="I2200" s="9" t="s">
        <v>6030</v>
      </c>
      <c r="J2200" s="10" t="n">
        <v>11560.5</v>
      </c>
      <c r="K2200" s="11" t="n">
        <f aca="false">H2200-J2200-J2201</f>
        <v>0</v>
      </c>
      <c r="L2200" s="11"/>
    </row>
    <row r="2201" customFormat="false" ht="29.85" hidden="false" customHeight="false" outlineLevel="0" collapsed="false">
      <c r="A2201" s="23"/>
      <c r="B2201" s="11"/>
      <c r="C2201" s="11"/>
      <c r="D2201" s="11"/>
      <c r="E2201" s="11"/>
      <c r="F2201" s="11"/>
      <c r="G2201" s="8"/>
      <c r="H2201" s="11"/>
      <c r="I2201" s="24" t="s">
        <v>6031</v>
      </c>
      <c r="J2201" s="25" t="n">
        <v>11560.5</v>
      </c>
      <c r="K2201" s="11" t="n">
        <v>0</v>
      </c>
      <c r="L2201" s="11"/>
    </row>
    <row r="2202" customFormat="false" ht="30.8" hidden="false" customHeight="false" outlineLevel="0" collapsed="false">
      <c r="A2202" s="26" t="s">
        <v>6032</v>
      </c>
      <c r="B2202" s="26" t="s">
        <v>6033</v>
      </c>
      <c r="C2202" s="26" t="s">
        <v>20</v>
      </c>
      <c r="D2202" s="26" t="s">
        <v>232</v>
      </c>
      <c r="E2202" s="26" t="n">
        <v>28862.5</v>
      </c>
      <c r="F2202" s="26" t="n">
        <f aca="false">D2202-C2202</f>
        <v>5</v>
      </c>
      <c r="G2202" s="26" t="n">
        <v>4693.5</v>
      </c>
      <c r="H2202" s="26" t="n">
        <f aca="false">G2202*F2202</f>
        <v>23467.5</v>
      </c>
      <c r="I2202" s="13" t="s">
        <v>6034</v>
      </c>
      <c r="J2202" s="14" t="n">
        <v>23467.5</v>
      </c>
      <c r="K2202" s="26" t="n">
        <f aca="false">H2202-J2202</f>
        <v>0</v>
      </c>
      <c r="L2202" s="0"/>
    </row>
    <row r="2203" s="12" customFormat="true" ht="29.85" hidden="false" customHeight="false" outlineLevel="0" collapsed="false">
      <c r="A2203" s="23" t="s">
        <v>6035</v>
      </c>
      <c r="B2203" s="11" t="s">
        <v>6036</v>
      </c>
      <c r="C2203" s="11" t="s">
        <v>166</v>
      </c>
      <c r="D2203" s="11" t="s">
        <v>142</v>
      </c>
      <c r="E2203" s="11" t="n">
        <v>25860.5</v>
      </c>
      <c r="F2203" s="11" t="n">
        <v>3</v>
      </c>
      <c r="G2203" s="8" t="n">
        <v>4693.5</v>
      </c>
      <c r="H2203" s="11" t="n">
        <f aca="false">G2203*F2203</f>
        <v>14080.5</v>
      </c>
      <c r="I2203" s="9" t="s">
        <v>6037</v>
      </c>
      <c r="J2203" s="10" t="n">
        <v>14080.5</v>
      </c>
      <c r="K2203" s="11" t="n">
        <f aca="false">H2203+H2204-J2203-J2204</f>
        <v>0</v>
      </c>
      <c r="L2203" s="11"/>
    </row>
    <row r="2204" s="12" customFormat="true" ht="29.85" hidden="false" customHeight="false" outlineLevel="0" collapsed="false">
      <c r="A2204" s="23"/>
      <c r="B2204" s="11"/>
      <c r="C2204" s="11"/>
      <c r="D2204" s="11"/>
      <c r="E2204" s="11"/>
      <c r="F2204" s="11" t="n">
        <v>1</v>
      </c>
      <c r="G2204" s="8" t="n">
        <v>6000</v>
      </c>
      <c r="H2204" s="11" t="n">
        <f aca="false">(G2204*F2204)+1100+600</f>
        <v>7700</v>
      </c>
      <c r="I2204" s="9" t="s">
        <v>6038</v>
      </c>
      <c r="J2204" s="10" t="n">
        <v>7700</v>
      </c>
      <c r="K2204" s="11" t="n">
        <v>0</v>
      </c>
      <c r="L2204" s="11"/>
    </row>
    <row r="2205" customFormat="false" ht="30.8" hidden="false" customHeight="false" outlineLevel="0" collapsed="false">
      <c r="A2205" s="1" t="s">
        <v>6039</v>
      </c>
      <c r="B2205" s="1" t="s">
        <v>6040</v>
      </c>
      <c r="C2205" s="1" t="s">
        <v>39</v>
      </c>
      <c r="D2205" s="1" t="s">
        <v>14</v>
      </c>
      <c r="E2205" s="1" t="n">
        <v>34527.5</v>
      </c>
      <c r="F2205" s="1" t="n">
        <f aca="false">D2205-C2205</f>
        <v>7</v>
      </c>
      <c r="G2205" s="26" t="n">
        <v>3853.5</v>
      </c>
      <c r="H2205" s="1" t="n">
        <f aca="false">G2205*F2205</f>
        <v>26974.5</v>
      </c>
      <c r="I2205" s="13" t="s">
        <v>6041</v>
      </c>
      <c r="J2205" s="14" t="n">
        <v>26974.5</v>
      </c>
      <c r="K2205" s="1" t="n">
        <f aca="false">H2205-J2205</f>
        <v>0</v>
      </c>
      <c r="L2205" s="0"/>
    </row>
    <row r="2206" customFormat="false" ht="15.9" hidden="false" customHeight="false" outlineLevel="0" collapsed="false">
      <c r="A2206" s="26" t="s">
        <v>6042</v>
      </c>
      <c r="B2206" s="26" t="s">
        <v>6043</v>
      </c>
      <c r="C2206" s="26" t="s">
        <v>142</v>
      </c>
      <c r="D2206" s="26" t="s">
        <v>29</v>
      </c>
      <c r="E2206" s="26" t="n">
        <v>6822.5</v>
      </c>
      <c r="F2206" s="26" t="n">
        <f aca="false">D2206-C2206</f>
        <v>1</v>
      </c>
      <c r="G2206" s="26" t="n">
        <v>5743.5</v>
      </c>
      <c r="H2206" s="26" t="n">
        <f aca="false">G2206*F2206</f>
        <v>5743.5</v>
      </c>
      <c r="I2206" s="13" t="s">
        <v>6044</v>
      </c>
      <c r="J2206" s="14" t="n">
        <v>5743.4</v>
      </c>
      <c r="K2206" s="26" t="n">
        <f aca="false">H2206-J2206</f>
        <v>0.100000000000364</v>
      </c>
      <c r="L2206" s="0"/>
    </row>
    <row r="2207" s="12" customFormat="true" ht="29.85" hidden="false" customHeight="false" outlineLevel="0" collapsed="false">
      <c r="A2207" s="23" t="s">
        <v>6045</v>
      </c>
      <c r="B2207" s="11" t="s">
        <v>6046</v>
      </c>
      <c r="C2207" s="11" t="s">
        <v>67</v>
      </c>
      <c r="D2207" s="11" t="s">
        <v>39</v>
      </c>
      <c r="E2207" s="11" t="n">
        <v>30365</v>
      </c>
      <c r="F2207" s="11" t="n">
        <f aca="false">D2207-C2207</f>
        <v>2</v>
      </c>
      <c r="G2207" s="8" t="n">
        <f aca="false">3853.5*3</f>
        <v>11560.5</v>
      </c>
      <c r="H2207" s="11" t="n">
        <f aca="false">G2207*F2207</f>
        <v>23121</v>
      </c>
      <c r="I2207" s="9" t="s">
        <v>6047</v>
      </c>
      <c r="J2207" s="10" t="n">
        <v>7707</v>
      </c>
      <c r="K2207" s="11" t="n">
        <f aca="false">H2207-J2207-J2208-J2209</f>
        <v>0</v>
      </c>
      <c r="L2207" s="11"/>
    </row>
    <row r="2208" s="12" customFormat="true" ht="29.85" hidden="false" customHeight="false" outlineLevel="0" collapsed="false">
      <c r="A2208" s="23"/>
      <c r="B2208" s="11"/>
      <c r="C2208" s="11"/>
      <c r="D2208" s="11"/>
      <c r="E2208" s="11"/>
      <c r="F2208" s="11"/>
      <c r="G2208" s="8"/>
      <c r="H2208" s="11"/>
      <c r="I2208" s="9" t="s">
        <v>6048</v>
      </c>
      <c r="J2208" s="10" t="n">
        <v>7707</v>
      </c>
      <c r="K2208" s="11" t="n">
        <v>0</v>
      </c>
      <c r="L2208" s="11"/>
    </row>
    <row r="2209" s="12" customFormat="true" ht="30.8" hidden="false" customHeight="false" outlineLevel="0" collapsed="false">
      <c r="A2209" s="23"/>
      <c r="B2209" s="11"/>
      <c r="C2209" s="11"/>
      <c r="D2209" s="11"/>
      <c r="E2209" s="11"/>
      <c r="F2209" s="11"/>
      <c r="G2209" s="8"/>
      <c r="H2209" s="11"/>
      <c r="I2209" s="9" t="s">
        <v>6049</v>
      </c>
      <c r="J2209" s="10" t="n">
        <v>7707</v>
      </c>
      <c r="K2209" s="11" t="n">
        <v>0</v>
      </c>
      <c r="L2209" s="11"/>
    </row>
    <row r="2210" customFormat="false" ht="30.8" hidden="false" customHeight="false" outlineLevel="0" collapsed="false">
      <c r="A2210" s="26" t="s">
        <v>6050</v>
      </c>
      <c r="B2210" s="26" t="s">
        <v>6051</v>
      </c>
      <c r="C2210" s="26" t="s">
        <v>119</v>
      </c>
      <c r="D2210" s="26" t="s">
        <v>67</v>
      </c>
      <c r="E2210" s="26" t="n">
        <v>6107.5</v>
      </c>
      <c r="F2210" s="26" t="n">
        <f aca="false">D2210-C2210</f>
        <v>1</v>
      </c>
      <c r="G2210" s="26" t="n">
        <v>3853.5</v>
      </c>
      <c r="H2210" s="26" t="n">
        <f aca="false">G2210*F2210</f>
        <v>3853.5</v>
      </c>
      <c r="I2210" s="13" t="s">
        <v>6052</v>
      </c>
      <c r="J2210" s="14" t="n">
        <v>3853.5</v>
      </c>
      <c r="K2210" s="1" t="n">
        <f aca="false">H2210-J2210</f>
        <v>0</v>
      </c>
      <c r="L2210" s="0"/>
    </row>
    <row r="2211" customFormat="false" ht="15.9" hidden="false" customHeight="false" outlineLevel="0" collapsed="false">
      <c r="A2211" s="1" t="s">
        <v>6053</v>
      </c>
      <c r="B2211" s="1" t="s">
        <v>6054</v>
      </c>
      <c r="C2211" s="1" t="s">
        <v>35</v>
      </c>
      <c r="D2211" s="1" t="s">
        <v>133</v>
      </c>
      <c r="E2211" s="1" t="n">
        <v>26705</v>
      </c>
      <c r="F2211" s="1" t="n">
        <f aca="false">D2211-C2211</f>
        <v>4</v>
      </c>
      <c r="G2211" s="26" t="n">
        <v>3853.5</v>
      </c>
      <c r="H2211" s="1" t="n">
        <f aca="false">G2211*F2211</f>
        <v>15414</v>
      </c>
      <c r="I2211" s="13" t="s">
        <v>6055</v>
      </c>
      <c r="J2211" s="14" t="n">
        <v>15414</v>
      </c>
      <c r="K2211" s="1" t="n">
        <f aca="false">H2211-J2211</f>
        <v>0</v>
      </c>
      <c r="L2211" s="0"/>
    </row>
    <row r="2212" customFormat="false" ht="30.8" hidden="false" customHeight="false" outlineLevel="0" collapsed="false">
      <c r="A2212" s="1" t="s">
        <v>6056</v>
      </c>
      <c r="B2212" s="1" t="s">
        <v>6057</v>
      </c>
      <c r="C2212" s="1" t="s">
        <v>74</v>
      </c>
      <c r="D2212" s="1" t="s">
        <v>75</v>
      </c>
      <c r="E2212" s="1" t="n">
        <v>9865</v>
      </c>
      <c r="F2212" s="1" t="n">
        <f aca="false">D2212-C2212</f>
        <v>2</v>
      </c>
      <c r="G2212" s="26" t="n">
        <v>3853.5</v>
      </c>
      <c r="H2212" s="1" t="n">
        <f aca="false">G2212*F2212</f>
        <v>7707</v>
      </c>
      <c r="I2212" s="13" t="s">
        <v>6058</v>
      </c>
      <c r="J2212" s="14" t="n">
        <v>7707</v>
      </c>
      <c r="K2212" s="1" t="n">
        <f aca="false">H2212-J2212</f>
        <v>0</v>
      </c>
      <c r="L2212" s="0"/>
    </row>
    <row r="2213" customFormat="false" ht="30.8" hidden="false" customHeight="false" outlineLevel="0" collapsed="false">
      <c r="A2213" s="1" t="s">
        <v>6059</v>
      </c>
      <c r="B2213" s="1" t="s">
        <v>6060</v>
      </c>
      <c r="C2213" s="1" t="s">
        <v>86</v>
      </c>
      <c r="D2213" s="1" t="s">
        <v>180</v>
      </c>
      <c r="E2213" s="1" t="n">
        <v>34527.5</v>
      </c>
      <c r="F2213" s="1" t="n">
        <f aca="false">D2213-C2213</f>
        <v>7</v>
      </c>
      <c r="G2213" s="26" t="n">
        <v>3853.5</v>
      </c>
      <c r="H2213" s="1" t="n">
        <f aca="false">G2213*F2213</f>
        <v>26974.5</v>
      </c>
      <c r="I2213" s="13" t="s">
        <v>6061</v>
      </c>
      <c r="J2213" s="14" t="n">
        <v>26974.5</v>
      </c>
      <c r="K2213" s="1" t="n">
        <f aca="false">H2213-J2213</f>
        <v>0</v>
      </c>
      <c r="L2213" s="0"/>
    </row>
    <row r="2214" customFormat="false" ht="15.9" hidden="false" customHeight="false" outlineLevel="0" collapsed="false">
      <c r="A2214" s="1" t="s">
        <v>6062</v>
      </c>
      <c r="B2214" s="1" t="s">
        <v>6063</v>
      </c>
      <c r="C2214" s="1" t="s">
        <v>43</v>
      </c>
      <c r="D2214" s="1" t="s">
        <v>142</v>
      </c>
      <c r="E2214" s="1" t="n">
        <v>20028.75</v>
      </c>
      <c r="F2214" s="1" t="n">
        <f aca="false">D2214-C2214</f>
        <v>3</v>
      </c>
      <c r="G2214" s="26" t="n">
        <v>3853.5</v>
      </c>
      <c r="H2214" s="1" t="n">
        <f aca="false">G2214*F2214</f>
        <v>11560.5</v>
      </c>
      <c r="I2214" s="13" t="s">
        <v>6064</v>
      </c>
      <c r="J2214" s="14" t="n">
        <v>11560.5</v>
      </c>
      <c r="K2214" s="1" t="n">
        <f aca="false">H2214-J2214</f>
        <v>0</v>
      </c>
      <c r="L2214" s="0"/>
    </row>
    <row r="2215" s="12" customFormat="true" ht="29.85" hidden="false" customHeight="false" outlineLevel="0" collapsed="false">
      <c r="A2215" s="23" t="s">
        <v>6065</v>
      </c>
      <c r="B2215" s="11" t="s">
        <v>6066</v>
      </c>
      <c r="C2215" s="11" t="s">
        <v>51</v>
      </c>
      <c r="D2215" s="11" t="s">
        <v>14</v>
      </c>
      <c r="E2215" s="11" t="n">
        <v>43695</v>
      </c>
      <c r="F2215" s="11" t="n">
        <f aca="false">D2215-C2215</f>
        <v>2</v>
      </c>
      <c r="G2215" s="8" t="n">
        <f aca="false">3853.5*3</f>
        <v>11560.5</v>
      </c>
      <c r="H2215" s="11" t="n">
        <f aca="false">G2215*F2215</f>
        <v>23121</v>
      </c>
      <c r="I2215" s="9" t="s">
        <v>6067</v>
      </c>
      <c r="J2215" s="10" t="n">
        <v>7707</v>
      </c>
      <c r="K2215" s="11" t="n">
        <f aca="false">H2215-J2215-J2216-J2217</f>
        <v>0</v>
      </c>
      <c r="L2215" s="11"/>
    </row>
    <row r="2216" s="12" customFormat="true" ht="29.85" hidden="false" customHeight="false" outlineLevel="0" collapsed="false">
      <c r="A2216" s="23"/>
      <c r="B2216" s="11"/>
      <c r="C2216" s="11"/>
      <c r="D2216" s="11"/>
      <c r="E2216" s="11"/>
      <c r="F2216" s="11"/>
      <c r="G2216" s="8"/>
      <c r="H2216" s="11"/>
      <c r="I2216" s="9" t="s">
        <v>6068</v>
      </c>
      <c r="J2216" s="10" t="n">
        <v>7707</v>
      </c>
      <c r="K2216" s="11" t="n">
        <v>0</v>
      </c>
      <c r="L2216" s="11"/>
    </row>
    <row r="2217" customFormat="false" ht="30.8" hidden="false" customHeight="false" outlineLevel="0" collapsed="false">
      <c r="A2217" s="23"/>
      <c r="B2217" s="11"/>
      <c r="C2217" s="11"/>
      <c r="D2217" s="11"/>
      <c r="E2217" s="11"/>
      <c r="F2217" s="11"/>
      <c r="G2217" s="8"/>
      <c r="H2217" s="11"/>
      <c r="I2217" s="24" t="s">
        <v>6069</v>
      </c>
      <c r="J2217" s="25" t="n">
        <v>7707</v>
      </c>
      <c r="K2217" s="11" t="n">
        <v>0</v>
      </c>
      <c r="L2217" s="11"/>
    </row>
    <row r="2218" customFormat="false" ht="30.8" hidden="false" customHeight="false" outlineLevel="0" collapsed="false">
      <c r="A2218" s="1" t="s">
        <v>6070</v>
      </c>
      <c r="B2218" s="1" t="s">
        <v>6071</v>
      </c>
      <c r="C2218" s="1" t="s">
        <v>63</v>
      </c>
      <c r="D2218" s="1" t="s">
        <v>75</v>
      </c>
      <c r="E2218" s="1" t="n">
        <v>14797.5</v>
      </c>
      <c r="F2218" s="1" t="n">
        <f aca="false">D2218-C2218</f>
        <v>3</v>
      </c>
      <c r="G2218" s="26" t="n">
        <v>3853.5</v>
      </c>
      <c r="H2218" s="1" t="n">
        <f aca="false">G2218*F2218</f>
        <v>11560.5</v>
      </c>
      <c r="I2218" s="13" t="s">
        <v>6072</v>
      </c>
      <c r="J2218" s="14" t="n">
        <v>11560.5</v>
      </c>
      <c r="K2218" s="1" t="n">
        <f aca="false">H2218-J2218</f>
        <v>0</v>
      </c>
      <c r="L2218" s="0"/>
    </row>
    <row r="2219" customFormat="false" ht="30.8" hidden="false" customHeight="false" outlineLevel="0" collapsed="false">
      <c r="A2219" s="1" t="s">
        <v>6073</v>
      </c>
      <c r="B2219" s="1" t="s">
        <v>6074</v>
      </c>
      <c r="C2219" s="1" t="s">
        <v>34</v>
      </c>
      <c r="D2219" s="1" t="s">
        <v>67</v>
      </c>
      <c r="E2219" s="1" t="n">
        <v>27412.5</v>
      </c>
      <c r="F2219" s="1" t="n">
        <f aca="false">D2219-C2219</f>
        <v>5</v>
      </c>
      <c r="G2219" s="26" t="n">
        <v>3853.5</v>
      </c>
      <c r="H2219" s="1" t="n">
        <f aca="false">G2219*F2219</f>
        <v>19267.5</v>
      </c>
      <c r="I2219" s="13" t="s">
        <v>6075</v>
      </c>
      <c r="J2219" s="14" t="n">
        <v>19267.5</v>
      </c>
      <c r="K2219" s="1" t="n">
        <f aca="false">H2219-J2219</f>
        <v>0</v>
      </c>
      <c r="L2219" s="0"/>
    </row>
    <row r="2220" customFormat="false" ht="30.8" hidden="false" customHeight="false" outlineLevel="0" collapsed="false">
      <c r="A2220" s="1" t="s">
        <v>6076</v>
      </c>
      <c r="B2220" s="1" t="s">
        <v>6077</v>
      </c>
      <c r="C2220" s="1" t="s">
        <v>146</v>
      </c>
      <c r="D2220" s="1" t="s">
        <v>58</v>
      </c>
      <c r="E2220" s="1" t="n">
        <v>9865</v>
      </c>
      <c r="F2220" s="1" t="n">
        <f aca="false">D2220-C2220</f>
        <v>2</v>
      </c>
      <c r="G2220" s="26" t="n">
        <v>3853.5</v>
      </c>
      <c r="H2220" s="1" t="n">
        <f aca="false">G2220*F2220</f>
        <v>7707</v>
      </c>
      <c r="I2220" s="13" t="s">
        <v>6078</v>
      </c>
      <c r="J2220" s="14" t="n">
        <v>7707</v>
      </c>
      <c r="K2220" s="1" t="n">
        <f aca="false">H2220-J2220</f>
        <v>0</v>
      </c>
      <c r="L2220" s="0"/>
    </row>
    <row r="2221" customFormat="false" ht="30.8" hidden="false" customHeight="false" outlineLevel="0" collapsed="false">
      <c r="A2221" s="1" t="s">
        <v>6079</v>
      </c>
      <c r="B2221" s="1" t="s">
        <v>6080</v>
      </c>
      <c r="C2221" s="1" t="s">
        <v>28</v>
      </c>
      <c r="D2221" s="1" t="s">
        <v>142</v>
      </c>
      <c r="E2221" s="1" t="n">
        <v>16290</v>
      </c>
      <c r="F2221" s="1" t="n">
        <f aca="false">D2221-C2221</f>
        <v>2</v>
      </c>
      <c r="G2221" s="26" t="n">
        <v>3853.5</v>
      </c>
      <c r="H2221" s="1" t="n">
        <f aca="false">G2221*F2221</f>
        <v>7707</v>
      </c>
      <c r="I2221" s="13" t="s">
        <v>6081</v>
      </c>
      <c r="J2221" s="14" t="n">
        <v>7707</v>
      </c>
      <c r="K2221" s="1" t="n">
        <f aca="false">H2221-J2221</f>
        <v>0</v>
      </c>
      <c r="L2221" s="0"/>
    </row>
    <row r="2222" customFormat="false" ht="15.9" hidden="false" customHeight="false" outlineLevel="0" collapsed="false">
      <c r="A2222" s="1" t="s">
        <v>6082</v>
      </c>
      <c r="B2222" s="1" t="s">
        <v>6083</v>
      </c>
      <c r="C2222" s="1" t="s">
        <v>20</v>
      </c>
      <c r="D2222" s="1" t="s">
        <v>180</v>
      </c>
      <c r="E2222" s="1" t="n">
        <v>4932.5</v>
      </c>
      <c r="F2222" s="1" t="n">
        <f aca="false">D2222-C2222</f>
        <v>1</v>
      </c>
      <c r="G2222" s="26" t="n">
        <v>3853.5</v>
      </c>
      <c r="H2222" s="1" t="n">
        <f aca="false">G2222*F2222</f>
        <v>3853.5</v>
      </c>
      <c r="I2222" s="13" t="s">
        <v>6084</v>
      </c>
      <c r="J2222" s="14" t="n">
        <v>3853.5</v>
      </c>
      <c r="K2222" s="1" t="n">
        <f aca="false">H2222-J2222</f>
        <v>0</v>
      </c>
      <c r="L2222" s="0"/>
    </row>
    <row r="2223" s="44" customFormat="true" ht="30.8" hidden="false" customHeight="false" outlineLevel="0" collapsed="false">
      <c r="A2223" s="1" t="s">
        <v>6085</v>
      </c>
      <c r="B2223" s="1" t="s">
        <v>6086</v>
      </c>
      <c r="C2223" s="1" t="s">
        <v>28</v>
      </c>
      <c r="D2223" s="1" t="s">
        <v>24</v>
      </c>
      <c r="E2223" s="1" t="n">
        <v>29595</v>
      </c>
      <c r="F2223" s="1" t="n">
        <f aca="false">D2223-C2223</f>
        <v>6</v>
      </c>
      <c r="G2223" s="26" t="n">
        <v>3853.5</v>
      </c>
      <c r="H2223" s="1" t="n">
        <f aca="false">G2223*F2223</f>
        <v>23121</v>
      </c>
      <c r="I2223" s="13" t="s">
        <v>6087</v>
      </c>
      <c r="J2223" s="14" t="n">
        <v>23121</v>
      </c>
      <c r="K2223" s="1" t="n">
        <f aca="false">H2223-J2223</f>
        <v>0</v>
      </c>
      <c r="L2223" s="1"/>
      <c r="M2223" s="0"/>
      <c r="N2223" s="0"/>
      <c r="O2223" s="0"/>
      <c r="P2223" s="0"/>
      <c r="Q2223" s="0"/>
      <c r="R2223" s="0"/>
      <c r="S2223" s="0"/>
      <c r="T2223" s="0"/>
      <c r="U2223" s="0"/>
      <c r="V2223" s="0"/>
      <c r="AMI2223" s="0"/>
      <c r="AMJ2223" s="0"/>
    </row>
    <row r="2224" s="12" customFormat="true" ht="29.85" hidden="false" customHeight="false" outlineLevel="0" collapsed="false">
      <c r="A2224" s="23" t="s">
        <v>6088</v>
      </c>
      <c r="B2224" s="11" t="s">
        <v>6089</v>
      </c>
      <c r="C2224" s="11" t="s">
        <v>166</v>
      </c>
      <c r="D2224" s="11" t="s">
        <v>28</v>
      </c>
      <c r="E2224" s="11" t="n">
        <v>21187</v>
      </c>
      <c r="F2224" s="11" t="n">
        <v>1</v>
      </c>
      <c r="G2224" s="8" t="n">
        <f aca="false">4693.5*2</f>
        <v>9387</v>
      </c>
      <c r="H2224" s="11" t="n">
        <f aca="false">G2224*F2224</f>
        <v>9387</v>
      </c>
      <c r="I2224" s="9" t="s">
        <v>6090</v>
      </c>
      <c r="J2224" s="10" t="n">
        <v>4693.5</v>
      </c>
      <c r="K2224" s="11" t="n">
        <f aca="false">H2224+H2225-J2224-J2225-J2226-J2227</f>
        <v>0</v>
      </c>
      <c r="L2224" s="11"/>
    </row>
    <row r="2225" s="12" customFormat="true" ht="29.85" hidden="false" customHeight="false" outlineLevel="0" collapsed="false">
      <c r="A2225" s="23"/>
      <c r="B2225" s="11"/>
      <c r="C2225" s="11"/>
      <c r="D2225" s="11"/>
      <c r="E2225" s="11"/>
      <c r="F2225" s="11" t="n">
        <v>1</v>
      </c>
      <c r="G2225" s="8" t="n">
        <f aca="false">6000*2</f>
        <v>12000</v>
      </c>
      <c r="H2225" s="11" t="n">
        <f aca="false">G2225*F2225</f>
        <v>12000</v>
      </c>
      <c r="I2225" s="9" t="s">
        <v>6091</v>
      </c>
      <c r="J2225" s="10" t="n">
        <v>6000</v>
      </c>
      <c r="K2225" s="11" t="n">
        <v>0</v>
      </c>
      <c r="L2225" s="11"/>
    </row>
    <row r="2226" s="12" customFormat="true" ht="30.8" hidden="false" customHeight="false" outlineLevel="0" collapsed="false">
      <c r="A2226" s="23"/>
      <c r="B2226" s="11"/>
      <c r="C2226" s="11"/>
      <c r="D2226" s="11"/>
      <c r="E2226" s="11"/>
      <c r="F2226" s="11"/>
      <c r="G2226" s="8"/>
      <c r="H2226" s="11"/>
      <c r="I2226" s="9" t="s">
        <v>6092</v>
      </c>
      <c r="J2226" s="10" t="n">
        <v>4693.5</v>
      </c>
      <c r="K2226" s="11" t="n">
        <v>0</v>
      </c>
      <c r="L2226" s="11"/>
    </row>
    <row r="2227" s="12" customFormat="true" ht="30.8" hidden="false" customHeight="false" outlineLevel="0" collapsed="false">
      <c r="A2227" s="23"/>
      <c r="B2227" s="11"/>
      <c r="C2227" s="11"/>
      <c r="D2227" s="11"/>
      <c r="E2227" s="11"/>
      <c r="F2227" s="11"/>
      <c r="G2227" s="8"/>
      <c r="H2227" s="11"/>
      <c r="I2227" s="9" t="s">
        <v>6093</v>
      </c>
      <c r="J2227" s="10" t="n">
        <v>6000</v>
      </c>
      <c r="K2227" s="11" t="n">
        <v>0</v>
      </c>
      <c r="L2227" s="11"/>
    </row>
    <row r="2228" customFormat="false" ht="30.8" hidden="false" customHeight="false" outlineLevel="0" collapsed="false">
      <c r="A2228" s="1" t="s">
        <v>6094</v>
      </c>
      <c r="B2228" s="1" t="s">
        <v>6095</v>
      </c>
      <c r="C2228" s="1" t="s">
        <v>34</v>
      </c>
      <c r="D2228" s="1" t="s">
        <v>35</v>
      </c>
      <c r="E2228" s="1" t="n">
        <v>36645</v>
      </c>
      <c r="F2228" s="1" t="n">
        <f aca="false">D2228-C2228</f>
        <v>6</v>
      </c>
      <c r="G2228" s="26" t="n">
        <v>3853.5</v>
      </c>
      <c r="H2228" s="1" t="n">
        <f aca="false">G2228*F2228</f>
        <v>23121</v>
      </c>
      <c r="I2228" s="13" t="s">
        <v>6096</v>
      </c>
      <c r="J2228" s="14" t="n">
        <v>23121</v>
      </c>
      <c r="K2228" s="1" t="n">
        <f aca="false">H2228-J2228</f>
        <v>0</v>
      </c>
      <c r="L2228" s="0"/>
    </row>
    <row r="2229" customFormat="false" ht="30.8" hidden="false" customHeight="false" outlineLevel="0" collapsed="false">
      <c r="A2229" s="1" t="s">
        <v>6097</v>
      </c>
      <c r="B2229" s="1" t="s">
        <v>6098</v>
      </c>
      <c r="C2229" s="1" t="s">
        <v>35</v>
      </c>
      <c r="D2229" s="1" t="s">
        <v>39</v>
      </c>
      <c r="E2229" s="1" t="n">
        <v>5757.5</v>
      </c>
      <c r="F2229" s="1" t="n">
        <f aca="false">D2229-C2229</f>
        <v>1</v>
      </c>
      <c r="G2229" s="26" t="n">
        <v>3853.5</v>
      </c>
      <c r="H2229" s="1" t="n">
        <f aca="false">G2229*F2229</f>
        <v>3853.5</v>
      </c>
      <c r="I2229" s="13" t="s">
        <v>6099</v>
      </c>
      <c r="J2229" s="14" t="n">
        <v>3853.5</v>
      </c>
      <c r="K2229" s="1" t="n">
        <f aca="false">H2229-J2229</f>
        <v>0</v>
      </c>
      <c r="L2229" s="0"/>
    </row>
    <row r="2230" customFormat="false" ht="15.9" hidden="false" customHeight="false" outlineLevel="0" collapsed="false">
      <c r="A2230" s="1" t="s">
        <v>6100</v>
      </c>
      <c r="B2230" s="1" t="s">
        <v>6101</v>
      </c>
      <c r="C2230" s="1" t="s">
        <v>93</v>
      </c>
      <c r="D2230" s="1" t="s">
        <v>67</v>
      </c>
      <c r="E2230" s="1" t="n">
        <v>12865</v>
      </c>
      <c r="F2230" s="1" t="n">
        <f aca="false">D2230-C2230</f>
        <v>2</v>
      </c>
      <c r="G2230" s="26" t="n">
        <v>4693.5</v>
      </c>
      <c r="H2230" s="1" t="n">
        <f aca="false">G2230*F2230</f>
        <v>9387</v>
      </c>
      <c r="I2230" s="13" t="s">
        <v>6102</v>
      </c>
      <c r="J2230" s="14" t="n">
        <v>9387</v>
      </c>
      <c r="K2230" s="1" t="n">
        <f aca="false">H2230-J2230</f>
        <v>0</v>
      </c>
      <c r="L2230" s="0"/>
    </row>
    <row r="2231" customFormat="false" ht="15.9" hidden="false" customHeight="false" outlineLevel="0" collapsed="false">
      <c r="A2231" s="1" t="s">
        <v>6103</v>
      </c>
      <c r="B2231" s="1" t="s">
        <v>6101</v>
      </c>
      <c r="C2231" s="1" t="s">
        <v>39</v>
      </c>
      <c r="D2231" s="1" t="s">
        <v>86</v>
      </c>
      <c r="E2231" s="1" t="n">
        <v>14945</v>
      </c>
      <c r="F2231" s="1" t="n">
        <f aca="false">D2231-C2231</f>
        <v>2</v>
      </c>
      <c r="G2231" s="26" t="n">
        <v>3853.5</v>
      </c>
      <c r="H2231" s="1" t="n">
        <f aca="false">G2231*F2231</f>
        <v>7707</v>
      </c>
      <c r="I2231" s="13" t="s">
        <v>6104</v>
      </c>
      <c r="J2231" s="14" t="n">
        <v>7707</v>
      </c>
      <c r="K2231" s="1" t="n">
        <f aca="false">H2231-J2231</f>
        <v>0</v>
      </c>
      <c r="L2231" s="0"/>
    </row>
    <row r="2232" customFormat="false" ht="15.9" hidden="false" customHeight="false" outlineLevel="0" collapsed="false">
      <c r="A2232" s="1" t="s">
        <v>6105</v>
      </c>
      <c r="B2232" s="1" t="s">
        <v>6101</v>
      </c>
      <c r="C2232" s="1" t="s">
        <v>86</v>
      </c>
      <c r="D2232" s="1" t="s">
        <v>207</v>
      </c>
      <c r="E2232" s="1" t="n">
        <v>12865</v>
      </c>
      <c r="F2232" s="1" t="n">
        <f aca="false">D2232-C2232</f>
        <v>2</v>
      </c>
      <c r="G2232" s="26" t="n">
        <v>4693.5</v>
      </c>
      <c r="H2232" s="1" t="n">
        <f aca="false">G2232*F2232</f>
        <v>9387</v>
      </c>
      <c r="I2232" s="13" t="s">
        <v>6106</v>
      </c>
      <c r="J2232" s="14" t="n">
        <v>9387</v>
      </c>
      <c r="K2232" s="1" t="n">
        <f aca="false">H2232-J2232</f>
        <v>0</v>
      </c>
      <c r="L2232" s="0"/>
    </row>
    <row r="2233" customFormat="false" ht="30.8" hidden="false" customHeight="false" outlineLevel="0" collapsed="false">
      <c r="A2233" s="1" t="s">
        <v>6107</v>
      </c>
      <c r="B2233" s="1" t="s">
        <v>6108</v>
      </c>
      <c r="C2233" s="1" t="s">
        <v>58</v>
      </c>
      <c r="D2233" s="1" t="s">
        <v>59</v>
      </c>
      <c r="E2233" s="1" t="n">
        <v>13807.5</v>
      </c>
      <c r="F2233" s="1" t="n">
        <f aca="false">D2233-C2233</f>
        <v>2</v>
      </c>
      <c r="G2233" s="26" t="n">
        <v>3853.5</v>
      </c>
      <c r="H2233" s="1" t="n">
        <f aca="false">G2233*F2233</f>
        <v>7707</v>
      </c>
      <c r="I2233" s="13" t="s">
        <v>6109</v>
      </c>
      <c r="J2233" s="14" t="n">
        <v>7707</v>
      </c>
      <c r="K2233" s="1" t="n">
        <f aca="false">H2233-J2233</f>
        <v>0</v>
      </c>
      <c r="L2233" s="0"/>
    </row>
    <row r="2234" customFormat="false" ht="15.9" hidden="false" customHeight="false" outlineLevel="0" collapsed="false">
      <c r="A2234" s="1" t="s">
        <v>6110</v>
      </c>
      <c r="B2234" s="1" t="s">
        <v>6111</v>
      </c>
      <c r="C2234" s="1" t="s">
        <v>74</v>
      </c>
      <c r="D2234" s="1" t="s">
        <v>75</v>
      </c>
      <c r="E2234" s="1" t="n">
        <v>15032.5</v>
      </c>
      <c r="F2234" s="1" t="n">
        <f aca="false">D2234-C2234</f>
        <v>2</v>
      </c>
      <c r="G2234" s="26" t="n">
        <v>4693.5</v>
      </c>
      <c r="H2234" s="1" t="n">
        <f aca="false">G2234*F2234</f>
        <v>9387</v>
      </c>
      <c r="I2234" s="13" t="s">
        <v>6112</v>
      </c>
      <c r="J2234" s="14" t="n">
        <v>9387</v>
      </c>
      <c r="K2234" s="1" t="n">
        <f aca="false">H2234-J2234</f>
        <v>0</v>
      </c>
      <c r="L2234" s="0"/>
    </row>
    <row r="2235" customFormat="false" ht="30.8" hidden="false" customHeight="false" outlineLevel="0" collapsed="false">
      <c r="A2235" s="26" t="s">
        <v>6113</v>
      </c>
      <c r="B2235" s="26" t="s">
        <v>6114</v>
      </c>
      <c r="C2235" s="26" t="s">
        <v>28</v>
      </c>
      <c r="D2235" s="26" t="s">
        <v>24</v>
      </c>
      <c r="E2235" s="26" t="n">
        <v>33555</v>
      </c>
      <c r="F2235" s="26" t="n">
        <f aca="false">D2235-C2235</f>
        <v>6</v>
      </c>
      <c r="G2235" s="26" t="n">
        <v>3853.5</v>
      </c>
      <c r="H2235" s="26" t="n">
        <f aca="false">G2235*F2235</f>
        <v>23121</v>
      </c>
      <c r="I2235" s="13" t="s">
        <v>6115</v>
      </c>
      <c r="J2235" s="14" t="n">
        <v>23121</v>
      </c>
      <c r="K2235" s="1" t="n">
        <f aca="false">H2235-J2235</f>
        <v>0</v>
      </c>
      <c r="L2235" s="0"/>
    </row>
    <row r="2236" customFormat="false" ht="30.8" hidden="false" customHeight="false" outlineLevel="0" collapsed="false">
      <c r="A2236" s="26" t="s">
        <v>6116</v>
      </c>
      <c r="B2236" s="26" t="s">
        <v>6114</v>
      </c>
      <c r="C2236" s="26" t="s">
        <v>24</v>
      </c>
      <c r="D2236" s="26" t="s">
        <v>75</v>
      </c>
      <c r="E2236" s="26" t="n">
        <v>5592.5</v>
      </c>
      <c r="F2236" s="26" t="n">
        <f aca="false">D2236-C2236</f>
        <v>1</v>
      </c>
      <c r="G2236" s="26" t="n">
        <v>3853.5</v>
      </c>
      <c r="H2236" s="26" t="n">
        <f aca="false">G2236*F2236</f>
        <v>3853.5</v>
      </c>
      <c r="I2236" s="13" t="s">
        <v>6117</v>
      </c>
      <c r="J2236" s="14" t="n">
        <v>3853.5</v>
      </c>
      <c r="K2236" s="1" t="n">
        <f aca="false">H2236-J2236</f>
        <v>0</v>
      </c>
      <c r="L2236" s="0"/>
    </row>
    <row r="2237" customFormat="false" ht="30.8" hidden="false" customHeight="false" outlineLevel="0" collapsed="false">
      <c r="A2237" s="1" t="s">
        <v>6118</v>
      </c>
      <c r="B2237" s="1" t="s">
        <v>6119</v>
      </c>
      <c r="C2237" s="1" t="s">
        <v>34</v>
      </c>
      <c r="D2237" s="1" t="s">
        <v>35</v>
      </c>
      <c r="E2237" s="1" t="n">
        <v>29595</v>
      </c>
      <c r="F2237" s="1" t="n">
        <f aca="false">D2237-C2237</f>
        <v>6</v>
      </c>
      <c r="G2237" s="26" t="n">
        <v>3853.5</v>
      </c>
      <c r="H2237" s="1" t="n">
        <f aca="false">G2237*F2237</f>
        <v>23121</v>
      </c>
      <c r="I2237" s="13" t="s">
        <v>6120</v>
      </c>
      <c r="J2237" s="14" t="n">
        <v>23121</v>
      </c>
      <c r="K2237" s="1" t="n">
        <f aca="false">H2237-J2237</f>
        <v>0</v>
      </c>
      <c r="L2237" s="0"/>
    </row>
    <row r="2238" s="12" customFormat="true" ht="15.85" hidden="false" customHeight="false" outlineLevel="0" collapsed="false">
      <c r="A2238" s="23" t="s">
        <v>6121</v>
      </c>
      <c r="B2238" s="11" t="s">
        <v>6122</v>
      </c>
      <c r="C2238" s="11" t="s">
        <v>75</v>
      </c>
      <c r="D2238" s="11" t="s">
        <v>19</v>
      </c>
      <c r="E2238" s="11" t="n">
        <v>31465</v>
      </c>
      <c r="F2238" s="11" t="n">
        <f aca="false">D2238-C2238</f>
        <v>2</v>
      </c>
      <c r="G2238" s="8" t="n">
        <f aca="false">3853.5*3</f>
        <v>11560.5</v>
      </c>
      <c r="H2238" s="11" t="n">
        <f aca="false">G2238*F2238</f>
        <v>23121</v>
      </c>
      <c r="I2238" s="9" t="s">
        <v>6123</v>
      </c>
      <c r="J2238" s="10" t="n">
        <v>7707</v>
      </c>
      <c r="K2238" s="11" t="n">
        <f aca="false">H2238-J2238-J2239-J2240</f>
        <v>0</v>
      </c>
      <c r="L2238" s="11"/>
    </row>
    <row r="2239" s="12" customFormat="true" ht="29.85" hidden="false" customHeight="false" outlineLevel="0" collapsed="false">
      <c r="A2239" s="23"/>
      <c r="B2239" s="11"/>
      <c r="C2239" s="11"/>
      <c r="D2239" s="11"/>
      <c r="E2239" s="11"/>
      <c r="F2239" s="11"/>
      <c r="G2239" s="8"/>
      <c r="H2239" s="11"/>
      <c r="I2239" s="9" t="s">
        <v>6124</v>
      </c>
      <c r="J2239" s="10" t="n">
        <v>7707</v>
      </c>
      <c r="K2239" s="11" t="n">
        <v>0</v>
      </c>
      <c r="L2239" s="11"/>
    </row>
    <row r="2240" s="12" customFormat="true" ht="30.8" hidden="false" customHeight="false" outlineLevel="0" collapsed="false">
      <c r="A2240" s="23"/>
      <c r="B2240" s="11"/>
      <c r="C2240" s="11"/>
      <c r="D2240" s="11"/>
      <c r="E2240" s="11"/>
      <c r="F2240" s="11"/>
      <c r="G2240" s="8"/>
      <c r="H2240" s="11"/>
      <c r="I2240" s="9" t="s">
        <v>6125</v>
      </c>
      <c r="J2240" s="10" t="n">
        <v>7707</v>
      </c>
      <c r="K2240" s="11" t="n">
        <v>0</v>
      </c>
      <c r="L2240" s="11"/>
    </row>
    <row r="2241" customFormat="false" ht="15.9" hidden="false" customHeight="false" outlineLevel="0" collapsed="false">
      <c r="A2241" s="1" t="s">
        <v>6126</v>
      </c>
      <c r="B2241" s="1" t="s">
        <v>6127</v>
      </c>
      <c r="C2241" s="1" t="s">
        <v>67</v>
      </c>
      <c r="D2241" s="1" t="s">
        <v>39</v>
      </c>
      <c r="E2241" s="1" t="n">
        <v>9865</v>
      </c>
      <c r="F2241" s="1" t="n">
        <f aca="false">D2241-C2241</f>
        <v>2</v>
      </c>
      <c r="G2241" s="26" t="n">
        <v>3853.5</v>
      </c>
      <c r="H2241" s="1" t="n">
        <f aca="false">G2241*F2241</f>
        <v>7707</v>
      </c>
      <c r="I2241" s="13" t="s">
        <v>6128</v>
      </c>
      <c r="J2241" s="14" t="n">
        <v>7707</v>
      </c>
      <c r="K2241" s="1" t="n">
        <f aca="false">H2241-J2241</f>
        <v>0</v>
      </c>
      <c r="L2241" s="0"/>
    </row>
    <row r="2242" s="12" customFormat="true" ht="29.85" hidden="false" customHeight="false" outlineLevel="0" collapsed="false">
      <c r="A2242" s="23" t="s">
        <v>6129</v>
      </c>
      <c r="B2242" s="11" t="s">
        <v>6130</v>
      </c>
      <c r="C2242" s="11" t="s">
        <v>180</v>
      </c>
      <c r="D2242" s="11" t="s">
        <v>150</v>
      </c>
      <c r="E2242" s="11" t="n">
        <v>19730</v>
      </c>
      <c r="F2242" s="11" t="n">
        <f aca="false">D2242-C2242</f>
        <v>2</v>
      </c>
      <c r="G2242" s="8" t="n">
        <f aca="false">3853.5*2</f>
        <v>7707</v>
      </c>
      <c r="H2242" s="11" t="n">
        <f aca="false">G2242*F2242</f>
        <v>15414</v>
      </c>
      <c r="I2242" s="9" t="s">
        <v>6131</v>
      </c>
      <c r="J2242" s="10" t="n">
        <v>7707</v>
      </c>
      <c r="K2242" s="11" t="n">
        <f aca="false">H2242-J2242-J2243</f>
        <v>0</v>
      </c>
      <c r="L2242" s="11"/>
    </row>
    <row r="2243" s="12" customFormat="true" ht="29.85" hidden="false" customHeight="false" outlineLevel="0" collapsed="false">
      <c r="A2243" s="23"/>
      <c r="B2243" s="11"/>
      <c r="C2243" s="11"/>
      <c r="D2243" s="11"/>
      <c r="E2243" s="11"/>
      <c r="F2243" s="11"/>
      <c r="G2243" s="8"/>
      <c r="H2243" s="11"/>
      <c r="I2243" s="9" t="s">
        <v>6132</v>
      </c>
      <c r="J2243" s="10" t="n">
        <v>7707</v>
      </c>
      <c r="K2243" s="11" t="n">
        <v>0</v>
      </c>
      <c r="L2243" s="11"/>
    </row>
    <row r="2244" customFormat="false" ht="15.9" hidden="false" customHeight="false" outlineLevel="0" collapsed="false">
      <c r="A2244" s="1" t="s">
        <v>6133</v>
      </c>
      <c r="B2244" s="1" t="s">
        <v>6134</v>
      </c>
      <c r="C2244" s="1" t="s">
        <v>67</v>
      </c>
      <c r="D2244" s="1" t="s">
        <v>39</v>
      </c>
      <c r="E2244" s="1" t="n">
        <v>9865</v>
      </c>
      <c r="F2244" s="1" t="n">
        <f aca="false">D2244-C2244</f>
        <v>2</v>
      </c>
      <c r="G2244" s="26" t="n">
        <v>3853.5</v>
      </c>
      <c r="H2244" s="1" t="n">
        <f aca="false">G2244*F2244</f>
        <v>7707</v>
      </c>
      <c r="I2244" s="13" t="s">
        <v>6135</v>
      </c>
      <c r="J2244" s="14" t="n">
        <v>7707</v>
      </c>
      <c r="K2244" s="1" t="n">
        <f aca="false">H2244-J2244</f>
        <v>0</v>
      </c>
      <c r="L2244" s="0"/>
    </row>
    <row r="2245" customFormat="false" ht="30.8" hidden="false" customHeight="false" outlineLevel="0" collapsed="false">
      <c r="A2245" s="1" t="s">
        <v>6136</v>
      </c>
      <c r="B2245" s="1" t="s">
        <v>6137</v>
      </c>
      <c r="C2245" s="1" t="s">
        <v>14</v>
      </c>
      <c r="D2245" s="1" t="s">
        <v>180</v>
      </c>
      <c r="E2245" s="1" t="n">
        <v>13645</v>
      </c>
      <c r="F2245" s="1" t="n">
        <f aca="false">D2245-C2245</f>
        <v>2</v>
      </c>
      <c r="G2245" s="26" t="n">
        <v>5743.5</v>
      </c>
      <c r="H2245" s="1" t="n">
        <f aca="false">G2245*F2245</f>
        <v>11487</v>
      </c>
      <c r="I2245" s="13" t="s">
        <v>6138</v>
      </c>
      <c r="J2245" s="14" t="n">
        <v>11486.8</v>
      </c>
      <c r="K2245" s="1" t="n">
        <f aca="false">H2245-J2245</f>
        <v>0.200000000000728</v>
      </c>
      <c r="L2245" s="0"/>
    </row>
    <row r="2246" s="12" customFormat="true" ht="29.85" hidden="false" customHeight="false" outlineLevel="0" collapsed="false">
      <c r="A2246" s="23" t="s">
        <v>6139</v>
      </c>
      <c r="B2246" s="11" t="s">
        <v>6140</v>
      </c>
      <c r="C2246" s="11" t="s">
        <v>93</v>
      </c>
      <c r="D2246" s="11" t="s">
        <v>86</v>
      </c>
      <c r="E2246" s="11" t="n">
        <v>73290</v>
      </c>
      <c r="F2246" s="11" t="n">
        <f aca="false">D2246-C2246</f>
        <v>6</v>
      </c>
      <c r="G2246" s="8" t="n">
        <f aca="false">3853.5*2</f>
        <v>7707</v>
      </c>
      <c r="H2246" s="11" t="n">
        <f aca="false">G2246*F2246</f>
        <v>46242</v>
      </c>
      <c r="I2246" s="9" t="s">
        <v>6141</v>
      </c>
      <c r="J2246" s="10" t="n">
        <v>23121</v>
      </c>
      <c r="K2246" s="11" t="n">
        <f aca="false">H2246-J2246-J2247</f>
        <v>0</v>
      </c>
      <c r="L2246" s="11"/>
    </row>
    <row r="2247" s="12" customFormat="true" ht="29.85" hidden="false" customHeight="false" outlineLevel="0" collapsed="false">
      <c r="A2247" s="23"/>
      <c r="B2247" s="11"/>
      <c r="C2247" s="11"/>
      <c r="D2247" s="11"/>
      <c r="E2247" s="11"/>
      <c r="F2247" s="11"/>
      <c r="G2247" s="8"/>
      <c r="H2247" s="11"/>
      <c r="I2247" s="9" t="s">
        <v>6142</v>
      </c>
      <c r="J2247" s="10" t="n">
        <v>23121</v>
      </c>
      <c r="K2247" s="11" t="n">
        <v>0</v>
      </c>
      <c r="L2247" s="11"/>
    </row>
    <row r="2248" customFormat="false" ht="30.8" hidden="false" customHeight="false" outlineLevel="0" collapsed="false">
      <c r="A2248" s="1" t="s">
        <v>6143</v>
      </c>
      <c r="B2248" s="1" t="s">
        <v>6144</v>
      </c>
      <c r="C2248" s="1" t="s">
        <v>39</v>
      </c>
      <c r="D2248" s="1" t="s">
        <v>86</v>
      </c>
      <c r="E2248" s="1" t="n">
        <v>9865</v>
      </c>
      <c r="F2248" s="1" t="n">
        <f aca="false">D2248-C2248</f>
        <v>2</v>
      </c>
      <c r="G2248" s="26" t="n">
        <v>3853.5</v>
      </c>
      <c r="H2248" s="1" t="n">
        <f aca="false">G2248*F2248</f>
        <v>7707</v>
      </c>
      <c r="I2248" s="13" t="s">
        <v>6145</v>
      </c>
      <c r="J2248" s="14" t="n">
        <v>7707</v>
      </c>
      <c r="K2248" s="1" t="n">
        <f aca="false">H2248-J2248</f>
        <v>0</v>
      </c>
      <c r="L2248" s="0"/>
    </row>
    <row r="2249" customFormat="false" ht="30.8" hidden="false" customHeight="false" outlineLevel="0" collapsed="false">
      <c r="A2249" s="1" t="s">
        <v>6146</v>
      </c>
      <c r="B2249" s="1" t="s">
        <v>6147</v>
      </c>
      <c r="C2249" s="1" t="s">
        <v>75</v>
      </c>
      <c r="D2249" s="1" t="s">
        <v>13</v>
      </c>
      <c r="E2249" s="1" t="n">
        <v>44392.5</v>
      </c>
      <c r="F2249" s="1" t="n">
        <f aca="false">D2249-C2249</f>
        <v>9</v>
      </c>
      <c r="G2249" s="26" t="n">
        <v>3853.5</v>
      </c>
      <c r="H2249" s="1" t="n">
        <f aca="false">G2249*F2249</f>
        <v>34681.5</v>
      </c>
      <c r="I2249" s="13" t="s">
        <v>6148</v>
      </c>
      <c r="J2249" s="14" t="n">
        <v>34681.5</v>
      </c>
      <c r="K2249" s="1" t="n">
        <f aca="false">H2249-J2249</f>
        <v>0</v>
      </c>
      <c r="L2249" s="0"/>
    </row>
    <row r="2250" customFormat="false" ht="30.8" hidden="false" customHeight="false" outlineLevel="0" collapsed="false">
      <c r="A2250" s="1" t="s">
        <v>6149</v>
      </c>
      <c r="B2250" s="1" t="s">
        <v>6150</v>
      </c>
      <c r="C2250" s="1" t="s">
        <v>39</v>
      </c>
      <c r="D2250" s="1" t="s">
        <v>207</v>
      </c>
      <c r="E2250" s="1" t="n">
        <v>26705</v>
      </c>
      <c r="F2250" s="1" t="n">
        <f aca="false">D2250-C2250</f>
        <v>4</v>
      </c>
      <c r="G2250" s="26" t="n">
        <v>3853.5</v>
      </c>
      <c r="H2250" s="1" t="n">
        <f aca="false">G2250*F2250</f>
        <v>15414</v>
      </c>
      <c r="I2250" s="13" t="s">
        <v>6151</v>
      </c>
      <c r="J2250" s="14" t="n">
        <v>15414</v>
      </c>
      <c r="K2250" s="1" t="n">
        <f aca="false">H2250-J2250</f>
        <v>0</v>
      </c>
      <c r="L2250" s="0"/>
    </row>
    <row r="2251" customFormat="false" ht="30.8" hidden="false" customHeight="false" outlineLevel="0" collapsed="false">
      <c r="A2251" s="1" t="s">
        <v>6152</v>
      </c>
      <c r="B2251" s="1" t="s">
        <v>6153</v>
      </c>
      <c r="C2251" s="1" t="s">
        <v>119</v>
      </c>
      <c r="D2251" s="1" t="s">
        <v>67</v>
      </c>
      <c r="E2251" s="1" t="n">
        <v>4382.5</v>
      </c>
      <c r="F2251" s="1" t="n">
        <f aca="false">D2251-C2251</f>
        <v>1</v>
      </c>
      <c r="G2251" s="26" t="n">
        <v>3853.5</v>
      </c>
      <c r="H2251" s="1" t="n">
        <f aca="false">G2251*F2251</f>
        <v>3853.5</v>
      </c>
      <c r="I2251" s="13" t="s">
        <v>6154</v>
      </c>
      <c r="J2251" s="14" t="n">
        <v>3853.5</v>
      </c>
      <c r="K2251" s="1" t="n">
        <f aca="false">H2251-J2251</f>
        <v>0</v>
      </c>
      <c r="L2251" s="0"/>
    </row>
    <row r="2252" s="22" customFormat="true" ht="15.85" hidden="false" customHeight="false" outlineLevel="0" collapsed="false">
      <c r="A2252" s="19" t="s">
        <v>6155</v>
      </c>
      <c r="B2252" s="19" t="s">
        <v>6156</v>
      </c>
      <c r="C2252" s="19" t="s">
        <v>43</v>
      </c>
      <c r="D2252" s="19" t="s">
        <v>29</v>
      </c>
      <c r="E2252" s="19" t="n">
        <v>26805</v>
      </c>
      <c r="F2252" s="19" t="n">
        <f aca="false">D2252-C2252</f>
        <v>4</v>
      </c>
      <c r="G2252" s="19" t="n">
        <v>3670</v>
      </c>
      <c r="H2252" s="19" t="n">
        <f aca="false">G2252*F2252</f>
        <v>14680</v>
      </c>
      <c r="I2252" s="20" t="s">
        <v>6157</v>
      </c>
      <c r="J2252" s="21" t="n">
        <v>14680</v>
      </c>
      <c r="K2252" s="19" t="n">
        <f aca="false">H2252-J2252</f>
        <v>0</v>
      </c>
    </row>
    <row r="2253" customFormat="false" ht="15.9" hidden="false" customHeight="false" outlineLevel="0" collapsed="false">
      <c r="A2253" s="1" t="s">
        <v>6158</v>
      </c>
      <c r="B2253" s="1" t="s">
        <v>6159</v>
      </c>
      <c r="C2253" s="1" t="s">
        <v>14</v>
      </c>
      <c r="D2253" s="1" t="s">
        <v>58</v>
      </c>
      <c r="E2253" s="1" t="n">
        <v>24662.5</v>
      </c>
      <c r="F2253" s="1" t="n">
        <f aca="false">D2253-C2253</f>
        <v>5</v>
      </c>
      <c r="G2253" s="26" t="n">
        <v>3853.5</v>
      </c>
      <c r="H2253" s="1" t="n">
        <f aca="false">G2253*F2253</f>
        <v>19267.5</v>
      </c>
      <c r="I2253" s="13" t="s">
        <v>6160</v>
      </c>
      <c r="J2253" s="14" t="n">
        <v>19267.5</v>
      </c>
      <c r="K2253" s="1" t="n">
        <f aca="false">H2253-J2253</f>
        <v>0</v>
      </c>
      <c r="L2253" s="0"/>
    </row>
    <row r="2254" customFormat="false" ht="15.9" hidden="false" customHeight="false" outlineLevel="0" collapsed="false">
      <c r="A2254" s="1" t="s">
        <v>6161</v>
      </c>
      <c r="B2254" s="1" t="s">
        <v>6162</v>
      </c>
      <c r="C2254" s="1" t="s">
        <v>14</v>
      </c>
      <c r="D2254" s="1" t="s">
        <v>58</v>
      </c>
      <c r="E2254" s="1" t="n">
        <v>24662.5</v>
      </c>
      <c r="F2254" s="1" t="n">
        <f aca="false">D2254-C2254</f>
        <v>5</v>
      </c>
      <c r="G2254" s="26" t="n">
        <v>3853.5</v>
      </c>
      <c r="H2254" s="1" t="n">
        <f aca="false">G2254*F2254</f>
        <v>19267.5</v>
      </c>
      <c r="I2254" s="13" t="s">
        <v>6163</v>
      </c>
      <c r="J2254" s="14" t="n">
        <v>19267.5</v>
      </c>
      <c r="K2254" s="1" t="n">
        <f aca="false">H2254-J2254</f>
        <v>0</v>
      </c>
      <c r="L2254" s="0"/>
    </row>
    <row r="2255" customFormat="false" ht="30.8" hidden="false" customHeight="false" outlineLevel="0" collapsed="false">
      <c r="A2255" s="1" t="s">
        <v>6164</v>
      </c>
      <c r="B2255" s="1" t="s">
        <v>6165</v>
      </c>
      <c r="C2255" s="1" t="s">
        <v>29</v>
      </c>
      <c r="D2255" s="1" t="s">
        <v>34</v>
      </c>
      <c r="E2255" s="1" t="n">
        <v>37581.25</v>
      </c>
      <c r="F2255" s="1" t="n">
        <f aca="false">D2255-C2255</f>
        <v>5</v>
      </c>
      <c r="G2255" s="26" t="n">
        <v>4693.5</v>
      </c>
      <c r="H2255" s="1" t="n">
        <f aca="false">G2255*F2255</f>
        <v>23467.5</v>
      </c>
      <c r="I2255" s="13" t="s">
        <v>6166</v>
      </c>
      <c r="J2255" s="14" t="n">
        <v>23467.5</v>
      </c>
      <c r="K2255" s="1" t="n">
        <f aca="false">H2255-J2255</f>
        <v>0</v>
      </c>
      <c r="L2255" s="0"/>
    </row>
    <row r="2256" s="30" customFormat="true" ht="30.8" hidden="false" customHeight="false" outlineLevel="0" collapsed="false">
      <c r="A2256" s="26" t="s">
        <v>6167</v>
      </c>
      <c r="B2256" s="26" t="s">
        <v>6168</v>
      </c>
      <c r="C2256" s="26" t="s">
        <v>133</v>
      </c>
      <c r="D2256" s="26" t="s">
        <v>51</v>
      </c>
      <c r="E2256" s="26" t="n">
        <v>13645</v>
      </c>
      <c r="F2256" s="26" t="n">
        <f aca="false">D2256-C2256</f>
        <v>2</v>
      </c>
      <c r="G2256" s="26" t="n">
        <v>5743.5</v>
      </c>
      <c r="H2256" s="26" t="n">
        <f aca="false">G2256*F2256</f>
        <v>11487</v>
      </c>
      <c r="I2256" s="13" t="s">
        <v>6169</v>
      </c>
      <c r="J2256" s="14" t="n">
        <v>11486.8</v>
      </c>
      <c r="K2256" s="1" t="n">
        <f aca="false">H2256-J2256</f>
        <v>0.200000000000728</v>
      </c>
      <c r="L2256" s="26"/>
      <c r="AMI2256" s="0"/>
      <c r="AMJ2256" s="0"/>
    </row>
    <row r="2257" customFormat="false" ht="30.8" hidden="false" customHeight="false" outlineLevel="0" collapsed="false">
      <c r="A2257" s="1" t="s">
        <v>6170</v>
      </c>
      <c r="B2257" s="1" t="s">
        <v>6171</v>
      </c>
      <c r="C2257" s="1" t="s">
        <v>133</v>
      </c>
      <c r="D2257" s="1" t="s">
        <v>51</v>
      </c>
      <c r="E2257" s="1" t="n">
        <v>9865</v>
      </c>
      <c r="F2257" s="1" t="n">
        <f aca="false">D2257-C2257</f>
        <v>2</v>
      </c>
      <c r="G2257" s="26" t="n">
        <v>3853.5</v>
      </c>
      <c r="H2257" s="1" t="n">
        <f aca="false">G2257*F2257</f>
        <v>7707</v>
      </c>
      <c r="I2257" s="13" t="s">
        <v>6172</v>
      </c>
      <c r="J2257" s="14" t="n">
        <v>7707</v>
      </c>
      <c r="K2257" s="1" t="n">
        <f aca="false">H2257-J2257</f>
        <v>0</v>
      </c>
      <c r="L2257" s="0"/>
    </row>
    <row r="2258" s="12" customFormat="true" ht="29.85" hidden="false" customHeight="false" outlineLevel="0" collapsed="false">
      <c r="A2258" s="23" t="s">
        <v>6173</v>
      </c>
      <c r="B2258" s="11" t="s">
        <v>6174</v>
      </c>
      <c r="C2258" s="11" t="s">
        <v>142</v>
      </c>
      <c r="D2258" s="11" t="s">
        <v>63</v>
      </c>
      <c r="E2258" s="11" t="n">
        <v>19730</v>
      </c>
      <c r="F2258" s="11" t="n">
        <f aca="false">D2258-C2258</f>
        <v>2</v>
      </c>
      <c r="G2258" s="8" t="n">
        <f aca="false">3853.5*2</f>
        <v>7707</v>
      </c>
      <c r="H2258" s="11" t="n">
        <f aca="false">G2258*F2258</f>
        <v>15414</v>
      </c>
      <c r="I2258" s="9" t="s">
        <v>6175</v>
      </c>
      <c r="J2258" s="10" t="n">
        <v>7707</v>
      </c>
      <c r="K2258" s="11" t="n">
        <f aca="false">H2258-J2258-J2259</f>
        <v>0</v>
      </c>
      <c r="L2258" s="11"/>
    </row>
    <row r="2259" s="12" customFormat="true" ht="29.85" hidden="false" customHeight="false" outlineLevel="0" collapsed="false">
      <c r="A2259" s="23"/>
      <c r="B2259" s="11"/>
      <c r="C2259" s="11"/>
      <c r="D2259" s="11"/>
      <c r="E2259" s="11"/>
      <c r="F2259" s="11"/>
      <c r="G2259" s="8"/>
      <c r="H2259" s="11"/>
      <c r="I2259" s="9" t="s">
        <v>6176</v>
      </c>
      <c r="J2259" s="10" t="n">
        <v>7707</v>
      </c>
      <c r="K2259" s="11" t="n">
        <v>0</v>
      </c>
      <c r="L2259" s="11"/>
    </row>
    <row r="2260" customFormat="false" ht="30.8" hidden="false" customHeight="false" outlineLevel="0" collapsed="false">
      <c r="A2260" s="26" t="s">
        <v>6177</v>
      </c>
      <c r="B2260" s="26" t="s">
        <v>6178</v>
      </c>
      <c r="C2260" s="26" t="s">
        <v>14</v>
      </c>
      <c r="D2260" s="26" t="s">
        <v>180</v>
      </c>
      <c r="E2260" s="26" t="n">
        <v>12215</v>
      </c>
      <c r="F2260" s="26" t="n">
        <f aca="false">D2260-C2260</f>
        <v>2</v>
      </c>
      <c r="G2260" s="26" t="n">
        <v>3853.5</v>
      </c>
      <c r="H2260" s="26" t="n">
        <f aca="false">G2260*F2260</f>
        <v>7707</v>
      </c>
      <c r="I2260" s="13" t="s">
        <v>6179</v>
      </c>
      <c r="J2260" s="14" t="n">
        <v>7707</v>
      </c>
      <c r="K2260" s="26" t="n">
        <f aca="false">H2260-J2260</f>
        <v>0</v>
      </c>
      <c r="L2260" s="0"/>
    </row>
    <row r="2261" customFormat="false" ht="30.8" hidden="false" customHeight="false" outlineLevel="0" collapsed="false">
      <c r="A2261" s="1" t="s">
        <v>6180</v>
      </c>
      <c r="B2261" s="1" t="s">
        <v>6181</v>
      </c>
      <c r="C2261" s="1" t="s">
        <v>86</v>
      </c>
      <c r="D2261" s="1" t="s">
        <v>14</v>
      </c>
      <c r="E2261" s="1" t="n">
        <v>24662.5</v>
      </c>
      <c r="F2261" s="1" t="n">
        <f aca="false">D2261-C2261</f>
        <v>5</v>
      </c>
      <c r="G2261" s="26" t="n">
        <v>3853.5</v>
      </c>
      <c r="H2261" s="1" t="n">
        <f aca="false">G2261*F2261</f>
        <v>19267.5</v>
      </c>
      <c r="I2261" s="13" t="s">
        <v>6182</v>
      </c>
      <c r="J2261" s="14" t="n">
        <v>19267.5</v>
      </c>
      <c r="K2261" s="26" t="n">
        <f aca="false">H2261-J2261</f>
        <v>0</v>
      </c>
      <c r="L2261" s="0"/>
    </row>
    <row r="2262" s="6" customFormat="true" ht="29.85" hidden="false" customHeight="false" outlineLevel="0" collapsed="false">
      <c r="A2262" s="4" t="s">
        <v>6183</v>
      </c>
      <c r="B2262" s="4" t="s">
        <v>6184</v>
      </c>
      <c r="C2262" s="4" t="s">
        <v>43</v>
      </c>
      <c r="D2262" s="4" t="s">
        <v>28</v>
      </c>
      <c r="E2262" s="4" t="n">
        <v>5317.5</v>
      </c>
      <c r="F2262" s="4" t="n">
        <f aca="false">D2262-C2262</f>
        <v>1</v>
      </c>
      <c r="G2262" s="4" t="n">
        <v>3853.5</v>
      </c>
      <c r="H2262" s="4" t="n">
        <f aca="false">G2262*F2262</f>
        <v>3853.5</v>
      </c>
      <c r="I2262" s="28" t="s">
        <v>6185</v>
      </c>
      <c r="J2262" s="29" t="n">
        <v>3853.5</v>
      </c>
      <c r="K2262" s="4" t="n">
        <f aca="false">H2262-J2262</f>
        <v>0</v>
      </c>
    </row>
    <row r="2263" customFormat="false" ht="30.8" hidden="false" customHeight="false" outlineLevel="0" collapsed="false">
      <c r="A2263" s="26" t="s">
        <v>6186</v>
      </c>
      <c r="B2263" s="26" t="s">
        <v>6187</v>
      </c>
      <c r="C2263" s="26" t="s">
        <v>34</v>
      </c>
      <c r="D2263" s="26" t="s">
        <v>35</v>
      </c>
      <c r="E2263" s="26" t="n">
        <v>29595</v>
      </c>
      <c r="F2263" s="26" t="n">
        <f aca="false">D2263-C2263</f>
        <v>6</v>
      </c>
      <c r="G2263" s="26" t="n">
        <v>3853.5</v>
      </c>
      <c r="H2263" s="26" t="n">
        <f aca="false">G2263*F2263</f>
        <v>23121</v>
      </c>
      <c r="I2263" s="13" t="s">
        <v>6188</v>
      </c>
      <c r="J2263" s="14" t="n">
        <v>23121</v>
      </c>
      <c r="K2263" s="26" t="n">
        <f aca="false">H2263-J2263</f>
        <v>0</v>
      </c>
      <c r="L2263" s="0"/>
    </row>
    <row r="2264" customFormat="false" ht="29.85" hidden="false" customHeight="false" outlineLevel="0" collapsed="false">
      <c r="A2264" s="1" t="s">
        <v>6189</v>
      </c>
      <c r="B2264" s="1" t="s">
        <v>6190</v>
      </c>
      <c r="C2264" s="1" t="s">
        <v>86</v>
      </c>
      <c r="D2264" s="1" t="s">
        <v>133</v>
      </c>
      <c r="E2264" s="1" t="n">
        <v>4932.5</v>
      </c>
      <c r="F2264" s="1" t="n">
        <f aca="false">D2264-C2264</f>
        <v>1</v>
      </c>
      <c r="G2264" s="26" t="n">
        <v>3853.5</v>
      </c>
      <c r="H2264" s="1" t="n">
        <f aca="false">G2264*F2264</f>
        <v>3853.5</v>
      </c>
      <c r="I2264" s="13" t="s">
        <v>6191</v>
      </c>
      <c r="J2264" s="14" t="n">
        <v>3853.5</v>
      </c>
      <c r="K2264" s="26" t="n">
        <f aca="false">H2264-J2264</f>
        <v>0</v>
      </c>
      <c r="L2264" s="0"/>
    </row>
    <row r="2265" s="22" customFormat="true" ht="29.85" hidden="false" customHeight="false" outlineLevel="0" collapsed="false">
      <c r="A2265" s="19" t="s">
        <v>6192</v>
      </c>
      <c r="B2265" s="19" t="s">
        <v>6193</v>
      </c>
      <c r="C2265" s="19" t="s">
        <v>93</v>
      </c>
      <c r="D2265" s="19" t="s">
        <v>67</v>
      </c>
      <c r="E2265" s="19" t="n">
        <v>11545</v>
      </c>
      <c r="F2265" s="19" t="n">
        <f aca="false">D2265-C2265</f>
        <v>2</v>
      </c>
      <c r="G2265" s="19" t="n">
        <v>4693.5</v>
      </c>
      <c r="H2265" s="19" t="n">
        <f aca="false">G2265*F2265</f>
        <v>9387</v>
      </c>
      <c r="I2265" s="20" t="s">
        <v>6194</v>
      </c>
      <c r="J2265" s="21" t="n">
        <v>9387</v>
      </c>
      <c r="K2265" s="19" t="n">
        <f aca="false">H2265-J2265</f>
        <v>0</v>
      </c>
    </row>
    <row r="2266" customFormat="false" ht="30.8" hidden="false" customHeight="false" outlineLevel="0" collapsed="false">
      <c r="A2266" s="1" t="s">
        <v>6195</v>
      </c>
      <c r="B2266" s="1" t="s">
        <v>6196</v>
      </c>
      <c r="C2266" s="1" t="s">
        <v>82</v>
      </c>
      <c r="D2266" s="1" t="s">
        <v>67</v>
      </c>
      <c r="E2266" s="1" t="n">
        <v>14797.5</v>
      </c>
      <c r="F2266" s="1" t="n">
        <f aca="false">D2266-C2266</f>
        <v>3</v>
      </c>
      <c r="G2266" s="26" t="n">
        <v>3853.5</v>
      </c>
      <c r="H2266" s="1" t="n">
        <f aca="false">G2266*F2266</f>
        <v>11560.5</v>
      </c>
      <c r="I2266" s="13" t="s">
        <v>6197</v>
      </c>
      <c r="J2266" s="14" t="n">
        <v>11560.5</v>
      </c>
      <c r="K2266" s="26" t="n">
        <f aca="false">H2266-J2266</f>
        <v>0</v>
      </c>
      <c r="L2266" s="0"/>
    </row>
    <row r="2267" customFormat="false" ht="30.8" hidden="false" customHeight="false" outlineLevel="0" collapsed="false">
      <c r="A2267" s="1" t="s">
        <v>6198</v>
      </c>
      <c r="B2267" s="1" t="s">
        <v>6199</v>
      </c>
      <c r="C2267" s="1" t="s">
        <v>28</v>
      </c>
      <c r="D2267" s="1" t="s">
        <v>29</v>
      </c>
      <c r="E2267" s="1" t="n">
        <v>16777.5</v>
      </c>
      <c r="F2267" s="1" t="n">
        <f aca="false">D2267-C2267</f>
        <v>3</v>
      </c>
      <c r="G2267" s="26" t="n">
        <v>3853.5</v>
      </c>
      <c r="H2267" s="1" t="n">
        <f aca="false">G2267*F2267</f>
        <v>11560.5</v>
      </c>
      <c r="I2267" s="13" t="s">
        <v>6200</v>
      </c>
      <c r="J2267" s="14" t="n">
        <v>11560.5</v>
      </c>
      <c r="K2267" s="26" t="n">
        <f aca="false">H2267-J2267</f>
        <v>0</v>
      </c>
      <c r="L2267" s="0"/>
    </row>
    <row r="2268" customFormat="false" ht="30.8" hidden="false" customHeight="false" outlineLevel="0" collapsed="false">
      <c r="A2268" s="1" t="s">
        <v>6201</v>
      </c>
      <c r="B2268" s="1" t="s">
        <v>6202</v>
      </c>
      <c r="C2268" s="1" t="s">
        <v>43</v>
      </c>
      <c r="D2268" s="1" t="s">
        <v>47</v>
      </c>
      <c r="E2268" s="1" t="n">
        <v>10965</v>
      </c>
      <c r="F2268" s="1" t="n">
        <f aca="false">D2268-C2268</f>
        <v>2</v>
      </c>
      <c r="G2268" s="26" t="n">
        <v>3853.5</v>
      </c>
      <c r="H2268" s="1" t="n">
        <f aca="false">G2268*F2268</f>
        <v>7707</v>
      </c>
      <c r="I2268" s="13" t="s">
        <v>6203</v>
      </c>
      <c r="J2268" s="14" t="n">
        <v>7707</v>
      </c>
      <c r="K2268" s="26" t="n">
        <f aca="false">H2268-J2268</f>
        <v>0</v>
      </c>
      <c r="L2268" s="0"/>
    </row>
    <row r="2269" customFormat="false" ht="30.8" hidden="false" customHeight="false" outlineLevel="0" collapsed="false">
      <c r="A2269" s="1" t="s">
        <v>6204</v>
      </c>
      <c r="B2269" s="1" t="s">
        <v>6205</v>
      </c>
      <c r="C2269" s="1" t="s">
        <v>86</v>
      </c>
      <c r="D2269" s="1" t="s">
        <v>20</v>
      </c>
      <c r="E2269" s="1" t="n">
        <v>29595</v>
      </c>
      <c r="F2269" s="1" t="n">
        <f aca="false">D2269-C2269</f>
        <v>6</v>
      </c>
      <c r="G2269" s="26" t="n">
        <v>3853.5</v>
      </c>
      <c r="H2269" s="1" t="n">
        <f aca="false">G2269*F2269</f>
        <v>23121</v>
      </c>
      <c r="I2269" s="13" t="s">
        <v>6206</v>
      </c>
      <c r="J2269" s="14" t="n">
        <v>23121</v>
      </c>
      <c r="K2269" s="26" t="n">
        <f aca="false">H2269-J2269</f>
        <v>0</v>
      </c>
      <c r="L2269" s="0"/>
    </row>
    <row r="2270" customFormat="false" ht="30.8" hidden="false" customHeight="false" outlineLevel="0" collapsed="false">
      <c r="A2270" s="1" t="s">
        <v>6207</v>
      </c>
      <c r="B2270" s="1" t="s">
        <v>6208</v>
      </c>
      <c r="C2270" s="1" t="s">
        <v>75</v>
      </c>
      <c r="D2270" s="1" t="s">
        <v>19</v>
      </c>
      <c r="E2270" s="1" t="n">
        <v>9865</v>
      </c>
      <c r="F2270" s="1" t="n">
        <f aca="false">D2270-C2270</f>
        <v>2</v>
      </c>
      <c r="G2270" s="26" t="n">
        <v>3853.5</v>
      </c>
      <c r="H2270" s="1" t="n">
        <f aca="false">G2270*F2270</f>
        <v>7707</v>
      </c>
      <c r="I2270" s="13" t="s">
        <v>6209</v>
      </c>
      <c r="J2270" s="14" t="n">
        <v>7707</v>
      </c>
      <c r="K2270" s="26" t="n">
        <f aca="false">H2270-J2270</f>
        <v>0</v>
      </c>
      <c r="L2270" s="0"/>
    </row>
    <row r="2271" customFormat="false" ht="30.8" hidden="false" customHeight="false" outlineLevel="0" collapsed="false">
      <c r="A2271" s="1" t="s">
        <v>6210</v>
      </c>
      <c r="B2271" s="1" t="s">
        <v>6211</v>
      </c>
      <c r="C2271" s="1" t="s">
        <v>180</v>
      </c>
      <c r="D2271" s="1" t="s">
        <v>150</v>
      </c>
      <c r="E2271" s="1" t="n">
        <v>9865</v>
      </c>
      <c r="F2271" s="1" t="n">
        <f aca="false">D2271-C2271</f>
        <v>2</v>
      </c>
      <c r="G2271" s="26" t="n">
        <v>3853.5</v>
      </c>
      <c r="H2271" s="1" t="n">
        <f aca="false">G2271*F2271</f>
        <v>7707</v>
      </c>
      <c r="I2271" s="13" t="s">
        <v>6212</v>
      </c>
      <c r="J2271" s="14" t="n">
        <v>7707</v>
      </c>
      <c r="K2271" s="26" t="n">
        <f aca="false">H2271-J2271</f>
        <v>0</v>
      </c>
      <c r="L2271" s="0"/>
    </row>
    <row r="2272" customFormat="false" ht="30.8" hidden="false" customHeight="false" outlineLevel="0" collapsed="false">
      <c r="A2272" s="1" t="s">
        <v>6213</v>
      </c>
      <c r="B2272" s="1" t="s">
        <v>6214</v>
      </c>
      <c r="C2272" s="1" t="s">
        <v>146</v>
      </c>
      <c r="D2272" s="1" t="s">
        <v>58</v>
      </c>
      <c r="E2272" s="1" t="n">
        <v>9865</v>
      </c>
      <c r="F2272" s="1" t="n">
        <f aca="false">D2272-C2272</f>
        <v>2</v>
      </c>
      <c r="G2272" s="26" t="n">
        <v>3853.5</v>
      </c>
      <c r="H2272" s="1" t="n">
        <f aca="false">G2272*F2272</f>
        <v>7707</v>
      </c>
      <c r="I2272" s="13" t="s">
        <v>6215</v>
      </c>
      <c r="J2272" s="14" t="n">
        <v>7707</v>
      </c>
      <c r="K2272" s="26" t="n">
        <f aca="false">H2272-J2272</f>
        <v>0</v>
      </c>
      <c r="L2272" s="0"/>
    </row>
    <row r="2273" customFormat="false" ht="30.8" hidden="false" customHeight="false" outlineLevel="0" collapsed="false">
      <c r="A2273" s="26" t="s">
        <v>6216</v>
      </c>
      <c r="B2273" s="26" t="s">
        <v>6217</v>
      </c>
      <c r="C2273" s="26" t="s">
        <v>24</v>
      </c>
      <c r="D2273" s="26" t="s">
        <v>75</v>
      </c>
      <c r="E2273" s="26" t="n">
        <v>6107.5</v>
      </c>
      <c r="F2273" s="26" t="n">
        <f aca="false">D2273-C2273</f>
        <v>1</v>
      </c>
      <c r="G2273" s="26" t="n">
        <v>3853.5</v>
      </c>
      <c r="H2273" s="26" t="n">
        <f aca="false">G2273*F2273</f>
        <v>3853.5</v>
      </c>
      <c r="I2273" s="13" t="s">
        <v>6218</v>
      </c>
      <c r="J2273" s="14" t="n">
        <v>3853.5</v>
      </c>
      <c r="K2273" s="26" t="n">
        <f aca="false">H2273-J2273</f>
        <v>0</v>
      </c>
      <c r="L2273" s="0"/>
    </row>
    <row r="2274" s="12" customFormat="true" ht="29.85" hidden="false" customHeight="false" outlineLevel="0" collapsed="false">
      <c r="A2274" s="23" t="s">
        <v>6219</v>
      </c>
      <c r="B2274" s="11" t="s">
        <v>6220</v>
      </c>
      <c r="C2274" s="11" t="s">
        <v>75</v>
      </c>
      <c r="D2274" s="11" t="s">
        <v>93</v>
      </c>
      <c r="E2274" s="11" t="n">
        <v>56595</v>
      </c>
      <c r="F2274" s="11" t="n">
        <f aca="false">D2274-C2274</f>
        <v>4</v>
      </c>
      <c r="G2274" s="8" t="n">
        <f aca="false">3853.5*2</f>
        <v>7707</v>
      </c>
      <c r="H2274" s="11" t="n">
        <f aca="false">G2274*F2274</f>
        <v>30828</v>
      </c>
      <c r="I2274" s="9" t="s">
        <v>6221</v>
      </c>
      <c r="J2274" s="10" t="n">
        <v>15414</v>
      </c>
      <c r="K2274" s="11" t="n">
        <f aca="false">H2274-J2274-J2275</f>
        <v>0</v>
      </c>
      <c r="L2274" s="11"/>
    </row>
    <row r="2275" s="12" customFormat="true" ht="29.85" hidden="false" customHeight="false" outlineLevel="0" collapsed="false">
      <c r="A2275" s="23"/>
      <c r="B2275" s="11"/>
      <c r="C2275" s="11"/>
      <c r="D2275" s="11"/>
      <c r="E2275" s="11"/>
      <c r="F2275" s="11"/>
      <c r="G2275" s="8"/>
      <c r="H2275" s="11"/>
      <c r="I2275" s="9" t="s">
        <v>6222</v>
      </c>
      <c r="J2275" s="10" t="n">
        <v>15414</v>
      </c>
      <c r="K2275" s="11" t="n">
        <v>0</v>
      </c>
      <c r="L2275" s="11"/>
    </row>
    <row r="2276" customFormat="false" ht="30.8" hidden="false" customHeight="false" outlineLevel="0" collapsed="false">
      <c r="A2276" s="1" t="s">
        <v>6223</v>
      </c>
      <c r="B2276" s="1" t="s">
        <v>6224</v>
      </c>
      <c r="C2276" s="1" t="s">
        <v>133</v>
      </c>
      <c r="D2276" s="1" t="s">
        <v>232</v>
      </c>
      <c r="E2276" s="1" t="n">
        <v>49325</v>
      </c>
      <c r="F2276" s="1" t="n">
        <f aca="false">D2276-C2276</f>
        <v>10</v>
      </c>
      <c r="G2276" s="26" t="n">
        <v>3853.5</v>
      </c>
      <c r="H2276" s="1" t="n">
        <f aca="false">G2276*F2276</f>
        <v>38535</v>
      </c>
      <c r="I2276" s="13" t="s">
        <v>6225</v>
      </c>
      <c r="J2276" s="14" t="n">
        <v>38535</v>
      </c>
      <c r="K2276" s="1" t="n">
        <f aca="false">H2276-J2276</f>
        <v>0</v>
      </c>
      <c r="L2276" s="0"/>
    </row>
    <row r="2277" s="12" customFormat="true" ht="29.85" hidden="false" customHeight="false" outlineLevel="0" collapsed="false">
      <c r="A2277" s="23" t="s">
        <v>6226</v>
      </c>
      <c r="B2277" s="11" t="s">
        <v>6227</v>
      </c>
      <c r="C2277" s="11" t="s">
        <v>166</v>
      </c>
      <c r="D2277" s="11" t="s">
        <v>142</v>
      </c>
      <c r="E2277" s="11" t="n">
        <v>25860.5</v>
      </c>
      <c r="F2277" s="11" t="n">
        <v>3</v>
      </c>
      <c r="G2277" s="8" t="n">
        <v>4693.5</v>
      </c>
      <c r="H2277" s="11" t="n">
        <f aca="false">G2277*F2277</f>
        <v>14080.5</v>
      </c>
      <c r="I2277" s="9" t="s">
        <v>6228</v>
      </c>
      <c r="J2277" s="10" t="n">
        <v>14080.5</v>
      </c>
      <c r="K2277" s="11" t="n">
        <f aca="false">H2277+H2278-J2277-J2278</f>
        <v>0</v>
      </c>
      <c r="L2277" s="11"/>
    </row>
    <row r="2278" s="12" customFormat="true" ht="29.85" hidden="false" customHeight="false" outlineLevel="0" collapsed="false">
      <c r="A2278" s="23"/>
      <c r="B2278" s="11"/>
      <c r="C2278" s="11"/>
      <c r="D2278" s="11"/>
      <c r="E2278" s="11"/>
      <c r="F2278" s="11" t="n">
        <v>1</v>
      </c>
      <c r="G2278" s="8" t="n">
        <v>6000</v>
      </c>
      <c r="H2278" s="11" t="n">
        <f aca="false">(G2278*F2278)+1100+600</f>
        <v>7700</v>
      </c>
      <c r="I2278" s="9" t="s">
        <v>6229</v>
      </c>
      <c r="J2278" s="10" t="n">
        <v>7700</v>
      </c>
      <c r="K2278" s="11" t="n">
        <v>0</v>
      </c>
      <c r="L2278" s="11"/>
    </row>
    <row r="2279" customFormat="false" ht="30.8" hidden="false" customHeight="false" outlineLevel="0" collapsed="false">
      <c r="A2279" s="1" t="s">
        <v>6230</v>
      </c>
      <c r="B2279" s="1" t="s">
        <v>6231</v>
      </c>
      <c r="C2279" s="1" t="s">
        <v>29</v>
      </c>
      <c r="D2279" s="1" t="s">
        <v>74</v>
      </c>
      <c r="E2279" s="1" t="n">
        <v>12865</v>
      </c>
      <c r="F2279" s="1" t="n">
        <f aca="false">D2279-C2279</f>
        <v>2</v>
      </c>
      <c r="G2279" s="26" t="n">
        <v>4693.5</v>
      </c>
      <c r="H2279" s="1" t="n">
        <f aca="false">G2279*F2279</f>
        <v>9387</v>
      </c>
      <c r="I2279" s="13" t="s">
        <v>6232</v>
      </c>
      <c r="J2279" s="14" t="n">
        <v>9387</v>
      </c>
      <c r="K2279" s="1" t="n">
        <f aca="false">H2279-J2279</f>
        <v>0</v>
      </c>
      <c r="L2279" s="0"/>
    </row>
    <row r="2280" customFormat="false" ht="15.9" hidden="false" customHeight="false" outlineLevel="0" collapsed="false">
      <c r="A2280" s="26" t="s">
        <v>6233</v>
      </c>
      <c r="B2280" s="26" t="s">
        <v>6234</v>
      </c>
      <c r="C2280" s="26" t="s">
        <v>180</v>
      </c>
      <c r="D2280" s="26" t="s">
        <v>58</v>
      </c>
      <c r="E2280" s="26" t="n">
        <v>20467.5</v>
      </c>
      <c r="F2280" s="26" t="n">
        <f aca="false">D2280-C2280</f>
        <v>3</v>
      </c>
      <c r="G2280" s="26" t="n">
        <v>5743.5</v>
      </c>
      <c r="H2280" s="26" t="n">
        <f aca="false">G2280*F2280</f>
        <v>17230.5</v>
      </c>
      <c r="I2280" s="13" t="s">
        <v>6235</v>
      </c>
      <c r="J2280" s="14" t="n">
        <v>17230.2</v>
      </c>
      <c r="K2280" s="1" t="n">
        <f aca="false">H2280-J2280</f>
        <v>0.299999999999272</v>
      </c>
      <c r="L2280" s="0"/>
    </row>
    <row r="2281" customFormat="false" ht="30.8" hidden="false" customHeight="false" outlineLevel="0" collapsed="false">
      <c r="A2281" s="1" t="s">
        <v>6236</v>
      </c>
      <c r="B2281" s="1" t="s">
        <v>6237</v>
      </c>
      <c r="C2281" s="1" t="s">
        <v>39</v>
      </c>
      <c r="D2281" s="1" t="s">
        <v>13</v>
      </c>
      <c r="E2281" s="1" t="n">
        <v>6822.5</v>
      </c>
      <c r="F2281" s="1" t="n">
        <f aca="false">D2281-C2281</f>
        <v>1</v>
      </c>
      <c r="G2281" s="26" t="n">
        <v>5743.5</v>
      </c>
      <c r="H2281" s="1" t="n">
        <f aca="false">G2281*F2281</f>
        <v>5743.5</v>
      </c>
      <c r="I2281" s="13" t="s">
        <v>6238</v>
      </c>
      <c r="J2281" s="14" t="n">
        <v>5743.4</v>
      </c>
      <c r="K2281" s="1" t="n">
        <f aca="false">H2281-J2281</f>
        <v>0.100000000000364</v>
      </c>
      <c r="L2281" s="0"/>
    </row>
    <row r="2282" s="12" customFormat="true" ht="29.85" hidden="false" customHeight="false" outlineLevel="0" collapsed="false">
      <c r="A2282" s="23" t="s">
        <v>6239</v>
      </c>
      <c r="B2282" s="11" t="s">
        <v>6237</v>
      </c>
      <c r="C2282" s="11" t="s">
        <v>13</v>
      </c>
      <c r="D2282" s="11" t="s">
        <v>86</v>
      </c>
      <c r="E2282" s="11" t="n">
        <v>13645</v>
      </c>
      <c r="F2282" s="11" t="n">
        <f aca="false">D2282-C2282</f>
        <v>1</v>
      </c>
      <c r="G2282" s="8" t="n">
        <f aca="false">5743.5*2</f>
        <v>11487</v>
      </c>
      <c r="H2282" s="11" t="n">
        <f aca="false">G2282*F2282</f>
        <v>11487</v>
      </c>
      <c r="I2282" s="9" t="s">
        <v>6240</v>
      </c>
      <c r="J2282" s="10" t="n">
        <v>5743.4</v>
      </c>
      <c r="K2282" s="11" t="n">
        <f aca="false">H2282-J2282-J2283</f>
        <v>0.200000000000728</v>
      </c>
      <c r="L2282" s="11"/>
    </row>
    <row r="2283" s="12" customFormat="true" ht="29.85" hidden="false" customHeight="false" outlineLevel="0" collapsed="false">
      <c r="A2283" s="23"/>
      <c r="B2283" s="11"/>
      <c r="C2283" s="11"/>
      <c r="D2283" s="11"/>
      <c r="E2283" s="11"/>
      <c r="F2283" s="11"/>
      <c r="G2283" s="8"/>
      <c r="H2283" s="11"/>
      <c r="I2283" s="9" t="s">
        <v>6241</v>
      </c>
      <c r="J2283" s="10" t="n">
        <v>5743.4</v>
      </c>
      <c r="K2283" s="11" t="n">
        <v>0</v>
      </c>
      <c r="L2283" s="11"/>
    </row>
    <row r="2284" customFormat="false" ht="30.8" hidden="false" customHeight="false" outlineLevel="0" collapsed="false">
      <c r="A2284" s="1" t="s">
        <v>6242</v>
      </c>
      <c r="B2284" s="1" t="s">
        <v>6243</v>
      </c>
      <c r="C2284" s="1" t="s">
        <v>34</v>
      </c>
      <c r="D2284" s="1" t="s">
        <v>93</v>
      </c>
      <c r="E2284" s="1" t="n">
        <v>16777.5</v>
      </c>
      <c r="F2284" s="1" t="n">
        <f aca="false">D2284-C2284</f>
        <v>3</v>
      </c>
      <c r="G2284" s="26" t="n">
        <v>3853.5</v>
      </c>
      <c r="H2284" s="1" t="n">
        <f aca="false">G2284*F2284</f>
        <v>11560.5</v>
      </c>
      <c r="I2284" s="13" t="s">
        <v>6244</v>
      </c>
      <c r="J2284" s="14" t="n">
        <v>11560.5</v>
      </c>
      <c r="K2284" s="1" t="n">
        <f aca="false">H2284-J2284</f>
        <v>0</v>
      </c>
      <c r="L2284" s="0"/>
    </row>
    <row r="2285" customFormat="false" ht="30.8" hidden="false" customHeight="false" outlineLevel="0" collapsed="false">
      <c r="A2285" s="1" t="s">
        <v>6245</v>
      </c>
      <c r="B2285" s="1" t="s">
        <v>6246</v>
      </c>
      <c r="C2285" s="1" t="s">
        <v>35</v>
      </c>
      <c r="D2285" s="1" t="s">
        <v>180</v>
      </c>
      <c r="E2285" s="1" t="n">
        <v>66762.5</v>
      </c>
      <c r="F2285" s="1" t="n">
        <f aca="false">D2285-C2285</f>
        <v>10</v>
      </c>
      <c r="G2285" s="26" t="n">
        <v>3853.5</v>
      </c>
      <c r="H2285" s="1" t="n">
        <f aca="false">G2285*F2285</f>
        <v>38535</v>
      </c>
      <c r="I2285" s="13" t="s">
        <v>6247</v>
      </c>
      <c r="J2285" s="14" t="n">
        <v>38535</v>
      </c>
      <c r="K2285" s="1" t="n">
        <f aca="false">H2285-J2285</f>
        <v>0</v>
      </c>
      <c r="L2285" s="0"/>
    </row>
    <row r="2286" customFormat="false" ht="15.9" hidden="false" customHeight="false" outlineLevel="0" collapsed="false">
      <c r="A2286" s="1" t="s">
        <v>6248</v>
      </c>
      <c r="B2286" s="1" t="s">
        <v>6249</v>
      </c>
      <c r="C2286" s="1" t="s">
        <v>58</v>
      </c>
      <c r="D2286" s="1" t="s">
        <v>59</v>
      </c>
      <c r="E2286" s="1" t="n">
        <v>9865</v>
      </c>
      <c r="F2286" s="1" t="n">
        <f aca="false">D2286-C2286</f>
        <v>2</v>
      </c>
      <c r="G2286" s="26" t="n">
        <v>3853.5</v>
      </c>
      <c r="H2286" s="1" t="n">
        <f aca="false">G2286*F2286</f>
        <v>7707</v>
      </c>
      <c r="I2286" s="13" t="s">
        <v>6250</v>
      </c>
      <c r="J2286" s="14" t="n">
        <v>7707</v>
      </c>
      <c r="K2286" s="1" t="n">
        <f aca="false">H2286-J2286</f>
        <v>0</v>
      </c>
      <c r="L2286" s="0"/>
    </row>
    <row r="2287" s="22" customFormat="true" ht="29.85" hidden="false" customHeight="false" outlineLevel="0" collapsed="false">
      <c r="A2287" s="75" t="s">
        <v>6251</v>
      </c>
      <c r="B2287" s="19" t="s">
        <v>6252</v>
      </c>
      <c r="C2287" s="19" t="s">
        <v>82</v>
      </c>
      <c r="D2287" s="19" t="s">
        <v>119</v>
      </c>
      <c r="E2287" s="19" t="n">
        <v>33375</v>
      </c>
      <c r="F2287" s="19" t="n">
        <f aca="false">D2287-C2287</f>
        <v>2</v>
      </c>
      <c r="G2287" s="19" t="n">
        <v>5743.5</v>
      </c>
      <c r="H2287" s="19" t="n">
        <v>11486.8</v>
      </c>
      <c r="I2287" s="20" t="s">
        <v>6253</v>
      </c>
      <c r="J2287" s="21" t="n">
        <v>11486.8</v>
      </c>
      <c r="K2287" s="19" t="n">
        <f aca="false">H2287+H2288-J2287-J2288-J2289</f>
        <v>0</v>
      </c>
      <c r="L2287" s="19"/>
    </row>
    <row r="2288" s="22" customFormat="true" ht="29.85" hidden="false" customHeight="false" outlineLevel="0" collapsed="false">
      <c r="A2288" s="75"/>
      <c r="B2288" s="19"/>
      <c r="C2288" s="19"/>
      <c r="D2288" s="19"/>
      <c r="E2288" s="19"/>
      <c r="F2288" s="19" t="n">
        <v>2</v>
      </c>
      <c r="G2288" s="19" t="n">
        <f aca="false">3853.5*2</f>
        <v>7707</v>
      </c>
      <c r="H2288" s="19" t="n">
        <f aca="false">G2288*F2288</f>
        <v>15414</v>
      </c>
      <c r="I2288" s="20" t="s">
        <v>6254</v>
      </c>
      <c r="J2288" s="21" t="n">
        <v>7707</v>
      </c>
      <c r="K2288" s="19" t="n">
        <v>0</v>
      </c>
      <c r="L2288" s="19"/>
    </row>
    <row r="2289" s="22" customFormat="true" ht="29.85" hidden="false" customHeight="false" outlineLevel="0" collapsed="false">
      <c r="A2289" s="75"/>
      <c r="B2289" s="19"/>
      <c r="C2289" s="19"/>
      <c r="D2289" s="19"/>
      <c r="E2289" s="19"/>
      <c r="F2289" s="19"/>
      <c r="G2289" s="19"/>
      <c r="H2289" s="19"/>
      <c r="I2289" s="20" t="s">
        <v>6255</v>
      </c>
      <c r="J2289" s="21" t="n">
        <v>7707</v>
      </c>
      <c r="K2289" s="19" t="n">
        <v>0</v>
      </c>
      <c r="L2289" s="19"/>
    </row>
    <row r="2290" customFormat="false" ht="15.9" hidden="false" customHeight="false" outlineLevel="0" collapsed="false">
      <c r="A2290" s="1" t="s">
        <v>6256</v>
      </c>
      <c r="B2290" s="1" t="s">
        <v>6257</v>
      </c>
      <c r="C2290" s="1" t="s">
        <v>58</v>
      </c>
      <c r="D2290" s="1" t="s">
        <v>59</v>
      </c>
      <c r="E2290" s="1" t="n">
        <v>12215</v>
      </c>
      <c r="F2290" s="1" t="n">
        <f aca="false">D2290-C2290</f>
        <v>2</v>
      </c>
      <c r="G2290" s="26" t="n">
        <v>3853.5</v>
      </c>
      <c r="H2290" s="1" t="n">
        <f aca="false">G2290*F2290</f>
        <v>7707</v>
      </c>
      <c r="I2290" s="13" t="s">
        <v>6258</v>
      </c>
      <c r="J2290" s="14" t="n">
        <v>7707</v>
      </c>
      <c r="K2290" s="1" t="n">
        <f aca="false">H2290-J2290</f>
        <v>0</v>
      </c>
      <c r="L2290" s="0"/>
    </row>
    <row r="2291" customFormat="false" ht="30.8" hidden="false" customHeight="false" outlineLevel="0" collapsed="false">
      <c r="A2291" s="1" t="s">
        <v>6259</v>
      </c>
      <c r="B2291" s="1" t="s">
        <v>6260</v>
      </c>
      <c r="C2291" s="1" t="s">
        <v>14</v>
      </c>
      <c r="D2291" s="1" t="s">
        <v>146</v>
      </c>
      <c r="E2291" s="1" t="n">
        <v>14797.5</v>
      </c>
      <c r="F2291" s="1" t="n">
        <f aca="false">D2291-C2291</f>
        <v>3</v>
      </c>
      <c r="G2291" s="26" t="n">
        <v>3853.5</v>
      </c>
      <c r="H2291" s="1" t="n">
        <f aca="false">G2291*F2291</f>
        <v>11560.5</v>
      </c>
      <c r="I2291" s="13" t="s">
        <v>6261</v>
      </c>
      <c r="J2291" s="14" t="n">
        <v>11560.5</v>
      </c>
      <c r="K2291" s="1" t="n">
        <f aca="false">H2291-J2291</f>
        <v>0</v>
      </c>
      <c r="L2291" s="0"/>
    </row>
    <row r="2292" customFormat="false" ht="30.8" hidden="false" customHeight="false" outlineLevel="0" collapsed="false">
      <c r="A2292" s="1" t="s">
        <v>6262</v>
      </c>
      <c r="B2292" s="1" t="s">
        <v>6263</v>
      </c>
      <c r="C2292" s="1" t="s">
        <v>180</v>
      </c>
      <c r="D2292" s="1" t="s">
        <v>150</v>
      </c>
      <c r="E2292" s="1" t="n">
        <v>12215</v>
      </c>
      <c r="F2292" s="1" t="n">
        <f aca="false">D2292-C2292</f>
        <v>2</v>
      </c>
      <c r="G2292" s="26" t="n">
        <v>3853.5</v>
      </c>
      <c r="H2292" s="1" t="n">
        <f aca="false">G2292*F2292</f>
        <v>7707</v>
      </c>
      <c r="I2292" s="13" t="s">
        <v>6264</v>
      </c>
      <c r="J2292" s="14" t="n">
        <v>7707</v>
      </c>
      <c r="K2292" s="1" t="n">
        <f aca="false">H2292-J2292</f>
        <v>0</v>
      </c>
      <c r="L2292" s="0"/>
    </row>
    <row r="2293" s="22" customFormat="true" ht="29.85" hidden="false" customHeight="false" outlineLevel="0" collapsed="false">
      <c r="A2293" s="19" t="s">
        <v>6265</v>
      </c>
      <c r="B2293" s="19" t="s">
        <v>6266</v>
      </c>
      <c r="C2293" s="19" t="s">
        <v>47</v>
      </c>
      <c r="D2293" s="19" t="s">
        <v>34</v>
      </c>
      <c r="E2293" s="19" t="n">
        <v>37730</v>
      </c>
      <c r="F2293" s="19" t="n">
        <f aca="false">D2293-C2293</f>
        <v>7</v>
      </c>
      <c r="G2293" s="19" t="n">
        <v>3853.5</v>
      </c>
      <c r="H2293" s="19" t="n">
        <f aca="false">G2293*F2293</f>
        <v>26974.5</v>
      </c>
      <c r="I2293" s="20" t="s">
        <v>6267</v>
      </c>
      <c r="J2293" s="21" t="n">
        <v>26974.5</v>
      </c>
      <c r="K2293" s="19" t="n">
        <f aca="false">H2293-J2293</f>
        <v>0</v>
      </c>
    </row>
    <row r="2294" s="90" customFormat="true" ht="30.8" hidden="false" customHeight="false" outlineLevel="0" collapsed="false">
      <c r="A2294" s="86" t="s">
        <v>6268</v>
      </c>
      <c r="B2294" s="86" t="s">
        <v>6269</v>
      </c>
      <c r="C2294" s="86" t="s">
        <v>14</v>
      </c>
      <c r="D2294" s="86" t="s">
        <v>20</v>
      </c>
      <c r="E2294" s="86" t="n">
        <v>5772.5</v>
      </c>
      <c r="F2294" s="86" t="n">
        <f aca="false">D2294-C2294</f>
        <v>1</v>
      </c>
      <c r="G2294" s="86" t="n">
        <v>4693.5</v>
      </c>
      <c r="H2294" s="86" t="n">
        <f aca="false">G2294*F2294</f>
        <v>4693.5</v>
      </c>
      <c r="I2294" s="87" t="s">
        <v>6270</v>
      </c>
      <c r="J2294" s="88" t="n">
        <v>4693.5</v>
      </c>
      <c r="K2294" s="1" t="n">
        <f aca="false">H2294-J2294</f>
        <v>0</v>
      </c>
      <c r="L2294" s="86"/>
      <c r="AMI2294" s="0"/>
      <c r="AMJ2294" s="0"/>
    </row>
    <row r="2295" customFormat="false" ht="30.8" hidden="false" customHeight="false" outlineLevel="0" collapsed="false">
      <c r="A2295" s="1" t="s">
        <v>6271</v>
      </c>
      <c r="B2295" s="1" t="s">
        <v>6272</v>
      </c>
      <c r="C2295" s="1" t="s">
        <v>39</v>
      </c>
      <c r="D2295" s="1" t="s">
        <v>86</v>
      </c>
      <c r="E2295" s="1" t="n">
        <v>9865</v>
      </c>
      <c r="F2295" s="1" t="n">
        <f aca="false">D2295-C2295</f>
        <v>2</v>
      </c>
      <c r="G2295" s="26" t="n">
        <v>3853.5</v>
      </c>
      <c r="H2295" s="1" t="n">
        <f aca="false">G2295*F2295</f>
        <v>7707</v>
      </c>
      <c r="I2295" s="13" t="s">
        <v>6273</v>
      </c>
      <c r="J2295" s="14" t="n">
        <v>7707</v>
      </c>
      <c r="K2295" s="1" t="n">
        <f aca="false">H2295-J2295</f>
        <v>0</v>
      </c>
      <c r="L2295" s="0"/>
    </row>
    <row r="2296" customFormat="false" ht="30.8" hidden="false" customHeight="false" outlineLevel="0" collapsed="false">
      <c r="A2296" s="1" t="s">
        <v>6274</v>
      </c>
      <c r="B2296" s="1" t="s">
        <v>6275</v>
      </c>
      <c r="C2296" s="1" t="s">
        <v>24</v>
      </c>
      <c r="D2296" s="1" t="s">
        <v>75</v>
      </c>
      <c r="E2296" s="1" t="n">
        <v>4932.5</v>
      </c>
      <c r="F2296" s="1" t="n">
        <f aca="false">D2296-C2296</f>
        <v>1</v>
      </c>
      <c r="G2296" s="26" t="n">
        <v>3853.5</v>
      </c>
      <c r="H2296" s="1" t="n">
        <f aca="false">G2296*F2296</f>
        <v>3853.5</v>
      </c>
      <c r="I2296" s="13" t="s">
        <v>6276</v>
      </c>
      <c r="J2296" s="14" t="n">
        <v>3853.5</v>
      </c>
      <c r="K2296" s="1" t="n">
        <f aca="false">H2296-J2296</f>
        <v>0</v>
      </c>
      <c r="L2296" s="0"/>
    </row>
    <row r="2297" customFormat="false" ht="30.8" hidden="false" customHeight="false" outlineLevel="0" collapsed="false">
      <c r="A2297" s="1" t="s">
        <v>6277</v>
      </c>
      <c r="B2297" s="1" t="s">
        <v>6278</v>
      </c>
      <c r="C2297" s="1" t="s">
        <v>20</v>
      </c>
      <c r="D2297" s="1" t="s">
        <v>58</v>
      </c>
      <c r="E2297" s="1" t="n">
        <v>24430</v>
      </c>
      <c r="F2297" s="1" t="n">
        <f aca="false">D2297-C2297</f>
        <v>4</v>
      </c>
      <c r="G2297" s="26" t="n">
        <v>3853.5</v>
      </c>
      <c r="H2297" s="1" t="n">
        <f aca="false">G2297*F2297</f>
        <v>15414</v>
      </c>
      <c r="I2297" s="13" t="s">
        <v>6279</v>
      </c>
      <c r="J2297" s="14" t="n">
        <v>15414</v>
      </c>
      <c r="K2297" s="1" t="n">
        <f aca="false">H2297-J2297</f>
        <v>0</v>
      </c>
      <c r="L2297" s="0"/>
    </row>
    <row r="2298" customFormat="false" ht="15.9" hidden="false" customHeight="false" outlineLevel="0" collapsed="false">
      <c r="A2298" s="1" t="s">
        <v>6280</v>
      </c>
      <c r="B2298" s="1" t="s">
        <v>6281</v>
      </c>
      <c r="C2298" s="1" t="s">
        <v>29</v>
      </c>
      <c r="D2298" s="1" t="s">
        <v>75</v>
      </c>
      <c r="E2298" s="1" t="n">
        <v>24430</v>
      </c>
      <c r="F2298" s="1" t="n">
        <f aca="false">D2298-C2298</f>
        <v>4</v>
      </c>
      <c r="G2298" s="26" t="n">
        <v>3853.5</v>
      </c>
      <c r="H2298" s="1" t="n">
        <f aca="false">G2298*F2298</f>
        <v>15414</v>
      </c>
      <c r="I2298" s="13" t="s">
        <v>6282</v>
      </c>
      <c r="J2298" s="14" t="n">
        <v>15414</v>
      </c>
      <c r="K2298" s="1" t="n">
        <f aca="false">H2298-J2298</f>
        <v>0</v>
      </c>
      <c r="L2298" s="0"/>
    </row>
    <row r="2299" customFormat="false" ht="15.9" hidden="false" customHeight="false" outlineLevel="0" collapsed="false">
      <c r="A2299" s="1" t="s">
        <v>6283</v>
      </c>
      <c r="B2299" s="1" t="s">
        <v>6284</v>
      </c>
      <c r="C2299" s="1" t="s">
        <v>142</v>
      </c>
      <c r="D2299" s="1" t="s">
        <v>75</v>
      </c>
      <c r="E2299" s="1" t="n">
        <v>30537.5</v>
      </c>
      <c r="F2299" s="1" t="n">
        <f aca="false">D2299-C2299</f>
        <v>5</v>
      </c>
      <c r="G2299" s="26" t="n">
        <v>3853.5</v>
      </c>
      <c r="H2299" s="1" t="n">
        <f aca="false">G2299*F2299</f>
        <v>19267.5</v>
      </c>
      <c r="I2299" s="13" t="s">
        <v>6285</v>
      </c>
      <c r="J2299" s="14" t="n">
        <v>19267.5</v>
      </c>
      <c r="K2299" s="1" t="n">
        <f aca="false">H2299-J2299</f>
        <v>0</v>
      </c>
      <c r="L2299" s="0"/>
    </row>
    <row r="2300" customFormat="false" ht="30.8" hidden="false" customHeight="false" outlineLevel="0" collapsed="false">
      <c r="A2300" s="1" t="s">
        <v>6286</v>
      </c>
      <c r="B2300" s="1" t="s">
        <v>6287</v>
      </c>
      <c r="C2300" s="1" t="s">
        <v>29</v>
      </c>
      <c r="D2300" s="1" t="s">
        <v>75</v>
      </c>
      <c r="E2300" s="1" t="n">
        <v>27615</v>
      </c>
      <c r="F2300" s="1" t="n">
        <f aca="false">D2300-C2300</f>
        <v>4</v>
      </c>
      <c r="G2300" s="26" t="n">
        <v>3853.5</v>
      </c>
      <c r="H2300" s="1" t="n">
        <f aca="false">G2300*F2300</f>
        <v>15414</v>
      </c>
      <c r="I2300" s="13" t="s">
        <v>6288</v>
      </c>
      <c r="J2300" s="14" t="n">
        <v>15414</v>
      </c>
      <c r="K2300" s="1" t="n">
        <f aca="false">H2300-J2300</f>
        <v>0</v>
      </c>
      <c r="L2300" s="0"/>
    </row>
    <row r="2301" customFormat="false" ht="30.8" hidden="false" customHeight="false" outlineLevel="0" collapsed="false">
      <c r="A2301" s="1" t="s">
        <v>6289</v>
      </c>
      <c r="B2301" s="1" t="s">
        <v>6290</v>
      </c>
      <c r="C2301" s="1" t="s">
        <v>75</v>
      </c>
      <c r="D2301" s="1" t="s">
        <v>19</v>
      </c>
      <c r="E2301" s="1" t="n">
        <v>11185</v>
      </c>
      <c r="F2301" s="1" t="n">
        <f aca="false">D2301-C2301</f>
        <v>2</v>
      </c>
      <c r="G2301" s="26" t="n">
        <v>3853.5</v>
      </c>
      <c r="H2301" s="1" t="n">
        <f aca="false">G2301*F2301</f>
        <v>7707</v>
      </c>
      <c r="I2301" s="13" t="s">
        <v>6291</v>
      </c>
      <c r="J2301" s="14" t="n">
        <v>7707</v>
      </c>
      <c r="K2301" s="1" t="n">
        <f aca="false">H2301-J2301</f>
        <v>0</v>
      </c>
      <c r="L2301" s="0"/>
    </row>
    <row r="2302" customFormat="false" ht="30.8" hidden="false" customHeight="false" outlineLevel="0" collapsed="false">
      <c r="A2302" s="1" t="s">
        <v>6292</v>
      </c>
      <c r="B2302" s="1" t="s">
        <v>6293</v>
      </c>
      <c r="C2302" s="1" t="s">
        <v>86</v>
      </c>
      <c r="D2302" s="1" t="s">
        <v>20</v>
      </c>
      <c r="E2302" s="1" t="n">
        <v>43470</v>
      </c>
      <c r="F2302" s="1" t="n">
        <f aca="false">D2302-C2302</f>
        <v>6</v>
      </c>
      <c r="G2302" s="26" t="n">
        <v>3853.5</v>
      </c>
      <c r="H2302" s="1" t="n">
        <f aca="false">G2302*F2302</f>
        <v>23121</v>
      </c>
      <c r="I2302" s="13" t="s">
        <v>6294</v>
      </c>
      <c r="J2302" s="14" t="n">
        <v>23121</v>
      </c>
      <c r="K2302" s="1" t="n">
        <f aca="false">H2302-J2302</f>
        <v>0</v>
      </c>
      <c r="L2302" s="0"/>
    </row>
    <row r="2303" customFormat="false" ht="30.8" hidden="false" customHeight="false" outlineLevel="0" collapsed="false">
      <c r="A2303" s="1" t="s">
        <v>6295</v>
      </c>
      <c r="B2303" s="1" t="s">
        <v>6296</v>
      </c>
      <c r="C2303" s="1" t="s">
        <v>29</v>
      </c>
      <c r="D2303" s="1" t="s">
        <v>75</v>
      </c>
      <c r="E2303" s="1" t="n">
        <v>19730</v>
      </c>
      <c r="F2303" s="1" t="n">
        <f aca="false">D2303-C2303</f>
        <v>4</v>
      </c>
      <c r="G2303" s="26" t="n">
        <v>3853.5</v>
      </c>
      <c r="H2303" s="1" t="n">
        <f aca="false">G2303*F2303</f>
        <v>15414</v>
      </c>
      <c r="I2303" s="13" t="s">
        <v>6297</v>
      </c>
      <c r="J2303" s="14" t="n">
        <v>15414</v>
      </c>
      <c r="K2303" s="1" t="n">
        <f aca="false">H2303-J2303</f>
        <v>0</v>
      </c>
      <c r="L2303" s="0"/>
    </row>
    <row r="2304" customFormat="false" ht="15.9" hidden="false" customHeight="false" outlineLevel="0" collapsed="false">
      <c r="A2304" s="1" t="s">
        <v>6298</v>
      </c>
      <c r="B2304" s="1" t="s">
        <v>6299</v>
      </c>
      <c r="C2304" s="1" t="s">
        <v>133</v>
      </c>
      <c r="D2304" s="1" t="s">
        <v>51</v>
      </c>
      <c r="E2304" s="1" t="n">
        <v>9865</v>
      </c>
      <c r="F2304" s="1" t="n">
        <f aca="false">D2304-C2304</f>
        <v>2</v>
      </c>
      <c r="G2304" s="26" t="n">
        <v>3853.5</v>
      </c>
      <c r="H2304" s="1" t="n">
        <f aca="false">G2304*F2304</f>
        <v>7707</v>
      </c>
      <c r="I2304" s="13" t="s">
        <v>6300</v>
      </c>
      <c r="J2304" s="14" t="n">
        <v>7707</v>
      </c>
      <c r="K2304" s="1" t="n">
        <f aca="false">H2304-J2304</f>
        <v>0</v>
      </c>
      <c r="L2304" s="0"/>
    </row>
    <row r="2305" customFormat="false" ht="30.8" hidden="false" customHeight="false" outlineLevel="0" collapsed="false">
      <c r="A2305" s="1" t="s">
        <v>6301</v>
      </c>
      <c r="B2305" s="1" t="s">
        <v>6302</v>
      </c>
      <c r="C2305" s="1" t="s">
        <v>13</v>
      </c>
      <c r="D2305" s="1" t="s">
        <v>51</v>
      </c>
      <c r="E2305" s="1" t="n">
        <v>24430</v>
      </c>
      <c r="F2305" s="1" t="n">
        <f aca="false">D2305-C2305</f>
        <v>4</v>
      </c>
      <c r="G2305" s="26" t="n">
        <v>3853.5</v>
      </c>
      <c r="H2305" s="1" t="n">
        <f aca="false">G2305*F2305</f>
        <v>15414</v>
      </c>
      <c r="I2305" s="13" t="s">
        <v>6303</v>
      </c>
      <c r="J2305" s="14" t="n">
        <v>15414</v>
      </c>
      <c r="K2305" s="1" t="n">
        <f aca="false">H2305-J2305</f>
        <v>0</v>
      </c>
      <c r="L2305" s="0"/>
    </row>
    <row r="2306" customFormat="false" ht="30.8" hidden="false" customHeight="false" outlineLevel="0" collapsed="false">
      <c r="A2306" s="1" t="s">
        <v>6304</v>
      </c>
      <c r="B2306" s="1" t="s">
        <v>6305</v>
      </c>
      <c r="C2306" s="1" t="s">
        <v>47</v>
      </c>
      <c r="D2306" s="1" t="s">
        <v>34</v>
      </c>
      <c r="E2306" s="1" t="n">
        <v>34527.5</v>
      </c>
      <c r="F2306" s="1" t="n">
        <f aca="false">D2306-C2306</f>
        <v>7</v>
      </c>
      <c r="G2306" s="26" t="n">
        <v>3853.5</v>
      </c>
      <c r="H2306" s="1" t="n">
        <f aca="false">G2306*F2306</f>
        <v>26974.5</v>
      </c>
      <c r="I2306" s="13" t="s">
        <v>6306</v>
      </c>
      <c r="J2306" s="14" t="n">
        <v>26974.5</v>
      </c>
      <c r="K2306" s="1" t="n">
        <f aca="false">H2306-J2306</f>
        <v>0</v>
      </c>
      <c r="L2306" s="0"/>
    </row>
    <row r="2307" customFormat="false" ht="44.75" hidden="false" customHeight="false" outlineLevel="0" collapsed="false">
      <c r="A2307" s="1" t="s">
        <v>6307</v>
      </c>
      <c r="B2307" s="1" t="s">
        <v>6308</v>
      </c>
      <c r="C2307" s="1" t="s">
        <v>29</v>
      </c>
      <c r="D2307" s="1" t="s">
        <v>24</v>
      </c>
      <c r="E2307" s="1" t="n">
        <v>15952.5</v>
      </c>
      <c r="F2307" s="1" t="n">
        <f aca="false">D2307-C2307</f>
        <v>3</v>
      </c>
      <c r="G2307" s="26" t="n">
        <v>3853.5</v>
      </c>
      <c r="H2307" s="1" t="n">
        <f aca="false">G2307*F2307</f>
        <v>11560.5</v>
      </c>
      <c r="I2307" s="13" t="s">
        <v>6309</v>
      </c>
      <c r="J2307" s="14" t="n">
        <v>11560.5</v>
      </c>
      <c r="K2307" s="1" t="n">
        <f aca="false">H2307-J2307</f>
        <v>0</v>
      </c>
      <c r="L2307" s="0"/>
    </row>
    <row r="2308" customFormat="false" ht="30.8" hidden="false" customHeight="false" outlineLevel="0" collapsed="false">
      <c r="A2308" s="1" t="s">
        <v>6310</v>
      </c>
      <c r="B2308" s="1" t="s">
        <v>6311</v>
      </c>
      <c r="C2308" s="1" t="s">
        <v>67</v>
      </c>
      <c r="D2308" s="1" t="s">
        <v>39</v>
      </c>
      <c r="E2308" s="1" t="n">
        <v>12315</v>
      </c>
      <c r="F2308" s="1" t="n">
        <f aca="false">D2308-C2308</f>
        <v>2</v>
      </c>
      <c r="G2308" s="26" t="n">
        <v>4693.5</v>
      </c>
      <c r="H2308" s="1" t="n">
        <f aca="false">G2308*F2308</f>
        <v>9387</v>
      </c>
      <c r="I2308" s="13" t="s">
        <v>6312</v>
      </c>
      <c r="J2308" s="14" t="n">
        <v>9387</v>
      </c>
      <c r="K2308" s="1" t="n">
        <f aca="false">H2308-J2308</f>
        <v>0</v>
      </c>
      <c r="L2308" s="0"/>
    </row>
    <row r="2309" customFormat="false" ht="30.8" hidden="false" customHeight="false" outlineLevel="0" collapsed="false">
      <c r="A2309" s="26" t="s">
        <v>6313</v>
      </c>
      <c r="B2309" s="26" t="s">
        <v>6314</v>
      </c>
      <c r="C2309" s="26" t="s">
        <v>133</v>
      </c>
      <c r="D2309" s="26" t="s">
        <v>51</v>
      </c>
      <c r="E2309" s="26" t="n">
        <v>12095</v>
      </c>
      <c r="F2309" s="26" t="n">
        <f aca="false">D2309-C2309</f>
        <v>2</v>
      </c>
      <c r="G2309" s="26" t="n">
        <v>4693.5</v>
      </c>
      <c r="H2309" s="26" t="n">
        <f aca="false">G2309*F2309</f>
        <v>9387</v>
      </c>
      <c r="I2309" s="13" t="s">
        <v>6315</v>
      </c>
      <c r="J2309" s="14" t="n">
        <v>9387</v>
      </c>
      <c r="K2309" s="1" t="n">
        <f aca="false">H2309-J2309</f>
        <v>0</v>
      </c>
      <c r="L2309" s="0"/>
    </row>
    <row r="2310" s="22" customFormat="true" ht="29.85" hidden="false" customHeight="false" outlineLevel="0" collapsed="false">
      <c r="A2310" s="19" t="s">
        <v>6316</v>
      </c>
      <c r="B2310" s="19" t="s">
        <v>6317</v>
      </c>
      <c r="C2310" s="19" t="s">
        <v>24</v>
      </c>
      <c r="D2310" s="19" t="s">
        <v>67</v>
      </c>
      <c r="E2310" s="19" t="n">
        <v>33250</v>
      </c>
      <c r="F2310" s="19" t="n">
        <f aca="false">D2310-C2310</f>
        <v>7</v>
      </c>
      <c r="G2310" s="19" t="n">
        <v>3670</v>
      </c>
      <c r="H2310" s="19" t="n">
        <f aca="false">G2310*F2310</f>
        <v>25690</v>
      </c>
      <c r="I2310" s="20" t="s">
        <v>6318</v>
      </c>
      <c r="J2310" s="21" t="n">
        <v>25690</v>
      </c>
      <c r="K2310" s="19" t="n">
        <f aca="false">H2310-J2310</f>
        <v>0</v>
      </c>
    </row>
    <row r="2311" customFormat="false" ht="30.8" hidden="false" customHeight="false" outlineLevel="0" collapsed="false">
      <c r="A2311" s="1" t="s">
        <v>6319</v>
      </c>
      <c r="B2311" s="1" t="s">
        <v>6320</v>
      </c>
      <c r="C2311" s="1" t="s">
        <v>207</v>
      </c>
      <c r="D2311" s="1" t="s">
        <v>14</v>
      </c>
      <c r="E2311" s="1" t="n">
        <v>18142.5</v>
      </c>
      <c r="F2311" s="1" t="n">
        <f aca="false">D2311-C2311</f>
        <v>3</v>
      </c>
      <c r="G2311" s="26" t="n">
        <v>4693.5</v>
      </c>
      <c r="H2311" s="1" t="n">
        <f aca="false">G2311*F2311</f>
        <v>14080.5</v>
      </c>
      <c r="I2311" s="13" t="s">
        <v>6321</v>
      </c>
      <c r="J2311" s="14" t="n">
        <v>14080.5</v>
      </c>
      <c r="K2311" s="1" t="n">
        <f aca="false">H2311-J2311</f>
        <v>0</v>
      </c>
      <c r="L2311" s="0"/>
    </row>
    <row r="2312" s="22" customFormat="true" ht="29.85" hidden="false" customHeight="false" outlineLevel="0" collapsed="false">
      <c r="A2312" s="19" t="s">
        <v>6322</v>
      </c>
      <c r="B2312" s="19" t="s">
        <v>6323</v>
      </c>
      <c r="C2312" s="19" t="s">
        <v>19</v>
      </c>
      <c r="D2312" s="19" t="s">
        <v>112</v>
      </c>
      <c r="E2312" s="19" t="n">
        <v>77925</v>
      </c>
      <c r="F2312" s="19" t="n">
        <f aca="false">D2312-C2312</f>
        <v>12</v>
      </c>
      <c r="G2312" s="19" t="n">
        <v>3670</v>
      </c>
      <c r="H2312" s="19" t="n">
        <f aca="false">G2312*F2312</f>
        <v>44040</v>
      </c>
      <c r="I2312" s="20" t="s">
        <v>6324</v>
      </c>
      <c r="J2312" s="21" t="n">
        <v>44040</v>
      </c>
      <c r="K2312" s="19" t="n">
        <f aca="false">H2312-J2312</f>
        <v>0</v>
      </c>
    </row>
    <row r="2313" customFormat="false" ht="30.8" hidden="false" customHeight="false" outlineLevel="0" collapsed="false">
      <c r="A2313" s="1" t="s">
        <v>6325</v>
      </c>
      <c r="B2313" s="1" t="s">
        <v>6326</v>
      </c>
      <c r="C2313" s="1" t="s">
        <v>207</v>
      </c>
      <c r="D2313" s="1" t="s">
        <v>112</v>
      </c>
      <c r="E2313" s="1" t="n">
        <v>9865</v>
      </c>
      <c r="F2313" s="1" t="n">
        <f aca="false">D2313-C2313</f>
        <v>2</v>
      </c>
      <c r="G2313" s="26" t="n">
        <v>3853.5</v>
      </c>
      <c r="H2313" s="1" t="n">
        <f aca="false">G2313*F2313</f>
        <v>7707</v>
      </c>
      <c r="I2313" s="13" t="s">
        <v>6327</v>
      </c>
      <c r="J2313" s="14" t="n">
        <v>7707</v>
      </c>
      <c r="K2313" s="1" t="n">
        <f aca="false">H2313-J2313</f>
        <v>0</v>
      </c>
      <c r="L2313" s="0"/>
    </row>
    <row r="2314" customFormat="false" ht="30.8" hidden="false" customHeight="false" outlineLevel="0" collapsed="false">
      <c r="A2314" s="1" t="s">
        <v>6328</v>
      </c>
      <c r="B2314" s="1" t="s">
        <v>6329</v>
      </c>
      <c r="C2314" s="1" t="s">
        <v>29</v>
      </c>
      <c r="D2314" s="1" t="s">
        <v>119</v>
      </c>
      <c r="E2314" s="1" t="n">
        <v>47857.5</v>
      </c>
      <c r="F2314" s="1" t="n">
        <f aca="false">D2314-C2314</f>
        <v>9</v>
      </c>
      <c r="G2314" s="26" t="n">
        <v>3853.5</v>
      </c>
      <c r="H2314" s="1" t="n">
        <f aca="false">G2314*F2314</f>
        <v>34681.5</v>
      </c>
      <c r="I2314" s="13" t="s">
        <v>6330</v>
      </c>
      <c r="J2314" s="14" t="n">
        <v>34681.5</v>
      </c>
      <c r="K2314" s="1" t="n">
        <f aca="false">H2314-J2314</f>
        <v>0</v>
      </c>
      <c r="L2314" s="0"/>
    </row>
    <row r="2315" customFormat="false" ht="30.8" hidden="false" customHeight="false" outlineLevel="0" collapsed="false">
      <c r="A2315" s="1" t="s">
        <v>6331</v>
      </c>
      <c r="B2315" s="1" t="s">
        <v>6332</v>
      </c>
      <c r="C2315" s="1" t="s">
        <v>207</v>
      </c>
      <c r="D2315" s="1" t="s">
        <v>112</v>
      </c>
      <c r="E2315" s="1" t="n">
        <v>16290</v>
      </c>
      <c r="F2315" s="1" t="n">
        <f aca="false">D2315-C2315</f>
        <v>2</v>
      </c>
      <c r="G2315" s="26" t="n">
        <v>3853.5</v>
      </c>
      <c r="H2315" s="1" t="n">
        <f aca="false">G2315*F2315</f>
        <v>7707</v>
      </c>
      <c r="I2315" s="13" t="s">
        <v>6333</v>
      </c>
      <c r="J2315" s="14" t="n">
        <v>7707</v>
      </c>
      <c r="K2315" s="1" t="n">
        <f aca="false">H2315-J2315</f>
        <v>0</v>
      </c>
      <c r="L2315" s="0"/>
    </row>
    <row r="2316" customFormat="false" ht="30.8" hidden="false" customHeight="false" outlineLevel="0" collapsed="false">
      <c r="A2316" s="1" t="s">
        <v>6334</v>
      </c>
      <c r="B2316" s="1" t="s">
        <v>6335</v>
      </c>
      <c r="C2316" s="1" t="s">
        <v>24</v>
      </c>
      <c r="D2316" s="1" t="s">
        <v>34</v>
      </c>
      <c r="E2316" s="1" t="n">
        <v>10635</v>
      </c>
      <c r="F2316" s="1" t="n">
        <f aca="false">D2316-C2316</f>
        <v>2</v>
      </c>
      <c r="G2316" s="26" t="n">
        <v>3853.5</v>
      </c>
      <c r="H2316" s="1" t="n">
        <f aca="false">G2316*F2316</f>
        <v>7707</v>
      </c>
      <c r="I2316" s="13" t="s">
        <v>6336</v>
      </c>
      <c r="J2316" s="14" t="n">
        <v>7707</v>
      </c>
      <c r="K2316" s="1" t="n">
        <f aca="false">H2316-J2316</f>
        <v>0</v>
      </c>
      <c r="L2316" s="0"/>
    </row>
    <row r="2317" customFormat="false" ht="15.9" hidden="false" customHeight="false" outlineLevel="0" collapsed="false">
      <c r="A2317" s="1" t="s">
        <v>6337</v>
      </c>
      <c r="B2317" s="1" t="s">
        <v>6338</v>
      </c>
      <c r="C2317" s="1" t="s">
        <v>74</v>
      </c>
      <c r="D2317" s="1" t="s">
        <v>34</v>
      </c>
      <c r="E2317" s="1" t="n">
        <v>15952.5</v>
      </c>
      <c r="F2317" s="1" t="n">
        <f aca="false">D2317-C2317</f>
        <v>3</v>
      </c>
      <c r="G2317" s="26" t="n">
        <v>3853.5</v>
      </c>
      <c r="H2317" s="1" t="n">
        <f aca="false">G2317*F2317</f>
        <v>11560.5</v>
      </c>
      <c r="I2317" s="13" t="s">
        <v>6339</v>
      </c>
      <c r="J2317" s="14" t="n">
        <v>11560.5</v>
      </c>
      <c r="K2317" s="1" t="n">
        <f aca="false">H2317-J2317</f>
        <v>0</v>
      </c>
      <c r="L2317" s="0"/>
    </row>
    <row r="2318" customFormat="false" ht="15.9" hidden="false" customHeight="false" outlineLevel="0" collapsed="false">
      <c r="A2318" s="1" t="s">
        <v>6340</v>
      </c>
      <c r="B2318" s="1" t="s">
        <v>6341</v>
      </c>
      <c r="C2318" s="1" t="s">
        <v>142</v>
      </c>
      <c r="D2318" s="1" t="s">
        <v>63</v>
      </c>
      <c r="E2318" s="1" t="n">
        <v>11545</v>
      </c>
      <c r="F2318" s="1" t="n">
        <f aca="false">D2318-C2318</f>
        <v>2</v>
      </c>
      <c r="G2318" s="26" t="n">
        <v>4693.5</v>
      </c>
      <c r="H2318" s="1" t="n">
        <f aca="false">G2318*F2318</f>
        <v>9387</v>
      </c>
      <c r="I2318" s="13" t="s">
        <v>6342</v>
      </c>
      <c r="J2318" s="14" t="n">
        <v>9387</v>
      </c>
      <c r="K2318" s="1" t="n">
        <f aca="false">H2318-J2318</f>
        <v>0</v>
      </c>
      <c r="L2318" s="0"/>
    </row>
    <row r="2319" customFormat="false" ht="15.9" hidden="false" customHeight="false" outlineLevel="0" collapsed="false">
      <c r="A2319" s="1" t="s">
        <v>6343</v>
      </c>
      <c r="B2319" s="1" t="s">
        <v>6344</v>
      </c>
      <c r="C2319" s="1" t="s">
        <v>142</v>
      </c>
      <c r="D2319" s="1" t="s">
        <v>63</v>
      </c>
      <c r="E2319" s="1" t="n">
        <v>9315</v>
      </c>
      <c r="F2319" s="1" t="n">
        <f aca="false">D2319-C2319</f>
        <v>2</v>
      </c>
      <c r="G2319" s="26" t="n">
        <v>3853.5</v>
      </c>
      <c r="H2319" s="1" t="n">
        <f aca="false">G2319*F2319</f>
        <v>7707</v>
      </c>
      <c r="I2319" s="13" t="s">
        <v>6345</v>
      </c>
      <c r="J2319" s="14" t="n">
        <v>7707</v>
      </c>
      <c r="K2319" s="1" t="n">
        <f aca="false">H2319-J2319</f>
        <v>0</v>
      </c>
      <c r="L2319" s="0"/>
    </row>
    <row r="2320" customFormat="false" ht="15.9" hidden="false" customHeight="false" outlineLevel="0" collapsed="false">
      <c r="A2320" s="1" t="s">
        <v>6346</v>
      </c>
      <c r="B2320" s="1" t="s">
        <v>6347</v>
      </c>
      <c r="C2320" s="1" t="s">
        <v>47</v>
      </c>
      <c r="D2320" s="1" t="s">
        <v>63</v>
      </c>
      <c r="E2320" s="1" t="n">
        <v>18322.5</v>
      </c>
      <c r="F2320" s="1" t="n">
        <f aca="false">D2320-C2320</f>
        <v>3</v>
      </c>
      <c r="G2320" s="26" t="n">
        <v>3853.5</v>
      </c>
      <c r="H2320" s="1" t="n">
        <f aca="false">G2320*F2320</f>
        <v>11560.5</v>
      </c>
      <c r="I2320" s="13" t="s">
        <v>6348</v>
      </c>
      <c r="J2320" s="14" t="n">
        <v>11560.5</v>
      </c>
      <c r="K2320" s="1" t="n">
        <f aca="false">H2320-J2320</f>
        <v>0</v>
      </c>
      <c r="L2320" s="0"/>
    </row>
    <row r="2321" customFormat="false" ht="30.8" hidden="false" customHeight="false" outlineLevel="0" collapsed="false">
      <c r="A2321" s="26" t="s">
        <v>6349</v>
      </c>
      <c r="B2321" s="26" t="s">
        <v>6350</v>
      </c>
      <c r="C2321" s="26" t="s">
        <v>63</v>
      </c>
      <c r="D2321" s="26" t="s">
        <v>34</v>
      </c>
      <c r="E2321" s="26" t="n">
        <v>19730</v>
      </c>
      <c r="F2321" s="26" t="n">
        <f aca="false">D2321-C2321</f>
        <v>4</v>
      </c>
      <c r="G2321" s="26" t="n">
        <v>3853.5</v>
      </c>
      <c r="H2321" s="26" t="n">
        <f aca="false">G2321*F2321</f>
        <v>15414</v>
      </c>
      <c r="I2321" s="13" t="s">
        <v>6351</v>
      </c>
      <c r="J2321" s="14" t="n">
        <v>15414</v>
      </c>
      <c r="K2321" s="1" t="n">
        <f aca="false">H2321-J2321</f>
        <v>0</v>
      </c>
      <c r="L2321" s="0"/>
    </row>
    <row r="2322" customFormat="false" ht="30.8" hidden="false" customHeight="false" outlineLevel="0" collapsed="false">
      <c r="A2322" s="1" t="s">
        <v>6352</v>
      </c>
      <c r="B2322" s="1" t="s">
        <v>6353</v>
      </c>
      <c r="C2322" s="1" t="s">
        <v>47</v>
      </c>
      <c r="D2322" s="1" t="s">
        <v>75</v>
      </c>
      <c r="E2322" s="1" t="n">
        <v>31245</v>
      </c>
      <c r="F2322" s="1" t="n">
        <f aca="false">D2322-C2322</f>
        <v>6</v>
      </c>
      <c r="G2322" s="26" t="n">
        <v>3853.5</v>
      </c>
      <c r="H2322" s="1" t="n">
        <f aca="false">G2322*F2322</f>
        <v>23121</v>
      </c>
      <c r="I2322" s="13" t="s">
        <v>6354</v>
      </c>
      <c r="J2322" s="14" t="n">
        <v>23121</v>
      </c>
      <c r="K2322" s="1" t="n">
        <f aca="false">H2322-J2322</f>
        <v>0</v>
      </c>
      <c r="L2322" s="0"/>
    </row>
    <row r="2323" customFormat="false" ht="30.8" hidden="false" customHeight="false" outlineLevel="0" collapsed="false">
      <c r="A2323" s="1" t="s">
        <v>6355</v>
      </c>
      <c r="B2323" s="1" t="s">
        <v>6356</v>
      </c>
      <c r="C2323" s="1" t="s">
        <v>51</v>
      </c>
      <c r="D2323" s="1" t="s">
        <v>14</v>
      </c>
      <c r="E2323" s="1" t="n">
        <v>12215</v>
      </c>
      <c r="F2323" s="1" t="n">
        <f aca="false">D2323-C2323</f>
        <v>2</v>
      </c>
      <c r="G2323" s="26" t="n">
        <v>3853.5</v>
      </c>
      <c r="H2323" s="1" t="n">
        <f aca="false">G2323*F2323</f>
        <v>7707</v>
      </c>
      <c r="I2323" s="13" t="s">
        <v>6357</v>
      </c>
      <c r="J2323" s="14" t="n">
        <v>7707</v>
      </c>
      <c r="K2323" s="1" t="n">
        <f aca="false">H2323-J2323</f>
        <v>0</v>
      </c>
      <c r="L2323" s="0"/>
    </row>
    <row r="2324" customFormat="false" ht="30.8" hidden="false" customHeight="false" outlineLevel="0" collapsed="false">
      <c r="A2324" s="1" t="s">
        <v>6358</v>
      </c>
      <c r="B2324" s="1" t="s">
        <v>6359</v>
      </c>
      <c r="C2324" s="1" t="s">
        <v>75</v>
      </c>
      <c r="D2324" s="1" t="s">
        <v>19</v>
      </c>
      <c r="E2324" s="1" t="n">
        <v>9865</v>
      </c>
      <c r="F2324" s="1" t="n">
        <f aca="false">D2324-C2324</f>
        <v>2</v>
      </c>
      <c r="G2324" s="26" t="n">
        <v>3853.5</v>
      </c>
      <c r="H2324" s="1" t="n">
        <f aca="false">G2324*F2324</f>
        <v>7707</v>
      </c>
      <c r="I2324" s="13" t="s">
        <v>6360</v>
      </c>
      <c r="J2324" s="14" t="n">
        <v>7707</v>
      </c>
      <c r="K2324" s="1" t="n">
        <f aca="false">H2324-J2324</f>
        <v>0</v>
      </c>
      <c r="L2324" s="0"/>
    </row>
    <row r="2325" customFormat="false" ht="30.8" hidden="false" customHeight="false" outlineLevel="0" collapsed="false">
      <c r="A2325" s="1" t="s">
        <v>6361</v>
      </c>
      <c r="B2325" s="1" t="s">
        <v>6362</v>
      </c>
      <c r="C2325" s="1" t="s">
        <v>86</v>
      </c>
      <c r="D2325" s="1" t="s">
        <v>133</v>
      </c>
      <c r="E2325" s="1" t="n">
        <v>4932.5</v>
      </c>
      <c r="F2325" s="1" t="n">
        <f aca="false">D2325-C2325</f>
        <v>1</v>
      </c>
      <c r="G2325" s="26" t="n">
        <v>3853.5</v>
      </c>
      <c r="H2325" s="1" t="n">
        <f aca="false">G2325*F2325</f>
        <v>3853.5</v>
      </c>
      <c r="I2325" s="13" t="s">
        <v>6363</v>
      </c>
      <c r="J2325" s="14" t="n">
        <v>3853.5</v>
      </c>
      <c r="K2325" s="1" t="n">
        <f aca="false">H2325-J2325</f>
        <v>0</v>
      </c>
      <c r="L2325" s="0"/>
    </row>
    <row r="2326" customFormat="false" ht="30.8" hidden="false" customHeight="false" outlineLevel="0" collapsed="false">
      <c r="A2326" s="1" t="s">
        <v>6364</v>
      </c>
      <c r="B2326" s="1" t="s">
        <v>6365</v>
      </c>
      <c r="C2326" s="1" t="s">
        <v>20</v>
      </c>
      <c r="D2326" s="1" t="s">
        <v>146</v>
      </c>
      <c r="E2326" s="1" t="n">
        <v>12215</v>
      </c>
      <c r="F2326" s="1" t="n">
        <f aca="false">D2326-C2326</f>
        <v>2</v>
      </c>
      <c r="G2326" s="26" t="n">
        <v>3853.5</v>
      </c>
      <c r="H2326" s="1" t="n">
        <f aca="false">G2326*F2326</f>
        <v>7707</v>
      </c>
      <c r="I2326" s="13" t="s">
        <v>6366</v>
      </c>
      <c r="J2326" s="14" t="n">
        <v>7707</v>
      </c>
      <c r="K2326" s="1" t="n">
        <f aca="false">H2326-J2326</f>
        <v>0</v>
      </c>
      <c r="L2326" s="0"/>
    </row>
    <row r="2327" customFormat="false" ht="30.8" hidden="false" customHeight="false" outlineLevel="0" collapsed="false">
      <c r="A2327" s="26" t="s">
        <v>6367</v>
      </c>
      <c r="B2327" s="26" t="s">
        <v>6368</v>
      </c>
      <c r="C2327" s="26" t="s">
        <v>39</v>
      </c>
      <c r="D2327" s="26" t="s">
        <v>86</v>
      </c>
      <c r="E2327" s="26" t="n">
        <v>9865</v>
      </c>
      <c r="F2327" s="26" t="n">
        <f aca="false">D2327-C2327</f>
        <v>2</v>
      </c>
      <c r="G2327" s="26" t="n">
        <v>3853.5</v>
      </c>
      <c r="H2327" s="26" t="n">
        <f aca="false">G2327*F2327</f>
        <v>7707</v>
      </c>
      <c r="I2327" s="13" t="s">
        <v>6369</v>
      </c>
      <c r="J2327" s="14" t="n">
        <v>7707</v>
      </c>
      <c r="K2327" s="1" t="n">
        <f aca="false">H2327-J2327</f>
        <v>0</v>
      </c>
      <c r="L2327" s="0"/>
    </row>
    <row r="2328" customFormat="false" ht="30.8" hidden="false" customHeight="false" outlineLevel="0" collapsed="false">
      <c r="A2328" s="26" t="s">
        <v>6370</v>
      </c>
      <c r="B2328" s="26" t="s">
        <v>6368</v>
      </c>
      <c r="C2328" s="26" t="s">
        <v>86</v>
      </c>
      <c r="D2328" s="26" t="s">
        <v>133</v>
      </c>
      <c r="E2328" s="26" t="n">
        <v>4932.5</v>
      </c>
      <c r="F2328" s="26" t="n">
        <f aca="false">D2328-C2328</f>
        <v>1</v>
      </c>
      <c r="G2328" s="26" t="n">
        <v>3853.5</v>
      </c>
      <c r="H2328" s="26" t="n">
        <f aca="false">G2328*F2328</f>
        <v>3853.5</v>
      </c>
      <c r="I2328" s="13" t="s">
        <v>6371</v>
      </c>
      <c r="J2328" s="14" t="n">
        <v>3853.5</v>
      </c>
      <c r="K2328" s="1" t="n">
        <f aca="false">H2328-J2328</f>
        <v>0</v>
      </c>
      <c r="L2328" s="0"/>
    </row>
    <row r="2329" customFormat="false" ht="30.8" hidden="false" customHeight="false" outlineLevel="0" collapsed="false">
      <c r="A2329" s="26" t="s">
        <v>6372</v>
      </c>
      <c r="B2329" s="26" t="s">
        <v>6368</v>
      </c>
      <c r="C2329" s="26" t="s">
        <v>133</v>
      </c>
      <c r="D2329" s="26" t="s">
        <v>51</v>
      </c>
      <c r="E2329" s="26" t="n">
        <v>9865</v>
      </c>
      <c r="F2329" s="26" t="n">
        <f aca="false">D2329-C2329</f>
        <v>2</v>
      </c>
      <c r="G2329" s="26" t="n">
        <v>3853.5</v>
      </c>
      <c r="H2329" s="26" t="n">
        <f aca="false">G2329*F2329</f>
        <v>7707</v>
      </c>
      <c r="I2329" s="13" t="s">
        <v>6373</v>
      </c>
      <c r="J2329" s="14" t="n">
        <v>7707</v>
      </c>
      <c r="K2329" s="1" t="n">
        <f aca="false">H2329-J2329</f>
        <v>0</v>
      </c>
      <c r="L2329" s="0"/>
    </row>
    <row r="2330" customFormat="false" ht="30.8" hidden="false" customHeight="false" outlineLevel="0" collapsed="false">
      <c r="A2330" s="26" t="s">
        <v>6374</v>
      </c>
      <c r="B2330" s="26" t="s">
        <v>6368</v>
      </c>
      <c r="C2330" s="26" t="s">
        <v>20</v>
      </c>
      <c r="D2330" s="26" t="s">
        <v>180</v>
      </c>
      <c r="E2330" s="26" t="n">
        <v>4932.5</v>
      </c>
      <c r="F2330" s="26" t="n">
        <f aca="false">D2330-C2330</f>
        <v>1</v>
      </c>
      <c r="G2330" s="26" t="n">
        <v>3853.5</v>
      </c>
      <c r="H2330" s="26" t="n">
        <f aca="false">G2330*F2330</f>
        <v>3853.5</v>
      </c>
      <c r="I2330" s="13" t="s">
        <v>6375</v>
      </c>
      <c r="J2330" s="14" t="n">
        <v>3853.5</v>
      </c>
      <c r="K2330" s="1" t="n">
        <f aca="false">H2330-J2330</f>
        <v>0</v>
      </c>
      <c r="L2330" s="0"/>
    </row>
    <row r="2331" customFormat="false" ht="30.8" hidden="false" customHeight="false" outlineLevel="0" collapsed="false">
      <c r="A2331" s="26" t="s">
        <v>6376</v>
      </c>
      <c r="B2331" s="26" t="s">
        <v>6368</v>
      </c>
      <c r="C2331" s="26" t="s">
        <v>180</v>
      </c>
      <c r="D2331" s="26" t="s">
        <v>150</v>
      </c>
      <c r="E2331" s="26" t="n">
        <v>11545</v>
      </c>
      <c r="F2331" s="26" t="n">
        <f aca="false">D2331-C2331</f>
        <v>2</v>
      </c>
      <c r="G2331" s="26" t="n">
        <v>4693.5</v>
      </c>
      <c r="H2331" s="26" t="n">
        <f aca="false">G2331*F2331</f>
        <v>9387</v>
      </c>
      <c r="I2331" s="13" t="s">
        <v>6377</v>
      </c>
      <c r="J2331" s="14" t="n">
        <v>9387</v>
      </c>
      <c r="K2331" s="1" t="n">
        <f aca="false">H2331-J2331</f>
        <v>0</v>
      </c>
      <c r="L2331" s="0"/>
    </row>
    <row r="2332" customFormat="false" ht="30.8" hidden="false" customHeight="false" outlineLevel="0" collapsed="false">
      <c r="A2332" s="1" t="s">
        <v>6378</v>
      </c>
      <c r="B2332" s="1" t="s">
        <v>6379</v>
      </c>
      <c r="C2332" s="1" t="s">
        <v>207</v>
      </c>
      <c r="D2332" s="1" t="s">
        <v>51</v>
      </c>
      <c r="E2332" s="1" t="n">
        <v>5207.5</v>
      </c>
      <c r="F2332" s="1" t="n">
        <f aca="false">D2332-C2332</f>
        <v>1</v>
      </c>
      <c r="G2332" s="26" t="n">
        <v>3853.5</v>
      </c>
      <c r="H2332" s="1" t="n">
        <f aca="false">G2332*F2332</f>
        <v>3853.5</v>
      </c>
      <c r="I2332" s="13" t="s">
        <v>6380</v>
      </c>
      <c r="J2332" s="14" t="n">
        <v>3853.5</v>
      </c>
      <c r="K2332" s="1" t="n">
        <f aca="false">H2332-J2332</f>
        <v>0</v>
      </c>
      <c r="L2332" s="0"/>
    </row>
    <row r="2333" customFormat="false" ht="30.8" hidden="false" customHeight="false" outlineLevel="0" collapsed="false">
      <c r="A2333" s="1" t="s">
        <v>6381</v>
      </c>
      <c r="B2333" s="1" t="s">
        <v>6379</v>
      </c>
      <c r="C2333" s="1" t="s">
        <v>51</v>
      </c>
      <c r="D2333" s="1" t="s">
        <v>112</v>
      </c>
      <c r="E2333" s="1" t="n">
        <v>5207.5</v>
      </c>
      <c r="F2333" s="1" t="n">
        <f aca="false">D2333-C2333</f>
        <v>1</v>
      </c>
      <c r="G2333" s="26" t="n">
        <v>3853.5</v>
      </c>
      <c r="H2333" s="1" t="n">
        <f aca="false">G2333*F2333</f>
        <v>3853.5</v>
      </c>
      <c r="I2333" s="13" t="s">
        <v>6382</v>
      </c>
      <c r="J2333" s="14" t="n">
        <v>3853.5</v>
      </c>
      <c r="K2333" s="1" t="n">
        <f aca="false">H2333-J2333</f>
        <v>0</v>
      </c>
      <c r="L2333" s="0"/>
    </row>
    <row r="2334" customFormat="false" ht="30.8" hidden="false" customHeight="false" outlineLevel="0" collapsed="false">
      <c r="A2334" s="26" t="s">
        <v>6383</v>
      </c>
      <c r="B2334" s="26" t="s">
        <v>6384</v>
      </c>
      <c r="C2334" s="26" t="s">
        <v>35</v>
      </c>
      <c r="D2334" s="26" t="s">
        <v>39</v>
      </c>
      <c r="E2334" s="26" t="n">
        <v>6432.5</v>
      </c>
      <c r="F2334" s="26" t="n">
        <f aca="false">D2334-C2334</f>
        <v>1</v>
      </c>
      <c r="G2334" s="26" t="n">
        <v>4693.5</v>
      </c>
      <c r="H2334" s="26" t="n">
        <f aca="false">G2334*F2334</f>
        <v>4693.5</v>
      </c>
      <c r="I2334" s="13" t="s">
        <v>6385</v>
      </c>
      <c r="J2334" s="14" t="n">
        <v>4693.5</v>
      </c>
      <c r="K2334" s="1" t="n">
        <f aca="false">H2334-J2334</f>
        <v>0</v>
      </c>
      <c r="L2334" s="0"/>
    </row>
    <row r="2335" customFormat="false" ht="30.8" hidden="false" customHeight="false" outlineLevel="0" collapsed="false">
      <c r="A2335" s="26" t="s">
        <v>6386</v>
      </c>
      <c r="B2335" s="26" t="s">
        <v>6387</v>
      </c>
      <c r="C2335" s="26" t="s">
        <v>24</v>
      </c>
      <c r="D2335" s="26" t="s">
        <v>75</v>
      </c>
      <c r="E2335" s="26" t="n">
        <v>6107.5</v>
      </c>
      <c r="F2335" s="26" t="n">
        <f aca="false">D2335-C2335</f>
        <v>1</v>
      </c>
      <c r="G2335" s="26" t="n">
        <v>3853.5</v>
      </c>
      <c r="H2335" s="26" t="n">
        <f aca="false">G2335*F2335</f>
        <v>3853.5</v>
      </c>
      <c r="I2335" s="13" t="s">
        <v>6388</v>
      </c>
      <c r="J2335" s="14" t="n">
        <v>3853.5</v>
      </c>
      <c r="K2335" s="1" t="n">
        <f aca="false">H2335-J2335</f>
        <v>0</v>
      </c>
      <c r="L2335" s="0"/>
    </row>
    <row r="2336" customFormat="false" ht="30.8" hidden="false" customHeight="false" outlineLevel="0" collapsed="false">
      <c r="A2336" s="26" t="s">
        <v>6389</v>
      </c>
      <c r="B2336" s="26" t="s">
        <v>6390</v>
      </c>
      <c r="C2336" s="26" t="s">
        <v>19</v>
      </c>
      <c r="D2336" s="26" t="s">
        <v>39</v>
      </c>
      <c r="E2336" s="26" t="n">
        <v>36645</v>
      </c>
      <c r="F2336" s="26" t="n">
        <f aca="false">D2336-C2336</f>
        <v>6</v>
      </c>
      <c r="G2336" s="26" t="n">
        <v>3853.5</v>
      </c>
      <c r="H2336" s="26" t="n">
        <f aca="false">G2336*F2336</f>
        <v>23121</v>
      </c>
      <c r="I2336" s="13" t="s">
        <v>6391</v>
      </c>
      <c r="J2336" s="14" t="n">
        <v>23121</v>
      </c>
      <c r="K2336" s="1" t="n">
        <f aca="false">H2336-J2336</f>
        <v>0</v>
      </c>
      <c r="L2336" s="0"/>
    </row>
    <row r="2337" customFormat="false" ht="30.8" hidden="false" customHeight="false" outlineLevel="0" collapsed="false">
      <c r="A2337" s="26" t="s">
        <v>6392</v>
      </c>
      <c r="B2337" s="26" t="s">
        <v>6393</v>
      </c>
      <c r="C2337" s="26" t="s">
        <v>20</v>
      </c>
      <c r="D2337" s="26" t="s">
        <v>146</v>
      </c>
      <c r="E2337" s="26" t="n">
        <v>10965</v>
      </c>
      <c r="F2337" s="26" t="n">
        <f aca="false">D2337-C2337</f>
        <v>2</v>
      </c>
      <c r="G2337" s="26" t="n">
        <v>3853.5</v>
      </c>
      <c r="H2337" s="26" t="n">
        <f aca="false">G2337*F2337</f>
        <v>7707</v>
      </c>
      <c r="I2337" s="13" t="s">
        <v>6394</v>
      </c>
      <c r="J2337" s="14" t="n">
        <v>7707</v>
      </c>
      <c r="K2337" s="1" t="n">
        <f aca="false">H2337-J2337</f>
        <v>0</v>
      </c>
      <c r="L2337" s="0"/>
    </row>
    <row r="2338" customFormat="false" ht="30.8" hidden="false" customHeight="false" outlineLevel="0" collapsed="false">
      <c r="A2338" s="1" t="s">
        <v>6395</v>
      </c>
      <c r="B2338" s="1" t="s">
        <v>6396</v>
      </c>
      <c r="C2338" s="1" t="s">
        <v>74</v>
      </c>
      <c r="D2338" s="1" t="s">
        <v>75</v>
      </c>
      <c r="E2338" s="1" t="n">
        <v>11185</v>
      </c>
      <c r="F2338" s="1" t="n">
        <f aca="false">D2338-C2338</f>
        <v>2</v>
      </c>
      <c r="G2338" s="26" t="n">
        <v>3853.5</v>
      </c>
      <c r="H2338" s="1" t="n">
        <f aca="false">G2338*F2338</f>
        <v>7707</v>
      </c>
      <c r="I2338" s="13" t="s">
        <v>6397</v>
      </c>
      <c r="J2338" s="14" t="n">
        <v>7707</v>
      </c>
      <c r="K2338" s="1" t="n">
        <f aca="false">H2338-J2338</f>
        <v>0</v>
      </c>
      <c r="L2338" s="0"/>
    </row>
    <row r="2339" customFormat="false" ht="30.8" hidden="false" customHeight="false" outlineLevel="0" collapsed="false">
      <c r="A2339" s="1" t="s">
        <v>6398</v>
      </c>
      <c r="B2339" s="1" t="s">
        <v>6396</v>
      </c>
      <c r="C2339" s="1" t="s">
        <v>112</v>
      </c>
      <c r="D2339" s="1" t="s">
        <v>14</v>
      </c>
      <c r="E2339" s="1" t="n">
        <v>4932.5</v>
      </c>
      <c r="F2339" s="1" t="n">
        <f aca="false">D2339-C2339</f>
        <v>1</v>
      </c>
      <c r="G2339" s="26" t="n">
        <v>3853.5</v>
      </c>
      <c r="H2339" s="1" t="n">
        <f aca="false">G2339*F2339</f>
        <v>3853.5</v>
      </c>
      <c r="I2339" s="13" t="s">
        <v>6399</v>
      </c>
      <c r="J2339" s="14" t="n">
        <v>3853.5</v>
      </c>
      <c r="K2339" s="1" t="n">
        <f aca="false">H2339-J2339</f>
        <v>0</v>
      </c>
      <c r="L2339" s="0"/>
    </row>
    <row r="2340" customFormat="false" ht="30.8" hidden="false" customHeight="false" outlineLevel="0" collapsed="false">
      <c r="A2340" s="1" t="s">
        <v>6400</v>
      </c>
      <c r="B2340" s="1" t="s">
        <v>6401</v>
      </c>
      <c r="C2340" s="1" t="s">
        <v>75</v>
      </c>
      <c r="D2340" s="1" t="s">
        <v>19</v>
      </c>
      <c r="E2340" s="1" t="n">
        <v>13645</v>
      </c>
      <c r="F2340" s="1" t="n">
        <f aca="false">D2340-C2340</f>
        <v>2</v>
      </c>
      <c r="G2340" s="26" t="n">
        <v>5743.5</v>
      </c>
      <c r="H2340" s="1" t="n">
        <f aca="false">G2340*F2340</f>
        <v>11487</v>
      </c>
      <c r="I2340" s="13" t="s">
        <v>6402</v>
      </c>
      <c r="J2340" s="14" t="n">
        <v>11486.8</v>
      </c>
      <c r="K2340" s="1" t="n">
        <f aca="false">H2340-J2340</f>
        <v>0.200000000000728</v>
      </c>
      <c r="L2340" s="0"/>
    </row>
    <row r="2341" customFormat="false" ht="15.9" hidden="false" customHeight="false" outlineLevel="0" collapsed="false">
      <c r="A2341" s="26" t="s">
        <v>6403</v>
      </c>
      <c r="B2341" s="26" t="s">
        <v>6404</v>
      </c>
      <c r="C2341" s="26" t="s">
        <v>13</v>
      </c>
      <c r="D2341" s="26" t="s">
        <v>133</v>
      </c>
      <c r="E2341" s="26" t="n">
        <v>13645</v>
      </c>
      <c r="F2341" s="26" t="n">
        <f aca="false">D2341-C2341</f>
        <v>2</v>
      </c>
      <c r="G2341" s="26" t="n">
        <v>5743.5</v>
      </c>
      <c r="H2341" s="26" t="n">
        <f aca="false">G2341*F2341</f>
        <v>11487</v>
      </c>
      <c r="I2341" s="13" t="s">
        <v>6405</v>
      </c>
      <c r="J2341" s="14" t="n">
        <v>11486.8</v>
      </c>
      <c r="K2341" s="1" t="n">
        <f aca="false">H2341-J2341</f>
        <v>0.200000000000728</v>
      </c>
      <c r="L2341" s="0"/>
    </row>
    <row r="2342" customFormat="false" ht="30.8" hidden="false" customHeight="false" outlineLevel="0" collapsed="false">
      <c r="A2342" s="1" t="s">
        <v>6406</v>
      </c>
      <c r="B2342" s="1" t="s">
        <v>6407</v>
      </c>
      <c r="C2342" s="1" t="s">
        <v>93</v>
      </c>
      <c r="D2342" s="1" t="s">
        <v>39</v>
      </c>
      <c r="E2342" s="1" t="n">
        <v>24430</v>
      </c>
      <c r="F2342" s="1" t="n">
        <f aca="false">D2342-C2342</f>
        <v>4</v>
      </c>
      <c r="G2342" s="26" t="n">
        <v>3853.5</v>
      </c>
      <c r="H2342" s="1" t="n">
        <f aca="false">G2342*F2342</f>
        <v>15414</v>
      </c>
      <c r="I2342" s="13" t="s">
        <v>6408</v>
      </c>
      <c r="J2342" s="14" t="n">
        <v>15414</v>
      </c>
      <c r="K2342" s="1" t="n">
        <f aca="false">H2342-J2342</f>
        <v>0</v>
      </c>
      <c r="L2342" s="0"/>
    </row>
    <row r="2343" customFormat="false" ht="30.8" hidden="false" customHeight="false" outlineLevel="0" collapsed="false">
      <c r="A2343" s="1" t="s">
        <v>6409</v>
      </c>
      <c r="B2343" s="1" t="s">
        <v>6410</v>
      </c>
      <c r="C2343" s="1" t="s">
        <v>150</v>
      </c>
      <c r="D2343" s="1" t="s">
        <v>58</v>
      </c>
      <c r="E2343" s="1" t="n">
        <v>7743.75</v>
      </c>
      <c r="F2343" s="1" t="n">
        <f aca="false">D2343-C2343</f>
        <v>1</v>
      </c>
      <c r="G2343" s="26" t="n">
        <v>4693.5</v>
      </c>
      <c r="H2343" s="1" t="n">
        <f aca="false">G2343*F2343</f>
        <v>4693.5</v>
      </c>
      <c r="I2343" s="13" t="s">
        <v>6411</v>
      </c>
      <c r="J2343" s="14" t="n">
        <v>4693.5</v>
      </c>
      <c r="K2343" s="1" t="n">
        <f aca="false">H2343-J2343</f>
        <v>0</v>
      </c>
      <c r="L2343" s="0"/>
    </row>
    <row r="2344" customFormat="false" ht="30.8" hidden="false" customHeight="false" outlineLevel="0" collapsed="false">
      <c r="A2344" s="1" t="s">
        <v>6412</v>
      </c>
      <c r="B2344" s="1" t="s">
        <v>6413</v>
      </c>
      <c r="C2344" s="1" t="s">
        <v>47</v>
      </c>
      <c r="D2344" s="1" t="s">
        <v>75</v>
      </c>
      <c r="E2344" s="1" t="n">
        <v>31905</v>
      </c>
      <c r="F2344" s="1" t="n">
        <f aca="false">D2344-C2344</f>
        <v>6</v>
      </c>
      <c r="G2344" s="26" t="n">
        <v>3853.5</v>
      </c>
      <c r="H2344" s="1" t="n">
        <f aca="false">G2344*F2344</f>
        <v>23121</v>
      </c>
      <c r="I2344" s="13" t="s">
        <v>6414</v>
      </c>
      <c r="J2344" s="14" t="n">
        <v>23121</v>
      </c>
      <c r="K2344" s="1" t="n">
        <f aca="false">H2344-J2344</f>
        <v>0</v>
      </c>
      <c r="L2344" s="0"/>
    </row>
    <row r="2345" customFormat="false" ht="29.85" hidden="false" customHeight="true" outlineLevel="0" collapsed="false">
      <c r="A2345" s="1" t="s">
        <v>6415</v>
      </c>
      <c r="B2345" s="1" t="s">
        <v>6416</v>
      </c>
      <c r="C2345" s="1" t="s">
        <v>47</v>
      </c>
      <c r="D2345" s="1" t="s">
        <v>63</v>
      </c>
      <c r="E2345" s="1" t="n">
        <v>21292.5</v>
      </c>
      <c r="F2345" s="1" t="n">
        <f aca="false">D2345-C2345</f>
        <v>3</v>
      </c>
      <c r="G2345" s="26" t="n">
        <v>5743.5</v>
      </c>
      <c r="H2345" s="1" t="n">
        <f aca="false">G2345*F2345</f>
        <v>17230.5</v>
      </c>
      <c r="I2345" s="13" t="s">
        <v>6417</v>
      </c>
      <c r="J2345" s="14" t="n">
        <v>17230.2</v>
      </c>
      <c r="K2345" s="1" t="n">
        <f aca="false">H2345-J2345</f>
        <v>0.299999999999272</v>
      </c>
      <c r="L2345" s="0"/>
    </row>
    <row r="2346" customFormat="false" ht="18.65" hidden="false" customHeight="true" outlineLevel="0" collapsed="false">
      <c r="A2346" s="26" t="s">
        <v>6418</v>
      </c>
      <c r="B2346" s="26" t="s">
        <v>6419</v>
      </c>
      <c r="C2346" s="26" t="s">
        <v>58</v>
      </c>
      <c r="D2346" s="26" t="s">
        <v>59</v>
      </c>
      <c r="E2346" s="26" t="n">
        <v>9865</v>
      </c>
      <c r="F2346" s="26" t="n">
        <f aca="false">D2346-C2346</f>
        <v>2</v>
      </c>
      <c r="G2346" s="26" t="n">
        <v>3853.5</v>
      </c>
      <c r="H2346" s="26" t="n">
        <f aca="false">G2346*F2346</f>
        <v>7707</v>
      </c>
      <c r="I2346" s="13" t="s">
        <v>6420</v>
      </c>
      <c r="J2346" s="14" t="n">
        <v>7707</v>
      </c>
      <c r="K2346" s="1" t="n">
        <f aca="false">H2346-J2346</f>
        <v>0</v>
      </c>
      <c r="L2346" s="0"/>
    </row>
    <row r="2347" s="12" customFormat="true" ht="29.85" hidden="false" customHeight="false" outlineLevel="0" collapsed="false">
      <c r="A2347" s="23" t="s">
        <v>6421</v>
      </c>
      <c r="B2347" s="11" t="s">
        <v>6422</v>
      </c>
      <c r="C2347" s="11" t="s">
        <v>63</v>
      </c>
      <c r="D2347" s="11" t="s">
        <v>75</v>
      </c>
      <c r="E2347" s="11" t="n">
        <v>41422.5</v>
      </c>
      <c r="F2347" s="11" t="n">
        <f aca="false">D2347-C2347</f>
        <v>3</v>
      </c>
      <c r="G2347" s="8" t="n">
        <f aca="false">3853.5*2</f>
        <v>7707</v>
      </c>
      <c r="H2347" s="11" t="n">
        <f aca="false">G2347*F2347</f>
        <v>23121</v>
      </c>
      <c r="I2347" s="9" t="s">
        <v>6423</v>
      </c>
      <c r="J2347" s="10" t="n">
        <v>11560.5</v>
      </c>
      <c r="K2347" s="11" t="n">
        <f aca="false">H2347-J2347-J2348</f>
        <v>0</v>
      </c>
      <c r="L2347" s="11"/>
    </row>
    <row r="2348" s="12" customFormat="true" ht="29.85" hidden="false" customHeight="false" outlineLevel="0" collapsed="false">
      <c r="A2348" s="23"/>
      <c r="B2348" s="11"/>
      <c r="C2348" s="11"/>
      <c r="D2348" s="11"/>
      <c r="E2348" s="11"/>
      <c r="F2348" s="11"/>
      <c r="G2348" s="8"/>
      <c r="H2348" s="11"/>
      <c r="I2348" s="9" t="s">
        <v>6424</v>
      </c>
      <c r="J2348" s="10" t="n">
        <v>11560.5</v>
      </c>
      <c r="K2348" s="11" t="n">
        <v>0</v>
      </c>
      <c r="L2348" s="11"/>
    </row>
    <row r="2349" customFormat="false" ht="30.8" hidden="false" customHeight="false" outlineLevel="0" collapsed="false">
      <c r="A2349" s="1" t="s">
        <v>6425</v>
      </c>
      <c r="B2349" s="1" t="s">
        <v>6426</v>
      </c>
      <c r="C2349" s="1" t="s">
        <v>75</v>
      </c>
      <c r="D2349" s="1" t="s">
        <v>34</v>
      </c>
      <c r="E2349" s="1" t="n">
        <v>5317.5</v>
      </c>
      <c r="F2349" s="1" t="n">
        <f aca="false">D2349-C2349</f>
        <v>1</v>
      </c>
      <c r="G2349" s="26" t="n">
        <v>3853.5</v>
      </c>
      <c r="H2349" s="1" t="n">
        <f aca="false">G2349*F2349</f>
        <v>3853.5</v>
      </c>
      <c r="I2349" s="13" t="s">
        <v>6427</v>
      </c>
      <c r="J2349" s="14" t="n">
        <v>3853.5</v>
      </c>
      <c r="K2349" s="1" t="n">
        <f aca="false">H2349-J2349</f>
        <v>0</v>
      </c>
      <c r="L2349" s="0"/>
    </row>
    <row r="2350" customFormat="false" ht="30.8" hidden="false" customHeight="false" outlineLevel="0" collapsed="false">
      <c r="A2350" s="1" t="s">
        <v>6428</v>
      </c>
      <c r="B2350" s="1" t="s">
        <v>6429</v>
      </c>
      <c r="C2350" s="1" t="s">
        <v>58</v>
      </c>
      <c r="D2350" s="1" t="s">
        <v>232</v>
      </c>
      <c r="E2350" s="1" t="n">
        <v>4932.5</v>
      </c>
      <c r="F2350" s="1" t="n">
        <f aca="false">D2350-C2350</f>
        <v>1</v>
      </c>
      <c r="G2350" s="26" t="n">
        <v>3853.5</v>
      </c>
      <c r="H2350" s="1" t="n">
        <f aca="false">G2350*F2350</f>
        <v>3853.5</v>
      </c>
      <c r="I2350" s="13" t="s">
        <v>6430</v>
      </c>
      <c r="J2350" s="14" t="n">
        <v>3853.5</v>
      </c>
      <c r="K2350" s="1" t="n">
        <f aca="false">H2350-J2350</f>
        <v>0</v>
      </c>
      <c r="L2350" s="0"/>
    </row>
    <row r="2351" s="12" customFormat="true" ht="29.85" hidden="false" customHeight="false" outlineLevel="0" collapsed="false">
      <c r="A2351" s="23" t="s">
        <v>6431</v>
      </c>
      <c r="B2351" s="11" t="s">
        <v>6432</v>
      </c>
      <c r="C2351" s="11" t="s">
        <v>112</v>
      </c>
      <c r="D2351" s="11" t="s">
        <v>20</v>
      </c>
      <c r="E2351" s="11" t="n">
        <v>24430</v>
      </c>
      <c r="F2351" s="11" t="n">
        <f aca="false">D2351-C2351</f>
        <v>2</v>
      </c>
      <c r="G2351" s="8" t="n">
        <f aca="false">3853.5*2</f>
        <v>7707</v>
      </c>
      <c r="H2351" s="11" t="n">
        <f aca="false">G2351*F2351</f>
        <v>15414</v>
      </c>
      <c r="I2351" s="9" t="s">
        <v>6433</v>
      </c>
      <c r="J2351" s="10" t="n">
        <v>7707</v>
      </c>
      <c r="K2351" s="11" t="n">
        <f aca="false">H2351-J2351-J2352</f>
        <v>0</v>
      </c>
      <c r="L2351" s="11"/>
    </row>
    <row r="2352" s="12" customFormat="true" ht="29.85" hidden="false" customHeight="false" outlineLevel="0" collapsed="false">
      <c r="A2352" s="23"/>
      <c r="B2352" s="11"/>
      <c r="C2352" s="11"/>
      <c r="D2352" s="11"/>
      <c r="E2352" s="11"/>
      <c r="F2352" s="11"/>
      <c r="G2352" s="8"/>
      <c r="H2352" s="11"/>
      <c r="I2352" s="9" t="s">
        <v>6434</v>
      </c>
      <c r="J2352" s="10" t="n">
        <v>7707</v>
      </c>
      <c r="K2352" s="11" t="n">
        <v>0</v>
      </c>
      <c r="L2352" s="11"/>
    </row>
    <row r="2353" customFormat="false" ht="30.8" hidden="false" customHeight="false" outlineLevel="0" collapsed="false">
      <c r="A2353" s="1" t="s">
        <v>6435</v>
      </c>
      <c r="B2353" s="1" t="s">
        <v>6436</v>
      </c>
      <c r="C2353" s="1" t="s">
        <v>58</v>
      </c>
      <c r="D2353" s="1" t="s">
        <v>59</v>
      </c>
      <c r="E2353" s="1" t="n">
        <v>11405</v>
      </c>
      <c r="F2353" s="1" t="n">
        <f aca="false">D2353-C2353</f>
        <v>2</v>
      </c>
      <c r="G2353" s="26" t="n">
        <v>3853.5</v>
      </c>
      <c r="H2353" s="1" t="n">
        <f aca="false">G2353*F2353</f>
        <v>7707</v>
      </c>
      <c r="I2353" s="13" t="s">
        <v>6437</v>
      </c>
      <c r="J2353" s="14" t="n">
        <v>7707</v>
      </c>
      <c r="K2353" s="1" t="n">
        <f aca="false">H2353-J2353</f>
        <v>0</v>
      </c>
      <c r="L2353" s="0"/>
    </row>
    <row r="2354" s="12" customFormat="true" ht="24.25" hidden="false" customHeight="true" outlineLevel="0" collapsed="false">
      <c r="A2354" s="23" t="s">
        <v>6438</v>
      </c>
      <c r="B2354" s="11" t="s">
        <v>6439</v>
      </c>
      <c r="C2354" s="11" t="s">
        <v>2828</v>
      </c>
      <c r="D2354" s="11" t="s">
        <v>63</v>
      </c>
      <c r="E2354" s="11" t="n">
        <v>39392.5</v>
      </c>
      <c r="F2354" s="11" t="n">
        <v>5</v>
      </c>
      <c r="G2354" s="8" t="n">
        <v>3853.5</v>
      </c>
      <c r="H2354" s="11" t="n">
        <f aca="false">G2354*F2354</f>
        <v>19267.5</v>
      </c>
      <c r="I2354" s="9" t="s">
        <v>6440</v>
      </c>
      <c r="J2354" s="10" t="n">
        <v>19267.5</v>
      </c>
      <c r="K2354" s="11" t="n">
        <f aca="false">H2354+H2355-J2354-J2355</f>
        <v>1600</v>
      </c>
      <c r="L2354" s="11"/>
    </row>
    <row r="2355" s="12" customFormat="true" ht="29.85" hidden="false" customHeight="false" outlineLevel="0" collapsed="false">
      <c r="A2355" s="23"/>
      <c r="B2355" s="11"/>
      <c r="C2355" s="11"/>
      <c r="D2355" s="11"/>
      <c r="E2355" s="11"/>
      <c r="F2355" s="11" t="n">
        <v>4</v>
      </c>
      <c r="G2355" s="8" t="n">
        <v>5000</v>
      </c>
      <c r="H2355" s="11" t="n">
        <f aca="false">G2355*F2355</f>
        <v>20000</v>
      </c>
      <c r="I2355" s="9" t="s">
        <v>6441</v>
      </c>
      <c r="J2355" s="10" t="n">
        <v>18400</v>
      </c>
      <c r="K2355" s="11" t="n">
        <v>0</v>
      </c>
      <c r="L2355" s="11"/>
    </row>
    <row r="2356" customFormat="false" ht="30.8" hidden="false" customHeight="false" outlineLevel="0" collapsed="false">
      <c r="A2356" s="26" t="s">
        <v>6442</v>
      </c>
      <c r="B2356" s="26" t="s">
        <v>6443</v>
      </c>
      <c r="C2356" s="26" t="s">
        <v>67</v>
      </c>
      <c r="D2356" s="26" t="s">
        <v>39</v>
      </c>
      <c r="E2356" s="26" t="n">
        <v>12215</v>
      </c>
      <c r="F2356" s="26" t="n">
        <f aca="false">D2356-C2356</f>
        <v>2</v>
      </c>
      <c r="G2356" s="26" t="n">
        <v>3853.5</v>
      </c>
      <c r="H2356" s="26" t="n">
        <f aca="false">G2356*F2356</f>
        <v>7707</v>
      </c>
      <c r="I2356" s="13" t="s">
        <v>6444</v>
      </c>
      <c r="J2356" s="14" t="n">
        <v>7707</v>
      </c>
      <c r="K2356" s="1" t="n">
        <f aca="false">H2356-J2356</f>
        <v>0</v>
      </c>
      <c r="L2356" s="0"/>
    </row>
    <row r="2357" customFormat="false" ht="30.8" hidden="false" customHeight="false" outlineLevel="0" collapsed="false">
      <c r="A2357" s="1" t="s">
        <v>6445</v>
      </c>
      <c r="B2357" s="1" t="s">
        <v>6446</v>
      </c>
      <c r="C2357" s="1" t="s">
        <v>67</v>
      </c>
      <c r="D2357" s="1" t="s">
        <v>39</v>
      </c>
      <c r="E2357" s="1" t="n">
        <v>15487.5</v>
      </c>
      <c r="F2357" s="1" t="n">
        <f aca="false">D2357-C2357</f>
        <v>2</v>
      </c>
      <c r="G2357" s="26" t="n">
        <v>4693.5</v>
      </c>
      <c r="H2357" s="1" t="n">
        <f aca="false">G2357*F2357</f>
        <v>9387</v>
      </c>
      <c r="I2357" s="13" t="s">
        <v>6447</v>
      </c>
      <c r="J2357" s="14" t="n">
        <v>9387</v>
      </c>
      <c r="K2357" s="1" t="n">
        <f aca="false">H2357-J2357</f>
        <v>0</v>
      </c>
      <c r="L2357" s="0"/>
    </row>
    <row r="2358" customFormat="false" ht="15.9" hidden="false" customHeight="false" outlineLevel="0" collapsed="false">
      <c r="A2358" s="26" t="s">
        <v>6448</v>
      </c>
      <c r="B2358" s="26" t="s">
        <v>6449</v>
      </c>
      <c r="C2358" s="26" t="s">
        <v>34</v>
      </c>
      <c r="D2358" s="26" t="s">
        <v>82</v>
      </c>
      <c r="E2358" s="26" t="n">
        <v>10635</v>
      </c>
      <c r="F2358" s="26" t="n">
        <f aca="false">D2358-C2358</f>
        <v>2</v>
      </c>
      <c r="G2358" s="26" t="n">
        <v>3853.5</v>
      </c>
      <c r="H2358" s="26" t="n">
        <f aca="false">G2358*F2358</f>
        <v>7707</v>
      </c>
      <c r="I2358" s="13" t="s">
        <v>6450</v>
      </c>
      <c r="J2358" s="14" t="n">
        <v>7707</v>
      </c>
      <c r="K2358" s="1" t="n">
        <f aca="false">H2358-J2358</f>
        <v>0</v>
      </c>
      <c r="L2358" s="0"/>
    </row>
    <row r="2359" customFormat="false" ht="30.8" hidden="false" customHeight="false" outlineLevel="0" collapsed="false">
      <c r="A2359" s="26" t="s">
        <v>6451</v>
      </c>
      <c r="B2359" s="26" t="s">
        <v>6452</v>
      </c>
      <c r="C2359" s="26" t="s">
        <v>43</v>
      </c>
      <c r="D2359" s="26" t="s">
        <v>142</v>
      </c>
      <c r="E2359" s="26" t="n">
        <v>20711.25</v>
      </c>
      <c r="F2359" s="26" t="n">
        <f aca="false">D2359-C2359</f>
        <v>3</v>
      </c>
      <c r="G2359" s="26" t="n">
        <v>3853.5</v>
      </c>
      <c r="H2359" s="26" t="n">
        <f aca="false">G2359*F2359</f>
        <v>11560.5</v>
      </c>
      <c r="I2359" s="13" t="s">
        <v>6453</v>
      </c>
      <c r="J2359" s="14" t="n">
        <v>11560.5</v>
      </c>
      <c r="K2359" s="1" t="n">
        <f aca="false">H2359-J2359</f>
        <v>0</v>
      </c>
      <c r="L2359" s="0"/>
    </row>
    <row r="2360" s="44" customFormat="true" ht="30.8" hidden="false" customHeight="false" outlineLevel="0" collapsed="false">
      <c r="A2360" s="1" t="s">
        <v>6454</v>
      </c>
      <c r="B2360" s="1" t="s">
        <v>6455</v>
      </c>
      <c r="C2360" s="1" t="s">
        <v>19</v>
      </c>
      <c r="D2360" s="1" t="s">
        <v>93</v>
      </c>
      <c r="E2360" s="1" t="n">
        <v>9865</v>
      </c>
      <c r="F2360" s="1" t="n">
        <f aca="false">D2360-C2360</f>
        <v>2</v>
      </c>
      <c r="G2360" s="26" t="n">
        <v>3853.5</v>
      </c>
      <c r="H2360" s="1" t="n">
        <f aca="false">G2360*F2360</f>
        <v>7707</v>
      </c>
      <c r="I2360" s="13" t="s">
        <v>6456</v>
      </c>
      <c r="J2360" s="14" t="n">
        <v>7707</v>
      </c>
      <c r="K2360" s="1" t="n">
        <f aca="false">H2360-J2360</f>
        <v>0</v>
      </c>
      <c r="L2360" s="1"/>
      <c r="M2360" s="0"/>
      <c r="N2360" s="0"/>
      <c r="O2360" s="0"/>
      <c r="P2360" s="0"/>
      <c r="Q2360" s="0"/>
      <c r="R2360" s="0"/>
      <c r="S2360" s="0"/>
      <c r="T2360" s="0"/>
      <c r="U2360" s="0"/>
      <c r="V2360" s="0"/>
      <c r="AMI2360" s="0"/>
      <c r="AMJ2360" s="0"/>
    </row>
    <row r="2361" s="12" customFormat="true" ht="29.85" hidden="false" customHeight="false" outlineLevel="0" collapsed="false">
      <c r="A2361" s="23" t="s">
        <v>6457</v>
      </c>
      <c r="B2361" s="8" t="s">
        <v>6458</v>
      </c>
      <c r="C2361" s="8" t="s">
        <v>166</v>
      </c>
      <c r="D2361" s="8" t="s">
        <v>142</v>
      </c>
      <c r="E2361" s="8" t="n">
        <v>20285.5</v>
      </c>
      <c r="F2361" s="8" t="n">
        <v>3</v>
      </c>
      <c r="G2361" s="8" t="n">
        <v>3853.5</v>
      </c>
      <c r="H2361" s="8" t="n">
        <f aca="false">G2361*F2361</f>
        <v>11560.5</v>
      </c>
      <c r="I2361" s="9" t="s">
        <v>6459</v>
      </c>
      <c r="J2361" s="10" t="n">
        <v>11560.5</v>
      </c>
      <c r="K2361" s="8" t="n">
        <f aca="false">H2361+H2362-J2361-J2362</f>
        <v>0</v>
      </c>
      <c r="L2361" s="11"/>
    </row>
    <row r="2362" s="12" customFormat="true" ht="29.85" hidden="false" customHeight="false" outlineLevel="0" collapsed="false">
      <c r="A2362" s="23"/>
      <c r="B2362" s="8"/>
      <c r="C2362" s="8"/>
      <c r="D2362" s="8"/>
      <c r="E2362" s="8"/>
      <c r="F2362" s="8" t="n">
        <v>1</v>
      </c>
      <c r="G2362" s="8" t="n">
        <v>5000</v>
      </c>
      <c r="H2362" s="8" t="n">
        <f aca="false">(G2362*F2362)+1100</f>
        <v>6100</v>
      </c>
      <c r="I2362" s="9" t="s">
        <v>6460</v>
      </c>
      <c r="J2362" s="10" t="n">
        <v>6100</v>
      </c>
      <c r="K2362" s="8" t="n">
        <v>0</v>
      </c>
      <c r="L2362" s="11"/>
    </row>
    <row r="2363" s="30" customFormat="true" ht="30.8" hidden="false" customHeight="false" outlineLevel="0" collapsed="false">
      <c r="A2363" s="26" t="s">
        <v>6461</v>
      </c>
      <c r="B2363" s="26" t="s">
        <v>6462</v>
      </c>
      <c r="C2363" s="26" t="s">
        <v>13</v>
      </c>
      <c r="D2363" s="26" t="s">
        <v>133</v>
      </c>
      <c r="E2363" s="26" t="n">
        <v>14565</v>
      </c>
      <c r="F2363" s="26" t="n">
        <f aca="false">D2363-C2363</f>
        <v>2</v>
      </c>
      <c r="G2363" s="26" t="n">
        <v>3853.5</v>
      </c>
      <c r="H2363" s="26" t="n">
        <f aca="false">G2363*F2363</f>
        <v>7707</v>
      </c>
      <c r="I2363" s="13" t="s">
        <v>6463</v>
      </c>
      <c r="J2363" s="14" t="n">
        <v>7707</v>
      </c>
      <c r="K2363" s="1" t="n">
        <f aca="false">H2363-J2363</f>
        <v>0</v>
      </c>
      <c r="L2363" s="26"/>
      <c r="AMI2363" s="0"/>
      <c r="AMJ2363" s="0"/>
    </row>
    <row r="2364" customFormat="false" ht="15.9" hidden="false" customHeight="false" outlineLevel="0" collapsed="false">
      <c r="A2364" s="1" t="s">
        <v>6464</v>
      </c>
      <c r="B2364" s="1" t="s">
        <v>6465</v>
      </c>
      <c r="C2364" s="1" t="s">
        <v>180</v>
      </c>
      <c r="D2364" s="1" t="s">
        <v>150</v>
      </c>
      <c r="E2364" s="1" t="n">
        <v>14565</v>
      </c>
      <c r="F2364" s="1" t="n">
        <f aca="false">D2364-C2364</f>
        <v>2</v>
      </c>
      <c r="G2364" s="26" t="n">
        <v>3853.5</v>
      </c>
      <c r="H2364" s="1" t="n">
        <f aca="false">G2364*F2364</f>
        <v>7707</v>
      </c>
      <c r="I2364" s="13" t="s">
        <v>6466</v>
      </c>
      <c r="J2364" s="14" t="n">
        <v>7707</v>
      </c>
      <c r="K2364" s="1" t="n">
        <f aca="false">H2364-J2364</f>
        <v>0</v>
      </c>
      <c r="L2364" s="0"/>
    </row>
    <row r="2365" customFormat="false" ht="30.8" hidden="false" customHeight="false" outlineLevel="0" collapsed="false">
      <c r="A2365" s="1" t="s">
        <v>6467</v>
      </c>
      <c r="B2365" s="1" t="s">
        <v>6468</v>
      </c>
      <c r="C2365" s="1" t="s">
        <v>133</v>
      </c>
      <c r="D2365" s="1" t="s">
        <v>207</v>
      </c>
      <c r="E2365" s="1" t="n">
        <v>4382.5</v>
      </c>
      <c r="F2365" s="1" t="n">
        <f aca="false">D2365-C2365</f>
        <v>1</v>
      </c>
      <c r="G2365" s="26" t="n">
        <v>3853.5</v>
      </c>
      <c r="H2365" s="1" t="n">
        <f aca="false">G2365*F2365</f>
        <v>3853.5</v>
      </c>
      <c r="I2365" s="13" t="s">
        <v>6469</v>
      </c>
      <c r="J2365" s="14" t="n">
        <v>3853.5</v>
      </c>
      <c r="K2365" s="1" t="n">
        <f aca="false">H2365-J2365</f>
        <v>0</v>
      </c>
      <c r="L2365" s="0"/>
    </row>
    <row r="2366" customFormat="false" ht="30.8" hidden="false" customHeight="false" outlineLevel="0" collapsed="false">
      <c r="A2366" s="1" t="s">
        <v>6470</v>
      </c>
      <c r="B2366" s="1" t="s">
        <v>6471</v>
      </c>
      <c r="C2366" s="1" t="s">
        <v>19</v>
      </c>
      <c r="D2366" s="1" t="s">
        <v>93</v>
      </c>
      <c r="E2366" s="1" t="n">
        <v>9865</v>
      </c>
      <c r="F2366" s="1" t="n">
        <f aca="false">D2366-C2366</f>
        <v>2</v>
      </c>
      <c r="G2366" s="26" t="n">
        <v>3853.5</v>
      </c>
      <c r="H2366" s="1" t="n">
        <f aca="false">G2366*F2366</f>
        <v>7707</v>
      </c>
      <c r="I2366" s="13" t="s">
        <v>6472</v>
      </c>
      <c r="J2366" s="14" t="n">
        <v>7707</v>
      </c>
      <c r="K2366" s="1" t="n">
        <f aca="false">H2366-J2366</f>
        <v>0</v>
      </c>
      <c r="L2366" s="0"/>
    </row>
    <row r="2367" customFormat="false" ht="30.8" hidden="false" customHeight="false" outlineLevel="0" collapsed="false">
      <c r="A2367" s="1" t="s">
        <v>6473</v>
      </c>
      <c r="B2367" s="1" t="s">
        <v>6474</v>
      </c>
      <c r="C2367" s="1" t="s">
        <v>93</v>
      </c>
      <c r="D2367" s="1" t="s">
        <v>39</v>
      </c>
      <c r="E2367" s="1" t="n">
        <v>29890</v>
      </c>
      <c r="F2367" s="1" t="n">
        <f aca="false">D2367-C2367</f>
        <v>4</v>
      </c>
      <c r="G2367" s="26" t="n">
        <v>3853.5</v>
      </c>
      <c r="H2367" s="1" t="n">
        <f aca="false">G2367*F2367</f>
        <v>15414</v>
      </c>
      <c r="I2367" s="13" t="s">
        <v>6475</v>
      </c>
      <c r="J2367" s="14" t="n">
        <v>15414</v>
      </c>
      <c r="K2367" s="1" t="n">
        <f aca="false">H2367-J2367</f>
        <v>0</v>
      </c>
      <c r="L2367" s="0"/>
    </row>
    <row r="2368" customFormat="false" ht="30.8" hidden="false" customHeight="false" outlineLevel="0" collapsed="false">
      <c r="A2368" s="1" t="s">
        <v>6476</v>
      </c>
      <c r="B2368" s="1" t="s">
        <v>6477</v>
      </c>
      <c r="C2368" s="1" t="s">
        <v>74</v>
      </c>
      <c r="D2368" s="1" t="s">
        <v>119</v>
      </c>
      <c r="E2368" s="1" t="n">
        <v>46733.75</v>
      </c>
      <c r="F2368" s="1" t="n">
        <f aca="false">D2368-C2368</f>
        <v>7</v>
      </c>
      <c r="G2368" s="26" t="n">
        <v>3853.5</v>
      </c>
      <c r="H2368" s="1" t="n">
        <f aca="false">G2368*F2368</f>
        <v>26974.5</v>
      </c>
      <c r="I2368" s="13" t="s">
        <v>6478</v>
      </c>
      <c r="J2368" s="14" t="n">
        <v>26974.5</v>
      </c>
      <c r="K2368" s="1" t="n">
        <f aca="false">H2368-J2368</f>
        <v>0</v>
      </c>
      <c r="L2368" s="0"/>
    </row>
    <row r="2369" customFormat="false" ht="30.8" hidden="false" customHeight="false" outlineLevel="0" collapsed="false">
      <c r="A2369" s="1" t="s">
        <v>6479</v>
      </c>
      <c r="B2369" s="1" t="s">
        <v>6480</v>
      </c>
      <c r="C2369" s="1" t="s">
        <v>13</v>
      </c>
      <c r="D2369" s="1" t="s">
        <v>86</v>
      </c>
      <c r="E2369" s="1" t="n">
        <v>4932.5</v>
      </c>
      <c r="F2369" s="1" t="n">
        <f aca="false">D2369-C2369</f>
        <v>1</v>
      </c>
      <c r="G2369" s="26" t="n">
        <v>3853.5</v>
      </c>
      <c r="H2369" s="1" t="n">
        <f aca="false">G2369*F2369</f>
        <v>3853.5</v>
      </c>
      <c r="I2369" s="13" t="s">
        <v>6481</v>
      </c>
      <c r="J2369" s="14" t="n">
        <v>3853.5</v>
      </c>
      <c r="K2369" s="1" t="n">
        <f aca="false">H2369-J2369</f>
        <v>0</v>
      </c>
      <c r="L2369" s="0"/>
    </row>
    <row r="2370" s="30" customFormat="true" ht="30.8" hidden="false" customHeight="false" outlineLevel="0" collapsed="false">
      <c r="A2370" s="26" t="s">
        <v>6482</v>
      </c>
      <c r="B2370" s="26" t="s">
        <v>6483</v>
      </c>
      <c r="C2370" s="26" t="s">
        <v>43</v>
      </c>
      <c r="D2370" s="26" t="s">
        <v>28</v>
      </c>
      <c r="E2370" s="26" t="n">
        <v>4932.5</v>
      </c>
      <c r="F2370" s="26" t="n">
        <f aca="false">D2370-C2370</f>
        <v>1</v>
      </c>
      <c r="G2370" s="26" t="n">
        <v>3853.5</v>
      </c>
      <c r="H2370" s="26" t="n">
        <f aca="false">G2370*F2370</f>
        <v>3853.5</v>
      </c>
      <c r="I2370" s="13" t="s">
        <v>6484</v>
      </c>
      <c r="J2370" s="14" t="n">
        <v>3853.5</v>
      </c>
      <c r="K2370" s="1" t="n">
        <f aca="false">H2370-J2370</f>
        <v>0</v>
      </c>
      <c r="L2370" s="26"/>
      <c r="AMI2370" s="0"/>
      <c r="AMJ2370" s="0"/>
    </row>
    <row r="2371" customFormat="false" ht="30.8" hidden="false" customHeight="false" outlineLevel="0" collapsed="false">
      <c r="A2371" s="1" t="s">
        <v>6485</v>
      </c>
      <c r="B2371" s="1" t="s">
        <v>6486</v>
      </c>
      <c r="C2371" s="1" t="s">
        <v>207</v>
      </c>
      <c r="D2371" s="1" t="s">
        <v>112</v>
      </c>
      <c r="E2371" s="1" t="n">
        <v>16290</v>
      </c>
      <c r="F2371" s="1" t="n">
        <f aca="false">D2371-C2371</f>
        <v>2</v>
      </c>
      <c r="G2371" s="26" t="n">
        <v>3853.5</v>
      </c>
      <c r="H2371" s="1" t="n">
        <f aca="false">G2371*F2371</f>
        <v>7707</v>
      </c>
      <c r="I2371" s="13" t="s">
        <v>6487</v>
      </c>
      <c r="J2371" s="14" t="n">
        <v>7707</v>
      </c>
      <c r="K2371" s="1" t="n">
        <f aca="false">H2371-J2371</f>
        <v>0</v>
      </c>
      <c r="L2371" s="0"/>
    </row>
    <row r="2372" customFormat="false" ht="30.8" hidden="false" customHeight="false" outlineLevel="0" collapsed="false">
      <c r="A2372" s="1" t="s">
        <v>6488</v>
      </c>
      <c r="B2372" s="1" t="s">
        <v>6489</v>
      </c>
      <c r="C2372" s="1" t="s">
        <v>19</v>
      </c>
      <c r="D2372" s="1" t="s">
        <v>119</v>
      </c>
      <c r="E2372" s="1" t="n">
        <v>14797.5</v>
      </c>
      <c r="F2372" s="1" t="n">
        <f aca="false">D2372-C2372</f>
        <v>3</v>
      </c>
      <c r="G2372" s="26" t="n">
        <v>3853.5</v>
      </c>
      <c r="H2372" s="1" t="n">
        <f aca="false">G2372*F2372</f>
        <v>11560.5</v>
      </c>
      <c r="I2372" s="13" t="s">
        <v>6490</v>
      </c>
      <c r="J2372" s="14" t="n">
        <v>11560.5</v>
      </c>
      <c r="K2372" s="1" t="n">
        <f aca="false">H2372-J2372</f>
        <v>0</v>
      </c>
      <c r="L2372" s="0"/>
    </row>
    <row r="2373" s="30" customFormat="true" ht="30.8" hidden="false" customHeight="false" outlineLevel="0" collapsed="false">
      <c r="A2373" s="26" t="s">
        <v>6491</v>
      </c>
      <c r="B2373" s="26" t="s">
        <v>6492</v>
      </c>
      <c r="C2373" s="26" t="s">
        <v>19</v>
      </c>
      <c r="D2373" s="26" t="s">
        <v>93</v>
      </c>
      <c r="E2373" s="26" t="n">
        <v>9865</v>
      </c>
      <c r="F2373" s="26" t="n">
        <f aca="false">D2373-C2373</f>
        <v>2</v>
      </c>
      <c r="G2373" s="26" t="n">
        <v>3853.5</v>
      </c>
      <c r="H2373" s="26" t="n">
        <f aca="false">G2373*F2373</f>
        <v>7707</v>
      </c>
      <c r="I2373" s="13" t="s">
        <v>6493</v>
      </c>
      <c r="J2373" s="14" t="n">
        <v>7707</v>
      </c>
      <c r="K2373" s="1" t="n">
        <f aca="false">H2373-J2373</f>
        <v>0</v>
      </c>
      <c r="L2373" s="26"/>
      <c r="AMI2373" s="0"/>
      <c r="AMJ2373" s="0"/>
    </row>
    <row r="2374" customFormat="false" ht="30.8" hidden="false" customHeight="false" outlineLevel="0" collapsed="false">
      <c r="A2374" s="1" t="s">
        <v>6494</v>
      </c>
      <c r="B2374" s="1" t="s">
        <v>6495</v>
      </c>
      <c r="C2374" s="1" t="s">
        <v>19</v>
      </c>
      <c r="D2374" s="1" t="s">
        <v>93</v>
      </c>
      <c r="E2374" s="1" t="n">
        <v>9865</v>
      </c>
      <c r="F2374" s="1" t="n">
        <f aca="false">D2374-C2374</f>
        <v>2</v>
      </c>
      <c r="G2374" s="26" t="n">
        <v>3853.5</v>
      </c>
      <c r="H2374" s="1" t="n">
        <f aca="false">G2374*F2374</f>
        <v>7707</v>
      </c>
      <c r="I2374" s="13" t="s">
        <v>6496</v>
      </c>
      <c r="J2374" s="14" t="n">
        <v>7707</v>
      </c>
      <c r="K2374" s="1" t="n">
        <f aca="false">H2374-J2374</f>
        <v>0</v>
      </c>
      <c r="L2374" s="0"/>
    </row>
    <row r="2375" customFormat="false" ht="30.8" hidden="false" customHeight="false" outlineLevel="0" collapsed="false">
      <c r="A2375" s="1" t="s">
        <v>6497</v>
      </c>
      <c r="B2375" s="1" t="s">
        <v>6498</v>
      </c>
      <c r="C2375" s="1" t="s">
        <v>180</v>
      </c>
      <c r="D2375" s="1" t="s">
        <v>146</v>
      </c>
      <c r="E2375" s="1" t="n">
        <v>6822.5</v>
      </c>
      <c r="F2375" s="1" t="n">
        <f aca="false">D2375-C2375</f>
        <v>1</v>
      </c>
      <c r="G2375" s="26" t="n">
        <v>5743.5</v>
      </c>
      <c r="H2375" s="1" t="n">
        <f aca="false">G2375*F2375</f>
        <v>5743.5</v>
      </c>
      <c r="I2375" s="13" t="s">
        <v>6499</v>
      </c>
      <c r="J2375" s="14" t="n">
        <v>5743.4</v>
      </c>
      <c r="K2375" s="1" t="n">
        <f aca="false">H2375-J2375</f>
        <v>0.100000000000364</v>
      </c>
      <c r="L2375" s="0"/>
    </row>
    <row r="2376" customFormat="false" ht="30.8" hidden="false" customHeight="false" outlineLevel="0" collapsed="false">
      <c r="A2376" s="1" t="s">
        <v>6500</v>
      </c>
      <c r="B2376" s="1" t="s">
        <v>6501</v>
      </c>
      <c r="C2376" s="1" t="s">
        <v>75</v>
      </c>
      <c r="D2376" s="1" t="s">
        <v>19</v>
      </c>
      <c r="E2376" s="1" t="n">
        <v>9865</v>
      </c>
      <c r="F2376" s="1" t="n">
        <f aca="false">D2376-C2376</f>
        <v>2</v>
      </c>
      <c r="G2376" s="26" t="n">
        <v>3853.5</v>
      </c>
      <c r="H2376" s="1" t="n">
        <f aca="false">G2376*F2376</f>
        <v>7707</v>
      </c>
      <c r="I2376" s="13" t="s">
        <v>6502</v>
      </c>
      <c r="J2376" s="14" t="n">
        <v>7707</v>
      </c>
      <c r="K2376" s="1" t="n">
        <f aca="false">H2376-J2376</f>
        <v>0</v>
      </c>
      <c r="L2376" s="0"/>
    </row>
    <row r="2377" customFormat="false" ht="15.9" hidden="false" customHeight="false" outlineLevel="0" collapsed="false">
      <c r="A2377" s="1" t="s">
        <v>6503</v>
      </c>
      <c r="B2377" s="1" t="s">
        <v>6504</v>
      </c>
      <c r="C2377" s="1" t="s">
        <v>75</v>
      </c>
      <c r="D2377" s="1" t="s">
        <v>19</v>
      </c>
      <c r="E2377" s="1" t="n">
        <v>11185</v>
      </c>
      <c r="F2377" s="1" t="n">
        <f aca="false">D2377-C2377</f>
        <v>2</v>
      </c>
      <c r="G2377" s="26" t="n">
        <v>3853.5</v>
      </c>
      <c r="H2377" s="1" t="n">
        <f aca="false">G2377*F2377</f>
        <v>7707</v>
      </c>
      <c r="I2377" s="13" t="s">
        <v>6505</v>
      </c>
      <c r="J2377" s="14" t="n">
        <v>7707</v>
      </c>
      <c r="K2377" s="1" t="n">
        <f aca="false">H2377-J2377</f>
        <v>0</v>
      </c>
      <c r="L2377" s="0"/>
    </row>
    <row r="2378" customFormat="false" ht="30.8" hidden="false" customHeight="false" outlineLevel="0" collapsed="false">
      <c r="A2378" s="1" t="s">
        <v>6506</v>
      </c>
      <c r="B2378" s="1" t="s">
        <v>6507</v>
      </c>
      <c r="C2378" s="1" t="s">
        <v>47</v>
      </c>
      <c r="D2378" s="1" t="s">
        <v>142</v>
      </c>
      <c r="E2378" s="1" t="n">
        <v>5482.5</v>
      </c>
      <c r="F2378" s="1" t="n">
        <f aca="false">D2378-C2378</f>
        <v>1</v>
      </c>
      <c r="G2378" s="26" t="n">
        <v>3853.5</v>
      </c>
      <c r="H2378" s="1" t="n">
        <f aca="false">G2378*F2378</f>
        <v>3853.5</v>
      </c>
      <c r="I2378" s="13" t="s">
        <v>6508</v>
      </c>
      <c r="J2378" s="14" t="n">
        <v>3853.5</v>
      </c>
      <c r="K2378" s="1" t="n">
        <f aca="false">H2378-J2378</f>
        <v>0</v>
      </c>
      <c r="L2378" s="0"/>
    </row>
    <row r="2379" customFormat="false" ht="30.8" hidden="false" customHeight="false" outlineLevel="0" collapsed="false">
      <c r="A2379" s="1" t="s">
        <v>6509</v>
      </c>
      <c r="B2379" s="1" t="s">
        <v>6510</v>
      </c>
      <c r="C2379" s="1" t="s">
        <v>13</v>
      </c>
      <c r="D2379" s="1" t="s">
        <v>20</v>
      </c>
      <c r="E2379" s="1" t="n">
        <v>39917.5</v>
      </c>
      <c r="F2379" s="1" t="n">
        <f aca="false">D2379-C2379</f>
        <v>7</v>
      </c>
      <c r="G2379" s="26" t="n">
        <v>3853.5</v>
      </c>
      <c r="H2379" s="1" t="n">
        <f aca="false">G2379*F2379</f>
        <v>26974.5</v>
      </c>
      <c r="I2379" s="13" t="s">
        <v>6511</v>
      </c>
      <c r="J2379" s="14" t="n">
        <v>26974.5</v>
      </c>
      <c r="K2379" s="1" t="n">
        <f aca="false">H2379-J2379</f>
        <v>0</v>
      </c>
      <c r="L2379" s="0"/>
    </row>
    <row r="2380" customFormat="false" ht="15.9" hidden="false" customHeight="false" outlineLevel="0" collapsed="false">
      <c r="A2380" s="1" t="s">
        <v>6512</v>
      </c>
      <c r="B2380" s="1" t="s">
        <v>6513</v>
      </c>
      <c r="C2380" s="1" t="s">
        <v>43</v>
      </c>
      <c r="D2380" s="1" t="s">
        <v>142</v>
      </c>
      <c r="E2380" s="1" t="n">
        <v>28057.5</v>
      </c>
      <c r="F2380" s="1" t="n">
        <f aca="false">D2380-C2380</f>
        <v>3</v>
      </c>
      <c r="G2380" s="26" t="n">
        <v>3853.5</v>
      </c>
      <c r="H2380" s="1" t="n">
        <f aca="false">G2380*F2380</f>
        <v>11560.5</v>
      </c>
      <c r="I2380" s="13" t="s">
        <v>6514</v>
      </c>
      <c r="J2380" s="14" t="n">
        <v>11560.5</v>
      </c>
      <c r="K2380" s="1" t="n">
        <f aca="false">H2380-J2380</f>
        <v>0</v>
      </c>
      <c r="L2380" s="0"/>
    </row>
    <row r="2381" customFormat="false" ht="30.8" hidden="false" customHeight="false" outlineLevel="0" collapsed="false">
      <c r="A2381" s="1" t="s">
        <v>6515</v>
      </c>
      <c r="B2381" s="1" t="s">
        <v>6516</v>
      </c>
      <c r="C2381" s="1" t="s">
        <v>19</v>
      </c>
      <c r="D2381" s="1" t="s">
        <v>119</v>
      </c>
      <c r="E2381" s="1" t="n">
        <v>17317.5</v>
      </c>
      <c r="F2381" s="1" t="n">
        <f aca="false">D2381-C2381</f>
        <v>3</v>
      </c>
      <c r="G2381" s="26" t="n">
        <v>4693.5</v>
      </c>
      <c r="H2381" s="1" t="n">
        <f aca="false">G2381*F2381</f>
        <v>14080.5</v>
      </c>
      <c r="I2381" s="13" t="s">
        <v>6517</v>
      </c>
      <c r="J2381" s="14" t="n">
        <v>14080.5</v>
      </c>
      <c r="K2381" s="1" t="n">
        <f aca="false">H2381-J2381</f>
        <v>0</v>
      </c>
      <c r="L2381" s="0"/>
    </row>
    <row r="2382" customFormat="false" ht="15.9" hidden="false" customHeight="false" outlineLevel="0" collapsed="false">
      <c r="A2382" s="1" t="s">
        <v>6518</v>
      </c>
      <c r="B2382" s="1" t="s">
        <v>6519</v>
      </c>
      <c r="C2382" s="1" t="s">
        <v>14</v>
      </c>
      <c r="D2382" s="1" t="s">
        <v>180</v>
      </c>
      <c r="E2382" s="1" t="n">
        <v>13415</v>
      </c>
      <c r="F2382" s="1" t="n">
        <f aca="false">D2382-C2382</f>
        <v>2</v>
      </c>
      <c r="G2382" s="26" t="n">
        <v>4693.5</v>
      </c>
      <c r="H2382" s="1" t="n">
        <f aca="false">G2382*F2382</f>
        <v>9387</v>
      </c>
      <c r="I2382" s="13" t="s">
        <v>6520</v>
      </c>
      <c r="J2382" s="14" t="n">
        <v>9387</v>
      </c>
      <c r="K2382" s="1" t="n">
        <f aca="false">H2382-J2382</f>
        <v>0</v>
      </c>
      <c r="L2382" s="0"/>
    </row>
    <row r="2383" s="30" customFormat="true" ht="30.8" hidden="false" customHeight="false" outlineLevel="0" collapsed="false">
      <c r="A2383" s="26" t="s">
        <v>6521</v>
      </c>
      <c r="B2383" s="26" t="s">
        <v>6522</v>
      </c>
      <c r="C2383" s="26" t="s">
        <v>93</v>
      </c>
      <c r="D2383" s="26" t="s">
        <v>67</v>
      </c>
      <c r="E2383" s="26" t="n">
        <v>9865</v>
      </c>
      <c r="F2383" s="26" t="n">
        <f aca="false">D2383-C2383</f>
        <v>2</v>
      </c>
      <c r="G2383" s="26" t="n">
        <v>3853.5</v>
      </c>
      <c r="H2383" s="26" t="n">
        <f aca="false">G2383*F2383</f>
        <v>7707</v>
      </c>
      <c r="I2383" s="13" t="s">
        <v>6523</v>
      </c>
      <c r="J2383" s="14" t="n">
        <v>7707</v>
      </c>
      <c r="K2383" s="1" t="n">
        <f aca="false">H2383-J2383</f>
        <v>0</v>
      </c>
      <c r="L2383" s="26"/>
      <c r="AMI2383" s="0"/>
      <c r="AMJ2383" s="0"/>
    </row>
    <row r="2384" customFormat="false" ht="30.8" hidden="false" customHeight="false" outlineLevel="0" collapsed="false">
      <c r="A2384" s="1" t="s">
        <v>6524</v>
      </c>
      <c r="B2384" s="1" t="s">
        <v>6522</v>
      </c>
      <c r="C2384" s="1" t="s">
        <v>13</v>
      </c>
      <c r="D2384" s="1" t="s">
        <v>133</v>
      </c>
      <c r="E2384" s="1" t="n">
        <v>9865</v>
      </c>
      <c r="F2384" s="1" t="n">
        <f aca="false">D2384-C2384</f>
        <v>2</v>
      </c>
      <c r="G2384" s="26" t="n">
        <v>3853.5</v>
      </c>
      <c r="H2384" s="1" t="n">
        <f aca="false">G2384*F2384</f>
        <v>7707</v>
      </c>
      <c r="I2384" s="13" t="s">
        <v>6525</v>
      </c>
      <c r="J2384" s="14" t="n">
        <v>7707</v>
      </c>
      <c r="K2384" s="1" t="n">
        <f aca="false">H2384-J2384</f>
        <v>0</v>
      </c>
      <c r="L2384" s="0"/>
    </row>
    <row r="2385" s="30" customFormat="true" ht="30.8" hidden="false" customHeight="false" outlineLevel="0" collapsed="false">
      <c r="A2385" s="26" t="s">
        <v>6526</v>
      </c>
      <c r="B2385" s="26" t="s">
        <v>6522</v>
      </c>
      <c r="C2385" s="26" t="s">
        <v>133</v>
      </c>
      <c r="D2385" s="26" t="s">
        <v>51</v>
      </c>
      <c r="E2385" s="26" t="n">
        <v>9865</v>
      </c>
      <c r="F2385" s="26" t="n">
        <f aca="false">D2385-C2385</f>
        <v>2</v>
      </c>
      <c r="G2385" s="26" t="n">
        <v>3853.5</v>
      </c>
      <c r="H2385" s="26" t="n">
        <f aca="false">G2385*F2385</f>
        <v>7707</v>
      </c>
      <c r="I2385" s="13" t="s">
        <v>6527</v>
      </c>
      <c r="J2385" s="14" t="n">
        <v>7707</v>
      </c>
      <c r="K2385" s="1" t="n">
        <f aca="false">H2385-J2385</f>
        <v>0</v>
      </c>
      <c r="L2385" s="26"/>
      <c r="AMI2385" s="0"/>
      <c r="AMJ2385" s="0"/>
    </row>
    <row r="2386" customFormat="false" ht="15.9" hidden="false" customHeight="false" outlineLevel="0" collapsed="false">
      <c r="A2386" s="1" t="s">
        <v>6528</v>
      </c>
      <c r="B2386" s="1" t="s">
        <v>6529</v>
      </c>
      <c r="C2386" s="1" t="s">
        <v>39</v>
      </c>
      <c r="D2386" s="1" t="s">
        <v>86</v>
      </c>
      <c r="E2386" s="1" t="n">
        <v>13807.5</v>
      </c>
      <c r="F2386" s="1" t="n">
        <f aca="false">D2386-C2386</f>
        <v>2</v>
      </c>
      <c r="G2386" s="26" t="n">
        <v>3853.5</v>
      </c>
      <c r="H2386" s="1" t="n">
        <f aca="false">G2386*F2386</f>
        <v>7707</v>
      </c>
      <c r="I2386" s="13" t="s">
        <v>6530</v>
      </c>
      <c r="J2386" s="14" t="n">
        <v>7707</v>
      </c>
      <c r="K2386" s="1" t="n">
        <f aca="false">H2386-J2386</f>
        <v>0</v>
      </c>
      <c r="L2386" s="0"/>
    </row>
    <row r="2387" s="30" customFormat="true" ht="30.8" hidden="false" customHeight="false" outlineLevel="0" collapsed="false">
      <c r="A2387" s="26" t="s">
        <v>6531</v>
      </c>
      <c r="B2387" s="26" t="s">
        <v>6532</v>
      </c>
      <c r="C2387" s="26" t="s">
        <v>146</v>
      </c>
      <c r="D2387" s="26" t="s">
        <v>58</v>
      </c>
      <c r="E2387" s="26" t="n">
        <v>9865</v>
      </c>
      <c r="F2387" s="26" t="n">
        <f aca="false">D2387-C2387</f>
        <v>2</v>
      </c>
      <c r="G2387" s="26" t="n">
        <v>3853.5</v>
      </c>
      <c r="H2387" s="26" t="n">
        <f aca="false">G2387*F2387</f>
        <v>7707</v>
      </c>
      <c r="I2387" s="13" t="s">
        <v>6533</v>
      </c>
      <c r="J2387" s="14" t="n">
        <v>7707</v>
      </c>
      <c r="K2387" s="1" t="n">
        <f aca="false">H2387-J2387</f>
        <v>0</v>
      </c>
      <c r="L2387" s="26"/>
      <c r="AMI2387" s="0"/>
      <c r="AMJ2387" s="0"/>
    </row>
    <row r="2388" customFormat="false" ht="30.8" hidden="false" customHeight="false" outlineLevel="0" collapsed="false">
      <c r="A2388" s="1" t="s">
        <v>6534</v>
      </c>
      <c r="B2388" s="1" t="s">
        <v>6535</v>
      </c>
      <c r="C2388" s="1" t="s">
        <v>58</v>
      </c>
      <c r="D2388" s="1" t="s">
        <v>59</v>
      </c>
      <c r="E2388" s="1" t="n">
        <v>9865</v>
      </c>
      <c r="F2388" s="1" t="n">
        <f aca="false">D2388-C2388</f>
        <v>2</v>
      </c>
      <c r="G2388" s="26" t="n">
        <v>3853.5</v>
      </c>
      <c r="H2388" s="1" t="n">
        <f aca="false">G2388*F2388</f>
        <v>7707</v>
      </c>
      <c r="I2388" s="13" t="s">
        <v>6536</v>
      </c>
      <c r="J2388" s="14" t="n">
        <v>7707</v>
      </c>
      <c r="K2388" s="1" t="n">
        <f aca="false">H2388-J2388</f>
        <v>0</v>
      </c>
      <c r="L2388" s="0"/>
    </row>
    <row r="2389" customFormat="false" ht="30.8" hidden="false" customHeight="false" outlineLevel="0" collapsed="false">
      <c r="A2389" s="1" t="s">
        <v>6537</v>
      </c>
      <c r="B2389" s="1" t="s">
        <v>6538</v>
      </c>
      <c r="C2389" s="1" t="s">
        <v>14</v>
      </c>
      <c r="D2389" s="1" t="s">
        <v>20</v>
      </c>
      <c r="E2389" s="1" t="n">
        <v>4932.5</v>
      </c>
      <c r="F2389" s="1" t="n">
        <f aca="false">D2389-C2389</f>
        <v>1</v>
      </c>
      <c r="G2389" s="26" t="n">
        <v>3853.5</v>
      </c>
      <c r="H2389" s="1" t="n">
        <f aca="false">G2389*F2389</f>
        <v>3853.5</v>
      </c>
      <c r="I2389" s="13" t="s">
        <v>6539</v>
      </c>
      <c r="J2389" s="14" t="n">
        <v>3853.5</v>
      </c>
      <c r="K2389" s="1" t="n">
        <f aca="false">H2389-J2389</f>
        <v>0</v>
      </c>
      <c r="L2389" s="0"/>
    </row>
    <row r="2390" s="30" customFormat="true" ht="30.8" hidden="false" customHeight="false" outlineLevel="0" collapsed="false">
      <c r="A2390" s="26" t="s">
        <v>6540</v>
      </c>
      <c r="B2390" s="26" t="s">
        <v>6541</v>
      </c>
      <c r="C2390" s="26" t="s">
        <v>74</v>
      </c>
      <c r="D2390" s="26" t="s">
        <v>34</v>
      </c>
      <c r="E2390" s="26" t="n">
        <v>22417.5</v>
      </c>
      <c r="F2390" s="26" t="n">
        <f aca="false">D2390-C2390</f>
        <v>3</v>
      </c>
      <c r="G2390" s="26" t="n">
        <v>3853.5</v>
      </c>
      <c r="H2390" s="26" t="n">
        <f aca="false">G2390*F2390</f>
        <v>11560.5</v>
      </c>
      <c r="I2390" s="13" t="s">
        <v>6542</v>
      </c>
      <c r="J2390" s="14" t="n">
        <v>11560.5</v>
      </c>
      <c r="K2390" s="1" t="n">
        <f aca="false">H2390-J2390</f>
        <v>0</v>
      </c>
      <c r="L2390" s="26"/>
      <c r="AMI2390" s="0"/>
      <c r="AMJ2390" s="0"/>
    </row>
    <row r="2391" s="12" customFormat="true" ht="29.85" hidden="false" customHeight="false" outlineLevel="0" collapsed="false">
      <c r="A2391" s="23" t="s">
        <v>6543</v>
      </c>
      <c r="B2391" s="11" t="s">
        <v>6544</v>
      </c>
      <c r="C2391" s="11" t="s">
        <v>19</v>
      </c>
      <c r="D2391" s="11" t="s">
        <v>39</v>
      </c>
      <c r="E2391" s="11" t="n">
        <v>73290</v>
      </c>
      <c r="F2391" s="11" t="n">
        <f aca="false">D2391-C2391</f>
        <v>6</v>
      </c>
      <c r="G2391" s="8" t="n">
        <f aca="false">3853.5*2</f>
        <v>7707</v>
      </c>
      <c r="H2391" s="11" t="n">
        <f aca="false">G2391*F2391</f>
        <v>46242</v>
      </c>
      <c r="I2391" s="9" t="s">
        <v>6545</v>
      </c>
      <c r="J2391" s="10" t="n">
        <v>23121</v>
      </c>
      <c r="K2391" s="11" t="n">
        <f aca="false">H2391-J2391-J2392-J2392</f>
        <v>-23121</v>
      </c>
      <c r="L2391" s="11"/>
    </row>
    <row r="2392" s="12" customFormat="true" ht="15.85" hidden="false" customHeight="false" outlineLevel="0" collapsed="false">
      <c r="A2392" s="23"/>
      <c r="B2392" s="11"/>
      <c r="C2392" s="11"/>
      <c r="D2392" s="11"/>
      <c r="E2392" s="11"/>
      <c r="F2392" s="11"/>
      <c r="G2392" s="8"/>
      <c r="H2392" s="11"/>
      <c r="I2392" s="9" t="s">
        <v>6546</v>
      </c>
      <c r="J2392" s="10" t="n">
        <v>23121</v>
      </c>
      <c r="K2392" s="11" t="n">
        <v>0</v>
      </c>
      <c r="L2392" s="11"/>
    </row>
    <row r="2393" customFormat="false" ht="30.8" hidden="false" customHeight="false" outlineLevel="0" collapsed="false">
      <c r="A2393" s="1" t="s">
        <v>6547</v>
      </c>
      <c r="B2393" s="1" t="s">
        <v>6548</v>
      </c>
      <c r="C2393" s="1" t="s">
        <v>63</v>
      </c>
      <c r="D2393" s="1" t="s">
        <v>82</v>
      </c>
      <c r="E2393" s="1" t="n">
        <v>29595</v>
      </c>
      <c r="F2393" s="1" t="n">
        <f aca="false">D2393-C2393</f>
        <v>6</v>
      </c>
      <c r="G2393" s="26" t="n">
        <v>3853.5</v>
      </c>
      <c r="H2393" s="1" t="n">
        <f aca="false">G2393*F2393</f>
        <v>23121</v>
      </c>
      <c r="I2393" s="13" t="s">
        <v>6549</v>
      </c>
      <c r="J2393" s="14" t="n">
        <v>23121</v>
      </c>
      <c r="K2393" s="1" t="n">
        <f aca="false">H2393-J2393</f>
        <v>0</v>
      </c>
      <c r="L2393" s="0"/>
    </row>
    <row r="2394" customFormat="false" ht="30.8" hidden="false" customHeight="false" outlineLevel="0" collapsed="false">
      <c r="A2394" s="1" t="s">
        <v>6550</v>
      </c>
      <c r="B2394" s="1" t="s">
        <v>6551</v>
      </c>
      <c r="C2394" s="1" t="s">
        <v>133</v>
      </c>
      <c r="D2394" s="1" t="s">
        <v>51</v>
      </c>
      <c r="E2394" s="1" t="n">
        <v>14565</v>
      </c>
      <c r="F2394" s="1" t="n">
        <f aca="false">D2394-C2394</f>
        <v>2</v>
      </c>
      <c r="G2394" s="26" t="n">
        <v>3853.5</v>
      </c>
      <c r="H2394" s="1" t="n">
        <f aca="false">G2394*F2394</f>
        <v>7707</v>
      </c>
      <c r="I2394" s="13" t="s">
        <v>6552</v>
      </c>
      <c r="J2394" s="14" t="n">
        <v>7707</v>
      </c>
      <c r="K2394" s="1" t="n">
        <f aca="false">H2394-J2394</f>
        <v>0</v>
      </c>
      <c r="L2394" s="0"/>
    </row>
    <row r="2395" customFormat="false" ht="15.9" hidden="false" customHeight="false" outlineLevel="0" collapsed="false">
      <c r="A2395" s="1" t="s">
        <v>6553</v>
      </c>
      <c r="B2395" s="1" t="s">
        <v>6554</v>
      </c>
      <c r="C2395" s="1" t="s">
        <v>63</v>
      </c>
      <c r="D2395" s="1" t="s">
        <v>75</v>
      </c>
      <c r="E2395" s="1" t="n">
        <v>20467.5</v>
      </c>
      <c r="F2395" s="1" t="n">
        <f aca="false">D2395-C2395</f>
        <v>3</v>
      </c>
      <c r="G2395" s="26" t="n">
        <v>5743.5</v>
      </c>
      <c r="H2395" s="1" t="n">
        <f aca="false">G2395*F2395</f>
        <v>17230.5</v>
      </c>
      <c r="I2395" s="13" t="s">
        <v>6555</v>
      </c>
      <c r="J2395" s="14" t="n">
        <v>17230.2</v>
      </c>
      <c r="K2395" s="1" t="n">
        <f aca="false">H2395-J2395</f>
        <v>0.299999999999272</v>
      </c>
      <c r="L2395" s="0"/>
    </row>
    <row r="2396" customFormat="false" ht="15.9" hidden="false" customHeight="false" outlineLevel="0" collapsed="false">
      <c r="A2396" s="1" t="s">
        <v>6556</v>
      </c>
      <c r="B2396" s="1" t="s">
        <v>6557</v>
      </c>
      <c r="C2396" s="1" t="s">
        <v>20</v>
      </c>
      <c r="D2396" s="1" t="s">
        <v>180</v>
      </c>
      <c r="E2396" s="1" t="n">
        <v>4932.5</v>
      </c>
      <c r="F2396" s="1" t="n">
        <f aca="false">D2396-C2396</f>
        <v>1</v>
      </c>
      <c r="G2396" s="26" t="n">
        <v>3853.5</v>
      </c>
      <c r="H2396" s="1" t="n">
        <f aca="false">G2396*F2396</f>
        <v>3853.5</v>
      </c>
      <c r="I2396" s="13" t="s">
        <v>6558</v>
      </c>
      <c r="J2396" s="14" t="n">
        <v>3853.5</v>
      </c>
      <c r="K2396" s="1" t="n">
        <f aca="false">H2396-J2396</f>
        <v>0</v>
      </c>
      <c r="L2396" s="0"/>
    </row>
    <row r="2397" customFormat="false" ht="30.8" hidden="false" customHeight="false" outlineLevel="0" collapsed="false">
      <c r="A2397" s="1" t="s">
        <v>6559</v>
      </c>
      <c r="B2397" s="1" t="s">
        <v>6560</v>
      </c>
      <c r="C2397" s="1" t="s">
        <v>74</v>
      </c>
      <c r="D2397" s="1" t="s">
        <v>34</v>
      </c>
      <c r="E2397" s="1" t="n">
        <v>15952.5</v>
      </c>
      <c r="F2397" s="1" t="n">
        <f aca="false">D2397-C2397</f>
        <v>3</v>
      </c>
      <c r="G2397" s="26" t="n">
        <v>3853.5</v>
      </c>
      <c r="H2397" s="1" t="n">
        <f aca="false">G2397*F2397</f>
        <v>11560.5</v>
      </c>
      <c r="I2397" s="13" t="s">
        <v>6561</v>
      </c>
      <c r="J2397" s="14" t="n">
        <v>11560.5</v>
      </c>
      <c r="K2397" s="1" t="n">
        <f aca="false">H2397-J2397</f>
        <v>0</v>
      </c>
      <c r="L2397" s="0"/>
    </row>
    <row r="2398" s="30" customFormat="true" ht="30.8" hidden="false" customHeight="false" outlineLevel="0" collapsed="false">
      <c r="A2398" s="26" t="s">
        <v>6562</v>
      </c>
      <c r="B2398" s="26" t="s">
        <v>6563</v>
      </c>
      <c r="C2398" s="26" t="s">
        <v>207</v>
      </c>
      <c r="D2398" s="26" t="s">
        <v>14</v>
      </c>
      <c r="E2398" s="26" t="n">
        <v>19297.5</v>
      </c>
      <c r="F2398" s="26" t="n">
        <f aca="false">D2398-C2398</f>
        <v>3</v>
      </c>
      <c r="G2398" s="26" t="n">
        <v>4693.5</v>
      </c>
      <c r="H2398" s="26" t="n">
        <f aca="false">G2398*F2398</f>
        <v>14080.5</v>
      </c>
      <c r="I2398" s="13" t="s">
        <v>6564</v>
      </c>
      <c r="J2398" s="14" t="n">
        <v>14080.5</v>
      </c>
      <c r="K2398" s="1" t="n">
        <f aca="false">H2398-J2398</f>
        <v>0</v>
      </c>
      <c r="L2398" s="26"/>
      <c r="AMI2398" s="0"/>
      <c r="AMJ2398" s="0"/>
    </row>
    <row r="2399" s="30" customFormat="true" ht="30.8" hidden="false" customHeight="false" outlineLevel="0" collapsed="false">
      <c r="A2399" s="26" t="s">
        <v>6565</v>
      </c>
      <c r="B2399" s="26" t="s">
        <v>6563</v>
      </c>
      <c r="C2399" s="26" t="s">
        <v>14</v>
      </c>
      <c r="D2399" s="26" t="s">
        <v>20</v>
      </c>
      <c r="E2399" s="26" t="n">
        <v>5482.5</v>
      </c>
      <c r="F2399" s="26" t="n">
        <f aca="false">D2399-C2399</f>
        <v>1</v>
      </c>
      <c r="G2399" s="26" t="n">
        <v>3853.5</v>
      </c>
      <c r="H2399" s="26" t="n">
        <f aca="false">G2399*F2399</f>
        <v>3853.5</v>
      </c>
      <c r="I2399" s="13" t="s">
        <v>6566</v>
      </c>
      <c r="J2399" s="14" t="n">
        <v>3853.5</v>
      </c>
      <c r="K2399" s="1" t="n">
        <f aca="false">H2399-J2399</f>
        <v>0</v>
      </c>
      <c r="L2399" s="26"/>
      <c r="AMI2399" s="0"/>
      <c r="AMJ2399" s="0"/>
    </row>
    <row r="2400" s="12" customFormat="true" ht="29.85" hidden="false" customHeight="false" outlineLevel="0" collapsed="false">
      <c r="A2400" s="23" t="s">
        <v>6567</v>
      </c>
      <c r="B2400" s="11" t="s">
        <v>6568</v>
      </c>
      <c r="C2400" s="11" t="s">
        <v>166</v>
      </c>
      <c r="D2400" s="11" t="s">
        <v>29</v>
      </c>
      <c r="E2400" s="11" t="n">
        <v>46160</v>
      </c>
      <c r="F2400" s="11" t="n">
        <v>4</v>
      </c>
      <c r="G2400" s="8" t="n">
        <v>3670</v>
      </c>
      <c r="H2400" s="11" t="n">
        <f aca="false">(G2400*F2400)*2</f>
        <v>29360</v>
      </c>
      <c r="I2400" s="9" t="s">
        <v>6569</v>
      </c>
      <c r="J2400" s="10" t="n">
        <v>14680</v>
      </c>
      <c r="K2400" s="11" t="n">
        <f aca="false">H2400+H2401-J2400-J2401-J2402-J2403</f>
        <v>0</v>
      </c>
      <c r="L2400" s="11"/>
    </row>
    <row r="2401" s="12" customFormat="true" ht="29.85" hidden="false" customHeight="false" outlineLevel="0" collapsed="false">
      <c r="A2401" s="23"/>
      <c r="B2401" s="11"/>
      <c r="C2401" s="11"/>
      <c r="D2401" s="11"/>
      <c r="E2401" s="11"/>
      <c r="F2401" s="11" t="n">
        <v>1</v>
      </c>
      <c r="G2401" s="8" t="n">
        <f aca="false">5000*2</f>
        <v>10000</v>
      </c>
      <c r="H2401" s="11" t="n">
        <f aca="false">G2401*F2401</f>
        <v>10000</v>
      </c>
      <c r="I2401" s="9" t="s">
        <v>6570</v>
      </c>
      <c r="J2401" s="10" t="n">
        <v>14680</v>
      </c>
      <c r="K2401" s="11" t="n">
        <v>0</v>
      </c>
      <c r="L2401" s="11"/>
    </row>
    <row r="2402" s="12" customFormat="true" ht="29.85" hidden="false" customHeight="false" outlineLevel="0" collapsed="false">
      <c r="A2402" s="23"/>
      <c r="B2402" s="11"/>
      <c r="C2402" s="11"/>
      <c r="D2402" s="11"/>
      <c r="E2402" s="11"/>
      <c r="F2402" s="11"/>
      <c r="G2402" s="8"/>
      <c r="H2402" s="11"/>
      <c r="I2402" s="9" t="s">
        <v>6571</v>
      </c>
      <c r="J2402" s="10" t="n">
        <v>5000</v>
      </c>
      <c r="K2402" s="11" t="n">
        <v>0</v>
      </c>
      <c r="L2402" s="11"/>
    </row>
    <row r="2403" s="12" customFormat="true" ht="29.85" hidden="false" customHeight="false" outlineLevel="0" collapsed="false">
      <c r="A2403" s="23"/>
      <c r="B2403" s="11"/>
      <c r="C2403" s="11"/>
      <c r="D2403" s="11"/>
      <c r="E2403" s="11"/>
      <c r="F2403" s="11"/>
      <c r="G2403" s="8"/>
      <c r="H2403" s="11"/>
      <c r="I2403" s="9" t="s">
        <v>6572</v>
      </c>
      <c r="J2403" s="10" t="n">
        <v>5000</v>
      </c>
      <c r="K2403" s="11" t="n">
        <v>0</v>
      </c>
      <c r="L2403" s="11"/>
    </row>
    <row r="2404" s="30" customFormat="true" ht="30.8" hidden="false" customHeight="false" outlineLevel="0" collapsed="false">
      <c r="A2404" s="26" t="s">
        <v>6573</v>
      </c>
      <c r="B2404" s="26" t="s">
        <v>6574</v>
      </c>
      <c r="C2404" s="26" t="s">
        <v>150</v>
      </c>
      <c r="D2404" s="26" t="s">
        <v>59</v>
      </c>
      <c r="E2404" s="26" t="n">
        <v>18322.5</v>
      </c>
      <c r="F2404" s="26" t="n">
        <f aca="false">D2404-C2404</f>
        <v>3</v>
      </c>
      <c r="G2404" s="26" t="n">
        <v>3853.5</v>
      </c>
      <c r="H2404" s="26" t="n">
        <f aca="false">G2404*F2404</f>
        <v>11560.5</v>
      </c>
      <c r="I2404" s="13" t="s">
        <v>6575</v>
      </c>
      <c r="J2404" s="14" t="n">
        <v>11560.5</v>
      </c>
      <c r="K2404" s="1" t="n">
        <f aca="false">H2404-J2404</f>
        <v>0</v>
      </c>
      <c r="L2404" s="26"/>
      <c r="AMI2404" s="0"/>
      <c r="AMJ2404" s="0"/>
    </row>
    <row r="2405" s="12" customFormat="true" ht="15.85" hidden="false" customHeight="false" outlineLevel="0" collapsed="false">
      <c r="A2405" s="23" t="s">
        <v>6576</v>
      </c>
      <c r="B2405" s="11" t="s">
        <v>6577</v>
      </c>
      <c r="C2405" s="11" t="s">
        <v>180</v>
      </c>
      <c r="D2405" s="11" t="s">
        <v>58</v>
      </c>
      <c r="E2405" s="11" t="n">
        <v>71752.5</v>
      </c>
      <c r="F2405" s="11" t="n">
        <f aca="false">D2405-C2405</f>
        <v>3</v>
      </c>
      <c r="G2405" s="8" t="n">
        <f aca="false">3853.5*3</f>
        <v>11560.5</v>
      </c>
      <c r="H2405" s="11" t="n">
        <f aca="false">G2405*F2405</f>
        <v>34681.5</v>
      </c>
      <c r="I2405" s="9" t="s">
        <v>6578</v>
      </c>
      <c r="J2405" s="10" t="n">
        <v>11560.5</v>
      </c>
      <c r="K2405" s="11" t="n">
        <f aca="false">H2405-J2405-J2406-J2407</f>
        <v>0</v>
      </c>
      <c r="L2405" s="11"/>
    </row>
    <row r="2406" customFormat="false" ht="15.85" hidden="false" customHeight="false" outlineLevel="0" collapsed="false">
      <c r="A2406" s="23"/>
      <c r="B2406" s="11"/>
      <c r="C2406" s="11"/>
      <c r="D2406" s="11"/>
      <c r="E2406" s="11"/>
      <c r="F2406" s="11"/>
      <c r="G2406" s="11"/>
      <c r="H2406" s="11"/>
      <c r="I2406" s="9" t="s">
        <v>6579</v>
      </c>
      <c r="J2406" s="10" t="n">
        <v>11560.5</v>
      </c>
      <c r="K2406" s="11" t="n">
        <v>0</v>
      </c>
      <c r="L2406" s="11"/>
    </row>
    <row r="2407" customFormat="false" ht="30.8" hidden="false" customHeight="false" outlineLevel="0" collapsed="false">
      <c r="A2407" s="23"/>
      <c r="B2407" s="11"/>
      <c r="C2407" s="11"/>
      <c r="D2407" s="11"/>
      <c r="E2407" s="11"/>
      <c r="F2407" s="11"/>
      <c r="G2407" s="8"/>
      <c r="H2407" s="11"/>
      <c r="I2407" s="9" t="s">
        <v>6580</v>
      </c>
      <c r="J2407" s="10" t="n">
        <v>11560.5</v>
      </c>
      <c r="K2407" s="11" t="n">
        <v>0</v>
      </c>
      <c r="L2407" s="11"/>
    </row>
    <row r="2408" customFormat="false" ht="30.8" hidden="false" customHeight="false" outlineLevel="0" collapsed="false">
      <c r="A2408" s="1" t="s">
        <v>6581</v>
      </c>
      <c r="B2408" s="1" t="s">
        <v>6582</v>
      </c>
      <c r="C2408" s="1" t="s">
        <v>20</v>
      </c>
      <c r="D2408" s="1" t="s">
        <v>59</v>
      </c>
      <c r="E2408" s="1" t="n">
        <v>36645</v>
      </c>
      <c r="F2408" s="1" t="n">
        <f aca="false">D2408-C2408</f>
        <v>6</v>
      </c>
      <c r="G2408" s="26" t="n">
        <v>3853.5</v>
      </c>
      <c r="H2408" s="1" t="n">
        <f aca="false">G2408*F2408</f>
        <v>23121</v>
      </c>
      <c r="I2408" s="13" t="s">
        <v>6583</v>
      </c>
      <c r="J2408" s="14" t="n">
        <v>23121</v>
      </c>
      <c r="K2408" s="1" t="n">
        <f aca="false">H2408-J2408</f>
        <v>0</v>
      </c>
      <c r="L2408" s="0"/>
    </row>
    <row r="2409" customFormat="false" ht="30.8" hidden="false" customHeight="false" outlineLevel="0" collapsed="false">
      <c r="A2409" s="1" t="s">
        <v>6584</v>
      </c>
      <c r="B2409" s="1" t="s">
        <v>6585</v>
      </c>
      <c r="C2409" s="1" t="s">
        <v>34</v>
      </c>
      <c r="D2409" s="1" t="s">
        <v>93</v>
      </c>
      <c r="E2409" s="1" t="n">
        <v>18142.5</v>
      </c>
      <c r="F2409" s="1" t="n">
        <f aca="false">D2409-C2409</f>
        <v>3</v>
      </c>
      <c r="G2409" s="26" t="n">
        <v>4693.5</v>
      </c>
      <c r="H2409" s="1" t="n">
        <f aca="false">G2409*F2409</f>
        <v>14080.5</v>
      </c>
      <c r="I2409" s="13" t="s">
        <v>6586</v>
      </c>
      <c r="J2409" s="14" t="n">
        <v>14080.5</v>
      </c>
      <c r="K2409" s="1" t="n">
        <f aca="false">H2409-J2409</f>
        <v>0</v>
      </c>
      <c r="L2409" s="0"/>
    </row>
    <row r="2410" customFormat="false" ht="30.8" hidden="false" customHeight="false" outlineLevel="0" collapsed="false">
      <c r="A2410" s="1" t="s">
        <v>6587</v>
      </c>
      <c r="B2410" s="1" t="s">
        <v>6588</v>
      </c>
      <c r="C2410" s="1" t="s">
        <v>150</v>
      </c>
      <c r="D2410" s="1" t="s">
        <v>59</v>
      </c>
      <c r="E2410" s="1" t="n">
        <v>15622.5</v>
      </c>
      <c r="F2410" s="1" t="n">
        <f aca="false">D2410-C2410</f>
        <v>3</v>
      </c>
      <c r="G2410" s="26" t="n">
        <v>3853.5</v>
      </c>
      <c r="H2410" s="1" t="n">
        <f aca="false">G2410*F2410</f>
        <v>11560.5</v>
      </c>
      <c r="I2410" s="13" t="s">
        <v>6589</v>
      </c>
      <c r="J2410" s="14" t="n">
        <v>11560.5</v>
      </c>
      <c r="K2410" s="1" t="n">
        <f aca="false">H2410-J2410</f>
        <v>0</v>
      </c>
      <c r="L2410" s="0"/>
    </row>
    <row r="2411" customFormat="false" ht="30.8" hidden="false" customHeight="false" outlineLevel="0" collapsed="false">
      <c r="A2411" s="1" t="s">
        <v>6590</v>
      </c>
      <c r="B2411" s="1" t="s">
        <v>6591</v>
      </c>
      <c r="C2411" s="1" t="s">
        <v>35</v>
      </c>
      <c r="D2411" s="1" t="s">
        <v>13</v>
      </c>
      <c r="E2411" s="1" t="n">
        <v>12215</v>
      </c>
      <c r="F2411" s="1" t="n">
        <f aca="false">D2411-C2411</f>
        <v>2</v>
      </c>
      <c r="G2411" s="26" t="n">
        <v>3853.5</v>
      </c>
      <c r="H2411" s="1" t="n">
        <f aca="false">G2411*F2411</f>
        <v>7707</v>
      </c>
      <c r="I2411" s="13" t="s">
        <v>6592</v>
      </c>
      <c r="J2411" s="14" t="n">
        <v>7707</v>
      </c>
      <c r="K2411" s="1" t="n">
        <f aca="false">H2411-J2411</f>
        <v>0</v>
      </c>
      <c r="L2411" s="0"/>
    </row>
    <row r="2412" customFormat="false" ht="30.8" hidden="false" customHeight="false" outlineLevel="0" collapsed="false">
      <c r="A2412" s="1" t="s">
        <v>6593</v>
      </c>
      <c r="B2412" s="1" t="s">
        <v>6594</v>
      </c>
      <c r="C2412" s="1" t="s">
        <v>13</v>
      </c>
      <c r="D2412" s="1" t="s">
        <v>207</v>
      </c>
      <c r="E2412" s="1" t="n">
        <v>14797.5</v>
      </c>
      <c r="F2412" s="1" t="n">
        <f aca="false">D2412-C2412</f>
        <v>3</v>
      </c>
      <c r="G2412" s="26" t="n">
        <v>3853.5</v>
      </c>
      <c r="H2412" s="1" t="n">
        <f aca="false">G2412*F2412</f>
        <v>11560.5</v>
      </c>
      <c r="I2412" s="13" t="s">
        <v>6595</v>
      </c>
      <c r="J2412" s="14" t="n">
        <v>11560.5</v>
      </c>
      <c r="K2412" s="1" t="n">
        <f aca="false">H2412-J2412</f>
        <v>0</v>
      </c>
      <c r="L2412" s="0"/>
    </row>
    <row r="2413" s="30" customFormat="true" ht="15.9" hidden="false" customHeight="false" outlineLevel="0" collapsed="false">
      <c r="A2413" s="26" t="s">
        <v>6596</v>
      </c>
      <c r="B2413" s="26" t="s">
        <v>6597</v>
      </c>
      <c r="C2413" s="26" t="s">
        <v>13</v>
      </c>
      <c r="D2413" s="26" t="s">
        <v>207</v>
      </c>
      <c r="E2413" s="26" t="n">
        <v>18322.5</v>
      </c>
      <c r="F2413" s="26" t="n">
        <f aca="false">D2413-C2413</f>
        <v>3</v>
      </c>
      <c r="G2413" s="26" t="n">
        <v>3853.5</v>
      </c>
      <c r="H2413" s="26" t="n">
        <f aca="false">G2413*F2413</f>
        <v>11560.5</v>
      </c>
      <c r="I2413" s="13" t="s">
        <v>6598</v>
      </c>
      <c r="J2413" s="14" t="n">
        <v>11560.5</v>
      </c>
      <c r="K2413" s="1" t="n">
        <f aca="false">H2413-J2413</f>
        <v>0</v>
      </c>
      <c r="L2413" s="26"/>
      <c r="AMI2413" s="0"/>
      <c r="AMJ2413" s="0"/>
    </row>
    <row r="2414" customFormat="false" ht="30.8" hidden="false" customHeight="false" outlineLevel="0" collapsed="false">
      <c r="A2414" s="1" t="s">
        <v>6599</v>
      </c>
      <c r="B2414" s="1" t="s">
        <v>6600</v>
      </c>
      <c r="C2414" s="1" t="s">
        <v>39</v>
      </c>
      <c r="D2414" s="1" t="s">
        <v>86</v>
      </c>
      <c r="E2414" s="1" t="n">
        <v>12215</v>
      </c>
      <c r="F2414" s="1" t="n">
        <f aca="false">D2414-C2414</f>
        <v>2</v>
      </c>
      <c r="G2414" s="26" t="n">
        <v>3853.5</v>
      </c>
      <c r="H2414" s="1" t="n">
        <f aca="false">G2414*F2414</f>
        <v>7707</v>
      </c>
      <c r="I2414" s="13" t="s">
        <v>6601</v>
      </c>
      <c r="J2414" s="14" t="n">
        <v>7707</v>
      </c>
      <c r="K2414" s="1" t="n">
        <f aca="false">H2414-J2414</f>
        <v>0</v>
      </c>
      <c r="L2414" s="0"/>
    </row>
    <row r="2415" customFormat="false" ht="30.8" hidden="false" customHeight="false" outlineLevel="0" collapsed="false">
      <c r="A2415" s="1" t="s">
        <v>6602</v>
      </c>
      <c r="B2415" s="1" t="s">
        <v>6603</v>
      </c>
      <c r="C2415" s="1" t="s">
        <v>24</v>
      </c>
      <c r="D2415" s="1" t="s">
        <v>75</v>
      </c>
      <c r="E2415" s="1" t="n">
        <v>4932.5</v>
      </c>
      <c r="F2415" s="1" t="n">
        <f aca="false">D2415-C2415</f>
        <v>1</v>
      </c>
      <c r="G2415" s="26" t="n">
        <v>3853.5</v>
      </c>
      <c r="H2415" s="1" t="n">
        <f aca="false">G2415*F2415</f>
        <v>3853.5</v>
      </c>
      <c r="I2415" s="13" t="s">
        <v>6604</v>
      </c>
      <c r="J2415" s="14" t="n">
        <v>3853.5</v>
      </c>
      <c r="K2415" s="1" t="n">
        <f aca="false">H2415-J2415</f>
        <v>0</v>
      </c>
      <c r="L2415" s="0"/>
    </row>
    <row r="2416" customFormat="false" ht="30.8" hidden="false" customHeight="false" outlineLevel="0" collapsed="false">
      <c r="A2416" s="1" t="s">
        <v>6605</v>
      </c>
      <c r="B2416" s="1" t="s">
        <v>6606</v>
      </c>
      <c r="C2416" s="1" t="s">
        <v>14</v>
      </c>
      <c r="D2416" s="1" t="s">
        <v>180</v>
      </c>
      <c r="E2416" s="1" t="n">
        <v>9865</v>
      </c>
      <c r="F2416" s="1" t="n">
        <f aca="false">D2416-C2416</f>
        <v>2</v>
      </c>
      <c r="G2416" s="26" t="n">
        <v>3853.5</v>
      </c>
      <c r="H2416" s="1" t="n">
        <f aca="false">G2416*F2416</f>
        <v>7707</v>
      </c>
      <c r="I2416" s="13" t="s">
        <v>6607</v>
      </c>
      <c r="J2416" s="14" t="n">
        <v>7707</v>
      </c>
      <c r="K2416" s="1" t="n">
        <f aca="false">H2416-J2416</f>
        <v>0</v>
      </c>
      <c r="L2416" s="0"/>
    </row>
    <row r="2417" customFormat="false" ht="30.8" hidden="false" customHeight="false" outlineLevel="0" collapsed="false">
      <c r="A2417" s="1" t="s">
        <v>6608</v>
      </c>
      <c r="B2417" s="1" t="s">
        <v>6609</v>
      </c>
      <c r="C2417" s="1" t="s">
        <v>133</v>
      </c>
      <c r="D2417" s="1" t="s">
        <v>112</v>
      </c>
      <c r="E2417" s="1" t="n">
        <v>18322.5</v>
      </c>
      <c r="F2417" s="1" t="n">
        <f aca="false">D2417-C2417</f>
        <v>3</v>
      </c>
      <c r="G2417" s="26" t="n">
        <v>3853.5</v>
      </c>
      <c r="H2417" s="1" t="n">
        <f aca="false">G2417*F2417</f>
        <v>11560.5</v>
      </c>
      <c r="I2417" s="13" t="s">
        <v>6610</v>
      </c>
      <c r="J2417" s="14" t="n">
        <v>11560.5</v>
      </c>
      <c r="K2417" s="1" t="n">
        <f aca="false">H2417-J2417</f>
        <v>0</v>
      </c>
      <c r="L2417" s="0"/>
    </row>
    <row r="2418" s="30" customFormat="true" ht="15.9" hidden="false" customHeight="false" outlineLevel="0" collapsed="false">
      <c r="A2418" s="26" t="s">
        <v>6611</v>
      </c>
      <c r="B2418" s="26" t="s">
        <v>6612</v>
      </c>
      <c r="C2418" s="26" t="s">
        <v>39</v>
      </c>
      <c r="D2418" s="26" t="s">
        <v>86</v>
      </c>
      <c r="E2418" s="26" t="n">
        <v>9865</v>
      </c>
      <c r="F2418" s="26" t="n">
        <f aca="false">D2418-C2418</f>
        <v>2</v>
      </c>
      <c r="G2418" s="26" t="n">
        <v>3853.5</v>
      </c>
      <c r="H2418" s="26" t="n">
        <f aca="false">G2418*F2418</f>
        <v>7707</v>
      </c>
      <c r="I2418" s="13" t="s">
        <v>6613</v>
      </c>
      <c r="J2418" s="14" t="n">
        <v>7707</v>
      </c>
      <c r="K2418" s="1" t="n">
        <f aca="false">H2418-J2418</f>
        <v>0</v>
      </c>
      <c r="L2418" s="26"/>
      <c r="AMI2418" s="0"/>
      <c r="AMJ2418" s="0"/>
    </row>
    <row r="2419" customFormat="false" ht="30.8" hidden="false" customHeight="false" outlineLevel="0" collapsed="false">
      <c r="A2419" s="1" t="s">
        <v>6614</v>
      </c>
      <c r="B2419" s="1" t="s">
        <v>6615</v>
      </c>
      <c r="C2419" s="1" t="s">
        <v>14</v>
      </c>
      <c r="D2419" s="1" t="s">
        <v>180</v>
      </c>
      <c r="E2419" s="1" t="n">
        <v>16082.5</v>
      </c>
      <c r="F2419" s="1" t="n">
        <f aca="false">D2419-C2419</f>
        <v>2</v>
      </c>
      <c r="G2419" s="26" t="n">
        <v>3853.5</v>
      </c>
      <c r="H2419" s="1" t="n">
        <f aca="false">G2419*F2419</f>
        <v>7707</v>
      </c>
      <c r="I2419" s="13" t="s">
        <v>6616</v>
      </c>
      <c r="J2419" s="14" t="n">
        <v>7707</v>
      </c>
      <c r="K2419" s="1" t="n">
        <f aca="false">H2419-J2419</f>
        <v>0</v>
      </c>
      <c r="L2419" s="0"/>
    </row>
    <row r="2420" customFormat="false" ht="30.8" hidden="false" customHeight="false" outlineLevel="0" collapsed="false">
      <c r="A2420" s="1" t="s">
        <v>6617</v>
      </c>
      <c r="B2420" s="1" t="s">
        <v>6618</v>
      </c>
      <c r="C2420" s="1" t="s">
        <v>34</v>
      </c>
      <c r="D2420" s="1" t="s">
        <v>35</v>
      </c>
      <c r="E2420" s="1" t="n">
        <v>40935</v>
      </c>
      <c r="F2420" s="1" t="n">
        <f aca="false">D2420-C2420</f>
        <v>6</v>
      </c>
      <c r="G2420" s="26" t="n">
        <v>5743.5</v>
      </c>
      <c r="H2420" s="1" t="n">
        <f aca="false">G2420*F2420</f>
        <v>34461</v>
      </c>
      <c r="I2420" s="13" t="s">
        <v>6619</v>
      </c>
      <c r="J2420" s="14" t="n">
        <v>34460.4</v>
      </c>
      <c r="K2420" s="1" t="n">
        <f aca="false">H2420-J2420</f>
        <v>0.599999999998545</v>
      </c>
      <c r="L2420" s="0"/>
    </row>
    <row r="2421" customFormat="false" ht="30.8" hidden="false" customHeight="false" outlineLevel="0" collapsed="false">
      <c r="A2421" s="1" t="s">
        <v>6620</v>
      </c>
      <c r="B2421" s="1" t="s">
        <v>6621</v>
      </c>
      <c r="C2421" s="1" t="s">
        <v>43</v>
      </c>
      <c r="D2421" s="1" t="s">
        <v>142</v>
      </c>
      <c r="E2421" s="1" t="n">
        <v>15622.5</v>
      </c>
      <c r="F2421" s="1" t="n">
        <f aca="false">D2421-C2421</f>
        <v>3</v>
      </c>
      <c r="G2421" s="26" t="n">
        <v>3853.5</v>
      </c>
      <c r="H2421" s="1" t="n">
        <f aca="false">G2421*F2421</f>
        <v>11560.5</v>
      </c>
      <c r="I2421" s="13" t="s">
        <v>6622</v>
      </c>
      <c r="J2421" s="14" t="n">
        <v>11560.5</v>
      </c>
      <c r="K2421" s="1" t="n">
        <f aca="false">H2421-J2421</f>
        <v>0</v>
      </c>
      <c r="L2421" s="0"/>
    </row>
    <row r="2422" customFormat="false" ht="30.8" hidden="false" customHeight="false" outlineLevel="0" collapsed="false">
      <c r="A2422" s="1" t="s">
        <v>6623</v>
      </c>
      <c r="B2422" s="1" t="s">
        <v>6624</v>
      </c>
      <c r="C2422" s="1" t="s">
        <v>67</v>
      </c>
      <c r="D2422" s="1" t="s">
        <v>39</v>
      </c>
      <c r="E2422" s="1" t="n">
        <v>10635</v>
      </c>
      <c r="F2422" s="1" t="n">
        <f aca="false">D2422-C2422</f>
        <v>2</v>
      </c>
      <c r="G2422" s="26" t="n">
        <v>3853.5</v>
      </c>
      <c r="H2422" s="1" t="n">
        <f aca="false">G2422*F2422</f>
        <v>7707</v>
      </c>
      <c r="I2422" s="13" t="s">
        <v>6625</v>
      </c>
      <c r="J2422" s="14" t="n">
        <v>7707</v>
      </c>
      <c r="K2422" s="1" t="n">
        <f aca="false">H2422-J2422</f>
        <v>0</v>
      </c>
      <c r="L2422" s="0"/>
    </row>
    <row r="2423" customFormat="false" ht="30.8" hidden="false" customHeight="false" outlineLevel="0" collapsed="false">
      <c r="A2423" s="1" t="s">
        <v>6626</v>
      </c>
      <c r="B2423" s="1" t="s">
        <v>6627</v>
      </c>
      <c r="C2423" s="1" t="s">
        <v>34</v>
      </c>
      <c r="D2423" s="1" t="s">
        <v>82</v>
      </c>
      <c r="E2423" s="1" t="n">
        <v>11735</v>
      </c>
      <c r="F2423" s="1" t="n">
        <f aca="false">D2423-C2423</f>
        <v>2</v>
      </c>
      <c r="G2423" s="26" t="n">
        <v>3853.5</v>
      </c>
      <c r="H2423" s="1" t="n">
        <f aca="false">G2423*F2423</f>
        <v>7707</v>
      </c>
      <c r="I2423" s="13" t="s">
        <v>6628</v>
      </c>
      <c r="J2423" s="14" t="n">
        <v>7707</v>
      </c>
      <c r="K2423" s="1" t="n">
        <f aca="false">H2423-J2423</f>
        <v>0</v>
      </c>
      <c r="L2423" s="0"/>
    </row>
    <row r="2424" customFormat="false" ht="15.9" hidden="false" customHeight="false" outlineLevel="0" collapsed="false">
      <c r="A2424" s="1" t="s">
        <v>6629</v>
      </c>
      <c r="B2424" s="1" t="s">
        <v>6630</v>
      </c>
      <c r="C2424" s="1" t="s">
        <v>112</v>
      </c>
      <c r="D2424" s="1" t="s">
        <v>14</v>
      </c>
      <c r="E2424" s="1" t="n">
        <v>4932.5</v>
      </c>
      <c r="F2424" s="1" t="n">
        <f aca="false">D2424-C2424</f>
        <v>1</v>
      </c>
      <c r="G2424" s="26" t="n">
        <v>3853.5</v>
      </c>
      <c r="H2424" s="1" t="n">
        <f aca="false">G2424*F2424</f>
        <v>3853.5</v>
      </c>
      <c r="I2424" s="13" t="s">
        <v>6631</v>
      </c>
      <c r="J2424" s="14" t="n">
        <v>3853.5</v>
      </c>
      <c r="K2424" s="1" t="n">
        <f aca="false">H2424-J2424</f>
        <v>0</v>
      </c>
      <c r="L2424" s="0"/>
    </row>
    <row r="2425" customFormat="false" ht="30.8" hidden="false" customHeight="false" outlineLevel="0" collapsed="false">
      <c r="A2425" s="1" t="s">
        <v>6632</v>
      </c>
      <c r="B2425" s="1" t="s">
        <v>6633</v>
      </c>
      <c r="C2425" s="1" t="s">
        <v>14</v>
      </c>
      <c r="D2425" s="1" t="s">
        <v>146</v>
      </c>
      <c r="E2425" s="1" t="n">
        <v>20842.5</v>
      </c>
      <c r="F2425" s="1" t="n">
        <f aca="false">D2425-C2425</f>
        <v>3</v>
      </c>
      <c r="G2425" s="26" t="n">
        <v>4693.5</v>
      </c>
      <c r="H2425" s="1" t="n">
        <f aca="false">G2425*F2425</f>
        <v>14080.5</v>
      </c>
      <c r="I2425" s="13" t="s">
        <v>6634</v>
      </c>
      <c r="J2425" s="14" t="n">
        <v>14080.5</v>
      </c>
      <c r="K2425" s="1" t="n">
        <f aca="false">H2425-J2425</f>
        <v>0</v>
      </c>
      <c r="L2425" s="0"/>
    </row>
    <row r="2426" customFormat="false" ht="30.8" hidden="false" customHeight="false" outlineLevel="0" collapsed="false">
      <c r="A2426" s="1" t="s">
        <v>6635</v>
      </c>
      <c r="B2426" s="1" t="s">
        <v>6636</v>
      </c>
      <c r="C2426" s="1" t="s">
        <v>13</v>
      </c>
      <c r="D2426" s="1" t="s">
        <v>20</v>
      </c>
      <c r="E2426" s="1" t="n">
        <v>36452.5</v>
      </c>
      <c r="F2426" s="1" t="n">
        <f aca="false">D2426-C2426</f>
        <v>7</v>
      </c>
      <c r="G2426" s="26" t="n">
        <v>3853.5</v>
      </c>
      <c r="H2426" s="1" t="n">
        <f aca="false">G2426*F2426</f>
        <v>26974.5</v>
      </c>
      <c r="I2426" s="13" t="s">
        <v>6637</v>
      </c>
      <c r="J2426" s="14" t="n">
        <v>26974.5</v>
      </c>
      <c r="K2426" s="1" t="n">
        <f aca="false">H2426-J2426</f>
        <v>0</v>
      </c>
      <c r="L2426" s="0"/>
    </row>
    <row r="2427" s="38" customFormat="true" ht="30.8" hidden="false" customHeight="false" outlineLevel="0" collapsed="false">
      <c r="A2427" s="35" t="s">
        <v>6638</v>
      </c>
      <c r="B2427" s="35" t="s">
        <v>6639</v>
      </c>
      <c r="C2427" s="35" t="s">
        <v>28</v>
      </c>
      <c r="D2427" s="35" t="s">
        <v>47</v>
      </c>
      <c r="E2427" s="35" t="n">
        <v>5482.5</v>
      </c>
      <c r="F2427" s="35" t="n">
        <f aca="false">D2427-C2427</f>
        <v>1</v>
      </c>
      <c r="G2427" s="35" t="n">
        <v>3853.5</v>
      </c>
      <c r="H2427" s="35" t="n">
        <f aca="false">G2427*F2427</f>
        <v>3853.5</v>
      </c>
      <c r="I2427" s="13" t="s">
        <v>6640</v>
      </c>
      <c r="J2427" s="14" t="n">
        <v>3853.5</v>
      </c>
      <c r="K2427" s="1" t="n">
        <f aca="false">H2427-J2427</f>
        <v>0</v>
      </c>
      <c r="L2427" s="35"/>
      <c r="AMI2427" s="0"/>
      <c r="AMJ2427" s="0"/>
    </row>
    <row r="2428" customFormat="false" ht="30.8" hidden="false" customHeight="false" outlineLevel="0" collapsed="false">
      <c r="A2428" s="1" t="s">
        <v>6641</v>
      </c>
      <c r="B2428" s="1" t="s">
        <v>6642</v>
      </c>
      <c r="C2428" s="1" t="s">
        <v>39</v>
      </c>
      <c r="D2428" s="1" t="s">
        <v>146</v>
      </c>
      <c r="E2428" s="1" t="n">
        <v>66762.5</v>
      </c>
      <c r="F2428" s="1" t="n">
        <f aca="false">D2428-C2428</f>
        <v>10</v>
      </c>
      <c r="G2428" s="26" t="n">
        <v>3853.5</v>
      </c>
      <c r="H2428" s="1" t="n">
        <f aca="false">G2428*F2428</f>
        <v>38535</v>
      </c>
      <c r="I2428" s="13" t="s">
        <v>6643</v>
      </c>
      <c r="J2428" s="14" t="n">
        <v>38535</v>
      </c>
      <c r="K2428" s="1" t="n">
        <f aca="false">H2428-J2428</f>
        <v>0</v>
      </c>
      <c r="L2428" s="0"/>
    </row>
    <row r="2429" customFormat="false" ht="15.9" hidden="false" customHeight="false" outlineLevel="0" collapsed="false">
      <c r="A2429" s="1" t="s">
        <v>6644</v>
      </c>
      <c r="B2429" s="1" t="s">
        <v>6645</v>
      </c>
      <c r="C2429" s="1" t="s">
        <v>75</v>
      </c>
      <c r="D2429" s="1" t="s">
        <v>19</v>
      </c>
      <c r="E2429" s="1" t="n">
        <v>10415</v>
      </c>
      <c r="F2429" s="1" t="n">
        <f aca="false">D2429-C2429</f>
        <v>2</v>
      </c>
      <c r="G2429" s="26" t="n">
        <v>3853.5</v>
      </c>
      <c r="H2429" s="1" t="n">
        <f aca="false">G2429*F2429</f>
        <v>7707</v>
      </c>
      <c r="I2429" s="13" t="s">
        <v>6646</v>
      </c>
      <c r="J2429" s="14" t="n">
        <v>7707</v>
      </c>
      <c r="K2429" s="1" t="n">
        <f aca="false">H2429-J2429</f>
        <v>0</v>
      </c>
      <c r="L2429" s="0"/>
    </row>
    <row r="2430" customFormat="false" ht="30.8" hidden="false" customHeight="false" outlineLevel="0" collapsed="false">
      <c r="A2430" s="1" t="s">
        <v>6647</v>
      </c>
      <c r="B2430" s="1" t="s">
        <v>6648</v>
      </c>
      <c r="C2430" s="1" t="s">
        <v>86</v>
      </c>
      <c r="D2430" s="1" t="s">
        <v>133</v>
      </c>
      <c r="E2430" s="1" t="n">
        <v>4657.5</v>
      </c>
      <c r="F2430" s="1" t="n">
        <f aca="false">D2430-C2430</f>
        <v>1</v>
      </c>
      <c r="G2430" s="26" t="n">
        <v>3853.5</v>
      </c>
      <c r="H2430" s="1" t="n">
        <f aca="false">G2430*F2430</f>
        <v>3853.5</v>
      </c>
      <c r="I2430" s="13" t="s">
        <v>6649</v>
      </c>
      <c r="J2430" s="14" t="n">
        <v>3853.5</v>
      </c>
      <c r="K2430" s="1" t="n">
        <f aca="false">H2430-J2430</f>
        <v>0</v>
      </c>
      <c r="L2430" s="0"/>
    </row>
    <row r="2431" customFormat="false" ht="15.9" hidden="false" customHeight="false" outlineLevel="0" collapsed="false">
      <c r="A2431" s="1" t="s">
        <v>6650</v>
      </c>
      <c r="B2431" s="1" t="s">
        <v>6651</v>
      </c>
      <c r="C2431" s="1" t="s">
        <v>51</v>
      </c>
      <c r="D2431" s="1" t="s">
        <v>14</v>
      </c>
      <c r="E2431" s="1" t="n">
        <v>11185</v>
      </c>
      <c r="F2431" s="1" t="n">
        <f aca="false">D2431-C2431</f>
        <v>2</v>
      </c>
      <c r="G2431" s="26" t="n">
        <v>3853.5</v>
      </c>
      <c r="H2431" s="1" t="n">
        <f aca="false">G2431*F2431</f>
        <v>7707</v>
      </c>
      <c r="I2431" s="13" t="s">
        <v>6652</v>
      </c>
      <c r="J2431" s="14" t="n">
        <v>7707</v>
      </c>
      <c r="K2431" s="1" t="n">
        <f aca="false">H2431-J2431</f>
        <v>0</v>
      </c>
      <c r="L2431" s="0"/>
    </row>
    <row r="2432" customFormat="false" ht="30.8" hidden="false" customHeight="false" outlineLevel="0" collapsed="false">
      <c r="A2432" s="1" t="s">
        <v>6653</v>
      </c>
      <c r="B2432" s="1" t="s">
        <v>6654</v>
      </c>
      <c r="C2432" s="1" t="s">
        <v>39</v>
      </c>
      <c r="D2432" s="1" t="s">
        <v>13</v>
      </c>
      <c r="E2432" s="1" t="n">
        <v>6676.25</v>
      </c>
      <c r="F2432" s="1" t="n">
        <f aca="false">D2432-C2432</f>
        <v>1</v>
      </c>
      <c r="G2432" s="26" t="n">
        <v>3853.5</v>
      </c>
      <c r="H2432" s="1" t="n">
        <f aca="false">G2432*F2432</f>
        <v>3853.5</v>
      </c>
      <c r="I2432" s="13" t="s">
        <v>6655</v>
      </c>
      <c r="J2432" s="14" t="n">
        <v>3853.5</v>
      </c>
      <c r="K2432" s="1" t="n">
        <f aca="false">H2432-J2432</f>
        <v>0</v>
      </c>
      <c r="L2432" s="0"/>
    </row>
    <row r="2433" customFormat="false" ht="30.8" hidden="false" customHeight="false" outlineLevel="0" collapsed="false">
      <c r="A2433" s="1" t="s">
        <v>6656</v>
      </c>
      <c r="B2433" s="1" t="s">
        <v>6657</v>
      </c>
      <c r="C2433" s="1" t="s">
        <v>24</v>
      </c>
      <c r="D2433" s="1" t="s">
        <v>19</v>
      </c>
      <c r="E2433" s="1" t="n">
        <v>25620</v>
      </c>
      <c r="F2433" s="1" t="n">
        <f aca="false">D2433-C2433</f>
        <v>3</v>
      </c>
      <c r="G2433" s="26" t="n">
        <v>4693.5</v>
      </c>
      <c r="H2433" s="1" t="n">
        <f aca="false">G2433*F2433</f>
        <v>14080.5</v>
      </c>
      <c r="I2433" s="13" t="s">
        <v>6658</v>
      </c>
      <c r="J2433" s="14" t="n">
        <v>14080.5</v>
      </c>
      <c r="K2433" s="1" t="n">
        <f aca="false">H2433-J2433</f>
        <v>0</v>
      </c>
      <c r="L2433" s="0"/>
    </row>
    <row r="2434" customFormat="false" ht="30.8" hidden="false" customHeight="false" outlineLevel="0" collapsed="false">
      <c r="A2434" s="1" t="s">
        <v>6659</v>
      </c>
      <c r="B2434" s="1" t="s">
        <v>6660</v>
      </c>
      <c r="C2434" s="1" t="s">
        <v>19</v>
      </c>
      <c r="D2434" s="1" t="s">
        <v>39</v>
      </c>
      <c r="E2434" s="1" t="n">
        <v>36645</v>
      </c>
      <c r="F2434" s="1" t="n">
        <f aca="false">D2434-C2434</f>
        <v>6</v>
      </c>
      <c r="G2434" s="26" t="n">
        <v>3853.5</v>
      </c>
      <c r="H2434" s="1" t="n">
        <f aca="false">G2434*F2434</f>
        <v>23121</v>
      </c>
      <c r="I2434" s="13" t="s">
        <v>6661</v>
      </c>
      <c r="J2434" s="14" t="n">
        <v>23121</v>
      </c>
      <c r="K2434" s="1" t="n">
        <f aca="false">H2434-J2434</f>
        <v>0</v>
      </c>
      <c r="L2434" s="0"/>
    </row>
    <row r="2435" customFormat="false" ht="15.9" hidden="false" customHeight="false" outlineLevel="0" collapsed="false">
      <c r="A2435" s="1" t="s">
        <v>6662</v>
      </c>
      <c r="B2435" s="1" t="s">
        <v>6663</v>
      </c>
      <c r="C2435" s="1" t="s">
        <v>75</v>
      </c>
      <c r="D2435" s="1" t="s">
        <v>119</v>
      </c>
      <c r="E2435" s="1" t="n">
        <v>24662.5</v>
      </c>
      <c r="F2435" s="1" t="n">
        <f aca="false">D2435-C2435</f>
        <v>5</v>
      </c>
      <c r="G2435" s="26" t="n">
        <v>3853.5</v>
      </c>
      <c r="H2435" s="1" t="n">
        <f aca="false">G2435*F2435</f>
        <v>19267.5</v>
      </c>
      <c r="I2435" s="13" t="s">
        <v>6664</v>
      </c>
      <c r="J2435" s="14" t="n">
        <v>19267.5</v>
      </c>
      <c r="K2435" s="1" t="n">
        <f aca="false">H2435-J2435</f>
        <v>0</v>
      </c>
      <c r="L2435" s="0"/>
    </row>
    <row r="2436" customFormat="false" ht="30.8" hidden="false" customHeight="false" outlineLevel="0" collapsed="false">
      <c r="A2436" s="1" t="s">
        <v>6665</v>
      </c>
      <c r="B2436" s="1" t="s">
        <v>6666</v>
      </c>
      <c r="C2436" s="1" t="s">
        <v>180</v>
      </c>
      <c r="D2436" s="1" t="s">
        <v>58</v>
      </c>
      <c r="E2436" s="1" t="n">
        <v>14797.5</v>
      </c>
      <c r="F2436" s="1" t="n">
        <f aca="false">D2436-C2436</f>
        <v>3</v>
      </c>
      <c r="G2436" s="26" t="n">
        <v>3853.5</v>
      </c>
      <c r="H2436" s="1" t="n">
        <f aca="false">G2436*F2436</f>
        <v>11560.5</v>
      </c>
      <c r="I2436" s="13" t="s">
        <v>6667</v>
      </c>
      <c r="J2436" s="14" t="n">
        <v>11560.5</v>
      </c>
      <c r="K2436" s="1" t="n">
        <f aca="false">H2436-J2436</f>
        <v>0</v>
      </c>
      <c r="L2436" s="0"/>
    </row>
    <row r="2437" customFormat="false" ht="15.9" hidden="false" customHeight="false" outlineLevel="0" collapsed="false">
      <c r="A2437" s="1" t="s">
        <v>6668</v>
      </c>
      <c r="B2437" s="1" t="s">
        <v>6669</v>
      </c>
      <c r="C2437" s="1" t="s">
        <v>86</v>
      </c>
      <c r="D2437" s="1" t="s">
        <v>112</v>
      </c>
      <c r="E2437" s="1" t="n">
        <v>27290</v>
      </c>
      <c r="F2437" s="1" t="n">
        <f aca="false">D2437-C2437</f>
        <v>4</v>
      </c>
      <c r="G2437" s="26" t="n">
        <v>5743.5</v>
      </c>
      <c r="H2437" s="1" t="n">
        <f aca="false">G2437*F2437</f>
        <v>22974</v>
      </c>
      <c r="I2437" s="13" t="s">
        <v>6670</v>
      </c>
      <c r="J2437" s="14" t="n">
        <v>22973.6</v>
      </c>
      <c r="K2437" s="1" t="n">
        <f aca="false">H2437-J2437</f>
        <v>0.400000000001455</v>
      </c>
      <c r="L2437" s="0"/>
    </row>
    <row r="2438" customFormat="false" ht="15.9" hidden="false" customHeight="false" outlineLevel="0" collapsed="false">
      <c r="A2438" s="1" t="s">
        <v>6671</v>
      </c>
      <c r="B2438" s="1" t="s">
        <v>6672</v>
      </c>
      <c r="C2438" s="1" t="s">
        <v>13</v>
      </c>
      <c r="D2438" s="1" t="s">
        <v>51</v>
      </c>
      <c r="E2438" s="1" t="n">
        <v>19730</v>
      </c>
      <c r="F2438" s="1" t="n">
        <f aca="false">D2438-C2438</f>
        <v>4</v>
      </c>
      <c r="G2438" s="26" t="n">
        <v>3853.5</v>
      </c>
      <c r="H2438" s="1" t="n">
        <f aca="false">G2438*F2438</f>
        <v>15414</v>
      </c>
      <c r="I2438" s="13" t="s">
        <v>6673</v>
      </c>
      <c r="J2438" s="14" t="n">
        <v>15414</v>
      </c>
      <c r="K2438" s="1" t="n">
        <f aca="false">H2438-J2438</f>
        <v>0</v>
      </c>
      <c r="L2438" s="0"/>
    </row>
    <row r="2439" customFormat="false" ht="30.8" hidden="false" customHeight="false" outlineLevel="0" collapsed="false">
      <c r="A2439" s="1" t="s">
        <v>6674</v>
      </c>
      <c r="B2439" s="1" t="s">
        <v>6675</v>
      </c>
      <c r="C2439" s="1" t="s">
        <v>75</v>
      </c>
      <c r="D2439" s="1" t="s">
        <v>93</v>
      </c>
      <c r="E2439" s="1" t="n">
        <v>31255</v>
      </c>
      <c r="F2439" s="1" t="n">
        <f aca="false">D2439-C2439</f>
        <v>4</v>
      </c>
      <c r="G2439" s="26" t="n">
        <v>3853.5</v>
      </c>
      <c r="H2439" s="1" t="n">
        <f aca="false">G2439*F2439</f>
        <v>15414</v>
      </c>
      <c r="I2439" s="13" t="s">
        <v>6676</v>
      </c>
      <c r="J2439" s="14" t="n">
        <v>15414</v>
      </c>
      <c r="K2439" s="1" t="n">
        <f aca="false">H2439-J2439</f>
        <v>0</v>
      </c>
      <c r="L2439" s="0"/>
    </row>
    <row r="2440" s="22" customFormat="true" ht="29.85" hidden="false" customHeight="false" outlineLevel="0" collapsed="false">
      <c r="A2440" s="19" t="s">
        <v>6677</v>
      </c>
      <c r="B2440" s="19" t="s">
        <v>6678</v>
      </c>
      <c r="C2440" s="19" t="s">
        <v>39</v>
      </c>
      <c r="D2440" s="19" t="s">
        <v>112</v>
      </c>
      <c r="E2440" s="19" t="n">
        <v>30810</v>
      </c>
      <c r="F2440" s="19" t="n">
        <f aca="false">D2440-C2440</f>
        <v>6</v>
      </c>
      <c r="G2440" s="19" t="n">
        <v>3670</v>
      </c>
      <c r="H2440" s="19" t="n">
        <f aca="false">G2440*F2440</f>
        <v>22020</v>
      </c>
      <c r="I2440" s="20" t="s">
        <v>6679</v>
      </c>
      <c r="J2440" s="21" t="n">
        <v>22020</v>
      </c>
      <c r="K2440" s="19" t="n">
        <f aca="false">H2440-J2440</f>
        <v>0</v>
      </c>
    </row>
    <row r="2441" customFormat="false" ht="15.9" hidden="false" customHeight="false" outlineLevel="0" collapsed="false">
      <c r="A2441" s="1" t="s">
        <v>6680</v>
      </c>
      <c r="B2441" s="1" t="s">
        <v>6681</v>
      </c>
      <c r="C2441" s="1" t="s">
        <v>180</v>
      </c>
      <c r="D2441" s="1" t="s">
        <v>58</v>
      </c>
      <c r="E2441" s="1" t="n">
        <v>20711.25</v>
      </c>
      <c r="F2441" s="1" t="n">
        <f aca="false">D2441-C2441</f>
        <v>3</v>
      </c>
      <c r="G2441" s="26" t="n">
        <v>3853.5</v>
      </c>
      <c r="H2441" s="1" t="n">
        <f aca="false">G2441*F2441</f>
        <v>11560.5</v>
      </c>
      <c r="I2441" s="13" t="s">
        <v>6682</v>
      </c>
      <c r="J2441" s="14" t="n">
        <v>11560.5</v>
      </c>
      <c r="K2441" s="1" t="n">
        <f aca="false">H2441-J2441</f>
        <v>0</v>
      </c>
      <c r="L2441" s="0"/>
    </row>
    <row r="2442" customFormat="false" ht="30.8" hidden="false" customHeight="false" outlineLevel="0" collapsed="false">
      <c r="A2442" s="1" t="s">
        <v>6683</v>
      </c>
      <c r="B2442" s="1" t="s">
        <v>6684</v>
      </c>
      <c r="C2442" s="1" t="s">
        <v>19</v>
      </c>
      <c r="D2442" s="1" t="s">
        <v>67</v>
      </c>
      <c r="E2442" s="1" t="n">
        <v>19730</v>
      </c>
      <c r="F2442" s="1" t="n">
        <f aca="false">D2442-C2442</f>
        <v>4</v>
      </c>
      <c r="G2442" s="26" t="n">
        <v>3853.5</v>
      </c>
      <c r="H2442" s="1" t="n">
        <f aca="false">G2442*F2442</f>
        <v>15414</v>
      </c>
      <c r="I2442" s="13" t="s">
        <v>6685</v>
      </c>
      <c r="J2442" s="14" t="n">
        <v>15414</v>
      </c>
      <c r="K2442" s="1" t="n">
        <f aca="false">H2442-J2442</f>
        <v>0</v>
      </c>
      <c r="L2442" s="0"/>
    </row>
    <row r="2443" s="12" customFormat="true" ht="15.85" hidden="false" customHeight="false" outlineLevel="0" collapsed="false">
      <c r="A2443" s="23" t="s">
        <v>6686</v>
      </c>
      <c r="B2443" s="11" t="s">
        <v>6687</v>
      </c>
      <c r="C2443" s="11" t="s">
        <v>119</v>
      </c>
      <c r="D2443" s="11" t="s">
        <v>14</v>
      </c>
      <c r="E2443" s="11" t="n">
        <v>102500</v>
      </c>
      <c r="F2443" s="11" t="n">
        <f aca="false">D2443-C2443</f>
        <v>10</v>
      </c>
      <c r="G2443" s="8" t="n">
        <f aca="false">3853.5*2</f>
        <v>7707</v>
      </c>
      <c r="H2443" s="11" t="n">
        <f aca="false">G2443*F2443</f>
        <v>77070</v>
      </c>
      <c r="I2443" s="9" t="s">
        <v>6688</v>
      </c>
      <c r="J2443" s="10" t="n">
        <v>38535</v>
      </c>
      <c r="K2443" s="11" t="n">
        <f aca="false">H2443-J2443-J2444</f>
        <v>0</v>
      </c>
      <c r="L2443" s="11"/>
    </row>
    <row r="2444" s="12" customFormat="true" ht="29.85" hidden="false" customHeight="false" outlineLevel="0" collapsed="false">
      <c r="A2444" s="23"/>
      <c r="B2444" s="11"/>
      <c r="C2444" s="11"/>
      <c r="D2444" s="11"/>
      <c r="E2444" s="11"/>
      <c r="F2444" s="11"/>
      <c r="G2444" s="8"/>
      <c r="H2444" s="11"/>
      <c r="I2444" s="9" t="s">
        <v>6689</v>
      </c>
      <c r="J2444" s="10" t="n">
        <v>38535</v>
      </c>
      <c r="K2444" s="11" t="n">
        <v>0</v>
      </c>
      <c r="L2444" s="11"/>
    </row>
    <row r="2445" customFormat="false" ht="30.8" hidden="false" customHeight="false" outlineLevel="0" collapsed="false">
      <c r="A2445" s="1" t="s">
        <v>6690</v>
      </c>
      <c r="B2445" s="1" t="s">
        <v>6691</v>
      </c>
      <c r="C2445" s="1" t="s">
        <v>86</v>
      </c>
      <c r="D2445" s="1" t="s">
        <v>133</v>
      </c>
      <c r="E2445" s="1" t="n">
        <v>5207.5</v>
      </c>
      <c r="F2445" s="1" t="n">
        <f aca="false">D2445-C2445</f>
        <v>1</v>
      </c>
      <c r="G2445" s="26" t="n">
        <v>3853.5</v>
      </c>
      <c r="H2445" s="1" t="n">
        <f aca="false">G2445*F2445</f>
        <v>3853.5</v>
      </c>
      <c r="I2445" s="13" t="s">
        <v>6692</v>
      </c>
      <c r="J2445" s="14" t="n">
        <v>3853.5</v>
      </c>
      <c r="K2445" s="1" t="n">
        <f aca="false">H2445-J2445</f>
        <v>0</v>
      </c>
      <c r="L2445" s="0"/>
    </row>
    <row r="2446" customFormat="false" ht="30.8" hidden="false" customHeight="false" outlineLevel="0" collapsed="false">
      <c r="A2446" s="1" t="s">
        <v>6693</v>
      </c>
      <c r="B2446" s="1" t="s">
        <v>6694</v>
      </c>
      <c r="C2446" s="1" t="s">
        <v>39</v>
      </c>
      <c r="D2446" s="1" t="s">
        <v>86</v>
      </c>
      <c r="E2446" s="1" t="n">
        <v>13352.5</v>
      </c>
      <c r="F2446" s="1" t="n">
        <f aca="false">D2446-C2446</f>
        <v>2</v>
      </c>
      <c r="G2446" s="26" t="n">
        <v>3853.5</v>
      </c>
      <c r="H2446" s="1" t="n">
        <f aca="false">G2446*F2446</f>
        <v>7707</v>
      </c>
      <c r="I2446" s="13" t="s">
        <v>6695</v>
      </c>
      <c r="J2446" s="14" t="n">
        <v>7707</v>
      </c>
      <c r="K2446" s="1" t="n">
        <f aca="false">H2446-J2446</f>
        <v>0</v>
      </c>
      <c r="L2446" s="0"/>
    </row>
    <row r="2447" s="30" customFormat="true" ht="30.8" hidden="false" customHeight="false" outlineLevel="0" collapsed="false">
      <c r="A2447" s="26" t="s">
        <v>6696</v>
      </c>
      <c r="B2447" s="26" t="s">
        <v>6697</v>
      </c>
      <c r="C2447" s="26" t="s">
        <v>58</v>
      </c>
      <c r="D2447" s="26" t="s">
        <v>59</v>
      </c>
      <c r="E2447" s="26" t="n">
        <v>12215</v>
      </c>
      <c r="F2447" s="26" t="n">
        <f aca="false">D2447-C2447</f>
        <v>2</v>
      </c>
      <c r="G2447" s="26" t="n">
        <v>3853.5</v>
      </c>
      <c r="H2447" s="26" t="n">
        <f aca="false">G2447*F2447</f>
        <v>7707</v>
      </c>
      <c r="I2447" s="13" t="s">
        <v>6698</v>
      </c>
      <c r="J2447" s="14" t="n">
        <v>7707</v>
      </c>
      <c r="K2447" s="1" t="n">
        <f aca="false">H2447-J2447</f>
        <v>0</v>
      </c>
      <c r="L2447" s="26"/>
      <c r="AMI2447" s="0"/>
      <c r="AMJ2447" s="0"/>
    </row>
    <row r="2448" customFormat="false" ht="30.8" hidden="false" customHeight="false" outlineLevel="0" collapsed="false">
      <c r="A2448" s="1" t="s">
        <v>6699</v>
      </c>
      <c r="B2448" s="1" t="s">
        <v>6700</v>
      </c>
      <c r="C2448" s="1" t="s">
        <v>35</v>
      </c>
      <c r="D2448" s="1" t="s">
        <v>13</v>
      </c>
      <c r="E2448" s="1" t="n">
        <v>13807.5</v>
      </c>
      <c r="F2448" s="1" t="n">
        <f aca="false">D2448-C2448</f>
        <v>2</v>
      </c>
      <c r="G2448" s="26" t="n">
        <v>3853.5</v>
      </c>
      <c r="H2448" s="1" t="n">
        <f aca="false">G2448*F2448</f>
        <v>7707</v>
      </c>
      <c r="I2448" s="13" t="s">
        <v>6701</v>
      </c>
      <c r="J2448" s="14" t="n">
        <v>7707</v>
      </c>
      <c r="K2448" s="1" t="n">
        <f aca="false">H2448-J2448</f>
        <v>0</v>
      </c>
      <c r="L2448" s="0"/>
    </row>
    <row r="2449" customFormat="false" ht="30.8" hidden="false" customHeight="false" outlineLevel="0" collapsed="false">
      <c r="A2449" s="1" t="s">
        <v>6702</v>
      </c>
      <c r="B2449" s="1" t="s">
        <v>6703</v>
      </c>
      <c r="C2449" s="1" t="s">
        <v>20</v>
      </c>
      <c r="D2449" s="1" t="s">
        <v>150</v>
      </c>
      <c r="E2449" s="1" t="n">
        <v>14910</v>
      </c>
      <c r="F2449" s="1" t="n">
        <f aca="false">D2449-C2449</f>
        <v>3</v>
      </c>
      <c r="G2449" s="26" t="n">
        <v>3853.5</v>
      </c>
      <c r="H2449" s="1" t="n">
        <f aca="false">G2449*F2449</f>
        <v>11560.5</v>
      </c>
      <c r="I2449" s="13" t="s">
        <v>6704</v>
      </c>
      <c r="J2449" s="14" t="n">
        <v>11560.5</v>
      </c>
      <c r="K2449" s="1" t="n">
        <f aca="false">H2449-J2449</f>
        <v>0</v>
      </c>
      <c r="L2449" s="0"/>
    </row>
    <row r="2450" customFormat="false" ht="30.8" hidden="false" customHeight="false" outlineLevel="0" collapsed="false">
      <c r="A2450" s="1" t="s">
        <v>6705</v>
      </c>
      <c r="B2450" s="1" t="s">
        <v>6706</v>
      </c>
      <c r="C2450" s="1" t="s">
        <v>43</v>
      </c>
      <c r="D2450" s="1" t="s">
        <v>47</v>
      </c>
      <c r="E2450" s="1" t="n">
        <v>9865</v>
      </c>
      <c r="F2450" s="1" t="n">
        <f aca="false">D2450-C2450</f>
        <v>2</v>
      </c>
      <c r="G2450" s="26" t="n">
        <v>3853.5</v>
      </c>
      <c r="H2450" s="1" t="n">
        <f aca="false">G2450*F2450</f>
        <v>7707</v>
      </c>
      <c r="I2450" s="13" t="s">
        <v>6707</v>
      </c>
      <c r="J2450" s="14" t="n">
        <v>7707</v>
      </c>
      <c r="K2450" s="1" t="n">
        <f aca="false">H2450-J2450</f>
        <v>0</v>
      </c>
      <c r="L2450" s="0"/>
    </row>
    <row r="2451" customFormat="false" ht="30.8" hidden="false" customHeight="false" outlineLevel="0" collapsed="false">
      <c r="A2451" s="1" t="s">
        <v>6708</v>
      </c>
      <c r="B2451" s="1" t="s">
        <v>6709</v>
      </c>
      <c r="C2451" s="1" t="s">
        <v>14</v>
      </c>
      <c r="D2451" s="1" t="s">
        <v>20</v>
      </c>
      <c r="E2451" s="1" t="n">
        <v>4932.5</v>
      </c>
      <c r="F2451" s="1" t="n">
        <f aca="false">D2451-C2451</f>
        <v>1</v>
      </c>
      <c r="G2451" s="26" t="n">
        <v>3853.5</v>
      </c>
      <c r="H2451" s="1" t="n">
        <f aca="false">G2451*F2451</f>
        <v>3853.5</v>
      </c>
      <c r="I2451" s="13" t="s">
        <v>6710</v>
      </c>
      <c r="J2451" s="14" t="n">
        <v>3853.5</v>
      </c>
      <c r="K2451" s="1" t="n">
        <f aca="false">H2451-J2451</f>
        <v>0</v>
      </c>
      <c r="L2451" s="0"/>
    </row>
    <row r="2452" customFormat="false" ht="15.9" hidden="false" customHeight="false" outlineLevel="0" collapsed="false">
      <c r="A2452" s="1" t="s">
        <v>6711</v>
      </c>
      <c r="B2452" s="1" t="s">
        <v>6712</v>
      </c>
      <c r="C2452" s="1" t="s">
        <v>75</v>
      </c>
      <c r="D2452" s="1" t="s">
        <v>19</v>
      </c>
      <c r="E2452" s="1" t="n">
        <v>14415</v>
      </c>
      <c r="F2452" s="1" t="n">
        <f aca="false">D2452-C2452</f>
        <v>2</v>
      </c>
      <c r="G2452" s="26" t="n">
        <v>5743.5</v>
      </c>
      <c r="H2452" s="1" t="n">
        <f aca="false">G2452*F2452</f>
        <v>11487</v>
      </c>
      <c r="I2452" s="13" t="s">
        <v>6713</v>
      </c>
      <c r="J2452" s="14" t="n">
        <v>11486.8</v>
      </c>
      <c r="K2452" s="1" t="n">
        <f aca="false">H2452-J2452</f>
        <v>0.200000000000728</v>
      </c>
      <c r="L2452" s="0"/>
    </row>
    <row r="2453" s="30" customFormat="true" ht="30.8" hidden="false" customHeight="false" outlineLevel="0" collapsed="false">
      <c r="A2453" s="26" t="s">
        <v>6714</v>
      </c>
      <c r="B2453" s="26" t="s">
        <v>6715</v>
      </c>
      <c r="C2453" s="26" t="s">
        <v>75</v>
      </c>
      <c r="D2453" s="26" t="s">
        <v>19</v>
      </c>
      <c r="E2453" s="26" t="n">
        <v>10965</v>
      </c>
      <c r="F2453" s="26" t="n">
        <f aca="false">D2453-C2453</f>
        <v>2</v>
      </c>
      <c r="G2453" s="26" t="n">
        <v>3853.5</v>
      </c>
      <c r="H2453" s="26" t="n">
        <f aca="false">G2453*F2453</f>
        <v>7707</v>
      </c>
      <c r="I2453" s="13" t="s">
        <v>6716</v>
      </c>
      <c r="J2453" s="14" t="n">
        <v>7707</v>
      </c>
      <c r="K2453" s="1" t="n">
        <f aca="false">H2453-J2453</f>
        <v>0</v>
      </c>
      <c r="L2453" s="26"/>
      <c r="AMI2453" s="0"/>
      <c r="AMJ2453" s="0"/>
    </row>
    <row r="2454" customFormat="false" ht="30.8" hidden="false" customHeight="false" outlineLevel="0" collapsed="false">
      <c r="A2454" s="1" t="s">
        <v>6717</v>
      </c>
      <c r="B2454" s="1" t="s">
        <v>6718</v>
      </c>
      <c r="C2454" s="1" t="s">
        <v>82</v>
      </c>
      <c r="D2454" s="1" t="s">
        <v>119</v>
      </c>
      <c r="E2454" s="1" t="n">
        <v>10415</v>
      </c>
      <c r="F2454" s="1" t="n">
        <f aca="false">D2454-C2454</f>
        <v>2</v>
      </c>
      <c r="G2454" s="26" t="n">
        <v>3853.5</v>
      </c>
      <c r="H2454" s="1" t="n">
        <f aca="false">G2454*F2454</f>
        <v>7707</v>
      </c>
      <c r="I2454" s="13" t="s">
        <v>6719</v>
      </c>
      <c r="J2454" s="14" t="n">
        <v>7707</v>
      </c>
      <c r="K2454" s="1" t="n">
        <f aca="false">H2454-J2454</f>
        <v>0</v>
      </c>
      <c r="L2454" s="0"/>
    </row>
    <row r="2455" customFormat="false" ht="30.8" hidden="false" customHeight="false" outlineLevel="0" collapsed="false">
      <c r="A2455" s="1" t="s">
        <v>6720</v>
      </c>
      <c r="B2455" s="1" t="s">
        <v>6721</v>
      </c>
      <c r="C2455" s="1" t="s">
        <v>63</v>
      </c>
      <c r="D2455" s="1" t="s">
        <v>82</v>
      </c>
      <c r="E2455" s="1" t="n">
        <v>33555</v>
      </c>
      <c r="F2455" s="1" t="n">
        <f aca="false">D2455-C2455</f>
        <v>6</v>
      </c>
      <c r="G2455" s="26" t="n">
        <v>3853.5</v>
      </c>
      <c r="H2455" s="1" t="n">
        <f aca="false">G2455*F2455</f>
        <v>23121</v>
      </c>
      <c r="I2455" s="13" t="s">
        <v>6722</v>
      </c>
      <c r="J2455" s="14" t="n">
        <v>23121</v>
      </c>
      <c r="K2455" s="1" t="n">
        <f aca="false">H2455-J2455</f>
        <v>0</v>
      </c>
      <c r="L2455" s="0"/>
    </row>
    <row r="2456" customFormat="false" ht="30.8" hidden="false" customHeight="false" outlineLevel="0" collapsed="false">
      <c r="A2456" s="1" t="s">
        <v>6723</v>
      </c>
      <c r="B2456" s="1" t="s">
        <v>6724</v>
      </c>
      <c r="C2456" s="1" t="s">
        <v>112</v>
      </c>
      <c r="D2456" s="1" t="s">
        <v>150</v>
      </c>
      <c r="E2456" s="1" t="n">
        <v>36862.5</v>
      </c>
      <c r="F2456" s="1" t="n">
        <f aca="false">D2456-C2456</f>
        <v>5</v>
      </c>
      <c r="G2456" s="26" t="n">
        <v>5743.5</v>
      </c>
      <c r="H2456" s="1" t="n">
        <f aca="false">G2456*F2456</f>
        <v>28717.5</v>
      </c>
      <c r="I2456" s="13" t="s">
        <v>6725</v>
      </c>
      <c r="J2456" s="14" t="n">
        <v>28717</v>
      </c>
      <c r="K2456" s="1" t="n">
        <f aca="false">H2456-J2456</f>
        <v>0.5</v>
      </c>
      <c r="L2456" s="0"/>
    </row>
    <row r="2457" customFormat="false" ht="30.8" hidden="false" customHeight="false" outlineLevel="0" collapsed="false">
      <c r="A2457" s="1" t="s">
        <v>6726</v>
      </c>
      <c r="B2457" s="1" t="s">
        <v>6727</v>
      </c>
      <c r="C2457" s="1" t="s">
        <v>47</v>
      </c>
      <c r="D2457" s="1" t="s">
        <v>142</v>
      </c>
      <c r="E2457" s="1" t="n">
        <v>5207.5</v>
      </c>
      <c r="F2457" s="1" t="n">
        <f aca="false">D2457-C2457</f>
        <v>1</v>
      </c>
      <c r="G2457" s="26" t="n">
        <v>3853.5</v>
      </c>
      <c r="H2457" s="1" t="n">
        <f aca="false">G2457*F2457</f>
        <v>3853.5</v>
      </c>
      <c r="I2457" s="13" t="s">
        <v>6728</v>
      </c>
      <c r="J2457" s="14" t="n">
        <v>3853.5</v>
      </c>
      <c r="K2457" s="1" t="n">
        <f aca="false">H2457-J2457</f>
        <v>0</v>
      </c>
      <c r="L2457" s="0"/>
    </row>
    <row r="2458" s="30" customFormat="true" ht="30.8" hidden="false" customHeight="false" outlineLevel="0" collapsed="false">
      <c r="A2458" s="26" t="s">
        <v>6729</v>
      </c>
      <c r="B2458" s="26" t="s">
        <v>6730</v>
      </c>
      <c r="C2458" s="26" t="s">
        <v>43</v>
      </c>
      <c r="D2458" s="26" t="s">
        <v>47</v>
      </c>
      <c r="E2458" s="26" t="n">
        <v>14195</v>
      </c>
      <c r="F2458" s="26" t="n">
        <f aca="false">D2458-C2458</f>
        <v>2</v>
      </c>
      <c r="G2458" s="26" t="n">
        <v>5743.5</v>
      </c>
      <c r="H2458" s="26" t="n">
        <f aca="false">G2458*F2458</f>
        <v>11487</v>
      </c>
      <c r="I2458" s="13" t="s">
        <v>6731</v>
      </c>
      <c r="J2458" s="14" t="n">
        <v>11486.8</v>
      </c>
      <c r="K2458" s="1" t="n">
        <f aca="false">H2458-J2458</f>
        <v>0.200000000000728</v>
      </c>
      <c r="L2458" s="26"/>
      <c r="AMI2458" s="0"/>
      <c r="AMJ2458" s="0"/>
    </row>
    <row r="2459" customFormat="false" ht="15.9" hidden="false" customHeight="false" outlineLevel="0" collapsed="false">
      <c r="A2459" s="1" t="s">
        <v>6732</v>
      </c>
      <c r="B2459" s="1" t="s">
        <v>6733</v>
      </c>
      <c r="C2459" s="1" t="s">
        <v>34</v>
      </c>
      <c r="D2459" s="1" t="s">
        <v>82</v>
      </c>
      <c r="E2459" s="1" t="n">
        <v>18660</v>
      </c>
      <c r="F2459" s="1" t="n">
        <f aca="false">D2459-C2459</f>
        <v>2</v>
      </c>
      <c r="G2459" s="26" t="n">
        <v>4693.5</v>
      </c>
      <c r="H2459" s="1" t="n">
        <f aca="false">G2459*F2459</f>
        <v>9387</v>
      </c>
      <c r="I2459" s="13" t="s">
        <v>6734</v>
      </c>
      <c r="J2459" s="14" t="n">
        <v>9387</v>
      </c>
      <c r="K2459" s="1" t="n">
        <f aca="false">H2459-J2459</f>
        <v>0</v>
      </c>
      <c r="L2459" s="0"/>
    </row>
    <row r="2460" customFormat="false" ht="15.9" hidden="false" customHeight="false" outlineLevel="0" collapsed="false">
      <c r="A2460" s="1" t="s">
        <v>6735</v>
      </c>
      <c r="B2460" s="1" t="s">
        <v>6736</v>
      </c>
      <c r="C2460" s="1" t="s">
        <v>28</v>
      </c>
      <c r="D2460" s="1" t="s">
        <v>142</v>
      </c>
      <c r="E2460" s="1" t="n">
        <v>9865</v>
      </c>
      <c r="F2460" s="1" t="n">
        <f aca="false">D2460-C2460</f>
        <v>2</v>
      </c>
      <c r="G2460" s="26" t="n">
        <v>3853.5</v>
      </c>
      <c r="H2460" s="1" t="n">
        <f aca="false">G2460*F2460</f>
        <v>7707</v>
      </c>
      <c r="I2460" s="13" t="s">
        <v>6737</v>
      </c>
      <c r="J2460" s="14" t="n">
        <v>7707</v>
      </c>
      <c r="K2460" s="1" t="n">
        <f aca="false">H2460-J2460</f>
        <v>0</v>
      </c>
      <c r="L2460" s="0"/>
    </row>
    <row r="2461" customFormat="false" ht="30.8" hidden="false" customHeight="false" outlineLevel="0" collapsed="false">
      <c r="A2461" s="1" t="s">
        <v>6738</v>
      </c>
      <c r="B2461" s="1" t="s">
        <v>6739</v>
      </c>
      <c r="C2461" s="1" t="s">
        <v>146</v>
      </c>
      <c r="D2461" s="1" t="s">
        <v>58</v>
      </c>
      <c r="E2461" s="1" t="n">
        <v>10415</v>
      </c>
      <c r="F2461" s="1" t="n">
        <f aca="false">D2461-C2461</f>
        <v>2</v>
      </c>
      <c r="G2461" s="26" t="n">
        <v>3853.5</v>
      </c>
      <c r="H2461" s="1" t="n">
        <f aca="false">G2461*F2461</f>
        <v>7707</v>
      </c>
      <c r="I2461" s="13" t="s">
        <v>6740</v>
      </c>
      <c r="J2461" s="14" t="n">
        <v>7707</v>
      </c>
      <c r="K2461" s="1" t="n">
        <f aca="false">H2461-J2461</f>
        <v>0</v>
      </c>
      <c r="L2461" s="0"/>
    </row>
    <row r="2462" s="30" customFormat="true" ht="30.8" hidden="false" customHeight="false" outlineLevel="0" collapsed="false">
      <c r="A2462" s="26" t="s">
        <v>6741</v>
      </c>
      <c r="B2462" s="26" t="s">
        <v>6742</v>
      </c>
      <c r="C2462" s="26" t="s">
        <v>150</v>
      </c>
      <c r="D2462" s="26" t="s">
        <v>58</v>
      </c>
      <c r="E2462" s="26" t="n">
        <v>6822.5</v>
      </c>
      <c r="F2462" s="26" t="n">
        <f aca="false">D2462-C2462</f>
        <v>1</v>
      </c>
      <c r="G2462" s="26" t="n">
        <v>5743.5</v>
      </c>
      <c r="H2462" s="26" t="n">
        <f aca="false">G2462*F2462</f>
        <v>5743.5</v>
      </c>
      <c r="I2462" s="13" t="s">
        <v>6743</v>
      </c>
      <c r="J2462" s="14" t="n">
        <v>5743.4</v>
      </c>
      <c r="K2462" s="1" t="n">
        <f aca="false">H2462-J2462</f>
        <v>0.100000000000364</v>
      </c>
      <c r="L2462" s="26"/>
      <c r="AMI2462" s="0"/>
      <c r="AMJ2462" s="0"/>
    </row>
    <row r="2463" s="12" customFormat="true" ht="29.85" hidden="false" customHeight="false" outlineLevel="0" collapsed="false">
      <c r="A2463" s="23" t="s">
        <v>6744</v>
      </c>
      <c r="B2463" s="11" t="s">
        <v>6745</v>
      </c>
      <c r="C2463" s="11" t="s">
        <v>146</v>
      </c>
      <c r="D2463" s="11" t="s">
        <v>59</v>
      </c>
      <c r="E2463" s="11" t="n">
        <v>38360</v>
      </c>
      <c r="F2463" s="11" t="n">
        <f aca="false">D2463-C2463</f>
        <v>4</v>
      </c>
      <c r="G2463" s="8" t="n">
        <f aca="false">3853.5*2</f>
        <v>7707</v>
      </c>
      <c r="H2463" s="11" t="n">
        <f aca="false">G2463*F2463</f>
        <v>30828</v>
      </c>
      <c r="I2463" s="9" t="s">
        <v>6746</v>
      </c>
      <c r="J2463" s="10" t="n">
        <v>15414</v>
      </c>
      <c r="K2463" s="11" t="n">
        <f aca="false">H2463-J2463-J2464</f>
        <v>0</v>
      </c>
      <c r="L2463" s="11"/>
    </row>
    <row r="2464" s="12" customFormat="true" ht="29.85" hidden="false" customHeight="false" outlineLevel="0" collapsed="false">
      <c r="A2464" s="23"/>
      <c r="B2464" s="11"/>
      <c r="C2464" s="11"/>
      <c r="D2464" s="11"/>
      <c r="E2464" s="11"/>
      <c r="F2464" s="11"/>
      <c r="G2464" s="8"/>
      <c r="H2464" s="11"/>
      <c r="I2464" s="9" t="s">
        <v>6747</v>
      </c>
      <c r="J2464" s="10" t="n">
        <v>15414</v>
      </c>
      <c r="K2464" s="11" t="n">
        <v>0</v>
      </c>
      <c r="L2464" s="11"/>
    </row>
    <row r="2465" customFormat="false" ht="30.8" hidden="false" customHeight="false" outlineLevel="0" collapsed="false">
      <c r="A2465" s="1" t="s">
        <v>6748</v>
      </c>
      <c r="B2465" s="1" t="s">
        <v>6749</v>
      </c>
      <c r="C2465" s="1" t="s">
        <v>13</v>
      </c>
      <c r="D2465" s="1" t="s">
        <v>133</v>
      </c>
      <c r="E2465" s="1" t="n">
        <v>14195</v>
      </c>
      <c r="F2465" s="1" t="n">
        <f aca="false">D2465-C2465</f>
        <v>2</v>
      </c>
      <c r="G2465" s="26" t="n">
        <v>5743.5</v>
      </c>
      <c r="H2465" s="1" t="n">
        <f aca="false">G2465*F2465</f>
        <v>11487</v>
      </c>
      <c r="I2465" s="13" t="s">
        <v>6750</v>
      </c>
      <c r="J2465" s="14" t="n">
        <v>11486.8</v>
      </c>
      <c r="K2465" s="1" t="n">
        <f aca="false">H2465-J2465</f>
        <v>0.200000000000728</v>
      </c>
      <c r="L2465" s="0"/>
    </row>
    <row r="2466" s="38" customFormat="true" ht="21.45" hidden="false" customHeight="true" outlineLevel="0" collapsed="false">
      <c r="A2466" s="35" t="s">
        <v>6751</v>
      </c>
      <c r="B2466" s="35" t="s">
        <v>6752</v>
      </c>
      <c r="C2466" s="35" t="s">
        <v>14</v>
      </c>
      <c r="D2466" s="35" t="s">
        <v>146</v>
      </c>
      <c r="E2466" s="35" t="n">
        <v>14797.5</v>
      </c>
      <c r="F2466" s="35" t="n">
        <f aca="false">D2466-C2466</f>
        <v>3</v>
      </c>
      <c r="G2466" s="35" t="n">
        <v>3853.5</v>
      </c>
      <c r="H2466" s="35" t="n">
        <f aca="false">G2466*F2466</f>
        <v>11560.5</v>
      </c>
      <c r="I2466" s="36" t="s">
        <v>6753</v>
      </c>
      <c r="J2466" s="37" t="n">
        <v>11560.5</v>
      </c>
      <c r="K2466" s="1" t="n">
        <f aca="false">H2466-J2466</f>
        <v>0</v>
      </c>
      <c r="L2466" s="35"/>
      <c r="AMI2466" s="0"/>
      <c r="AMJ2466" s="0"/>
    </row>
    <row r="2467" s="30" customFormat="true" ht="15.9" hidden="false" customHeight="false" outlineLevel="0" collapsed="false">
      <c r="A2467" s="26" t="s">
        <v>6754</v>
      </c>
      <c r="B2467" s="26" t="s">
        <v>6755</v>
      </c>
      <c r="C2467" s="26" t="s">
        <v>19</v>
      </c>
      <c r="D2467" s="26" t="s">
        <v>93</v>
      </c>
      <c r="E2467" s="26" t="n">
        <v>8765</v>
      </c>
      <c r="F2467" s="26" t="n">
        <f aca="false">D2467-C2467</f>
        <v>2</v>
      </c>
      <c r="G2467" s="26" t="n">
        <v>3853.5</v>
      </c>
      <c r="H2467" s="26" t="n">
        <f aca="false">G2467*F2467</f>
        <v>7707</v>
      </c>
      <c r="I2467" s="13" t="s">
        <v>6756</v>
      </c>
      <c r="J2467" s="14" t="n">
        <v>7707</v>
      </c>
      <c r="K2467" s="1" t="n">
        <f aca="false">H2467-J2467</f>
        <v>0</v>
      </c>
      <c r="L2467" s="26"/>
      <c r="AMI2467" s="0"/>
      <c r="AMJ2467" s="0"/>
    </row>
    <row r="2468" customFormat="false" ht="30.8" hidden="false" customHeight="false" outlineLevel="0" collapsed="false">
      <c r="A2468" s="26" t="s">
        <v>6757</v>
      </c>
      <c r="B2468" s="26" t="s">
        <v>6758</v>
      </c>
      <c r="C2468" s="26" t="s">
        <v>146</v>
      </c>
      <c r="D2468" s="26" t="s">
        <v>150</v>
      </c>
      <c r="E2468" s="26" t="n">
        <v>6903.75</v>
      </c>
      <c r="F2468" s="26" t="n">
        <f aca="false">D2468-C2468</f>
        <v>1</v>
      </c>
      <c r="G2468" s="26" t="n">
        <v>3853.5</v>
      </c>
      <c r="H2468" s="26" t="n">
        <f aca="false">G2468*F2468</f>
        <v>3853.5</v>
      </c>
      <c r="I2468" s="13" t="s">
        <v>6759</v>
      </c>
      <c r="J2468" s="14" t="n">
        <v>3853.5</v>
      </c>
      <c r="K2468" s="1" t="n">
        <f aca="false">H2468-J2468</f>
        <v>0</v>
      </c>
      <c r="L2468" s="0"/>
    </row>
    <row r="2469" s="22" customFormat="true" ht="29.85" hidden="false" customHeight="false" outlineLevel="0" collapsed="false">
      <c r="A2469" s="75" t="s">
        <v>6760</v>
      </c>
      <c r="B2469" s="19" t="s">
        <v>6761</v>
      </c>
      <c r="C2469" s="19" t="s">
        <v>180</v>
      </c>
      <c r="D2469" s="19" t="s">
        <v>59</v>
      </c>
      <c r="E2469" s="19" t="n">
        <v>28442.5</v>
      </c>
      <c r="F2469" s="19" t="n">
        <v>3</v>
      </c>
      <c r="G2469" s="19" t="n">
        <v>3853.5</v>
      </c>
      <c r="H2469" s="19" t="n">
        <f aca="false">G2469*F2469</f>
        <v>11560.5</v>
      </c>
      <c r="I2469" s="20" t="s">
        <v>6762</v>
      </c>
      <c r="J2469" s="21" t="n">
        <v>11486.8</v>
      </c>
      <c r="K2469" s="19" t="n">
        <f aca="false">H2469+H2470+H2471-J2469-J2470</f>
        <v>0</v>
      </c>
      <c r="L2469" s="19"/>
      <c r="M2469" s="22" t="s">
        <v>6763</v>
      </c>
    </row>
    <row r="2470" customFormat="false" ht="29.85" hidden="false" customHeight="false" outlineLevel="0" collapsed="false">
      <c r="A2470" s="75"/>
      <c r="B2470" s="19"/>
      <c r="C2470" s="19"/>
      <c r="D2470" s="19"/>
      <c r="E2470" s="19"/>
      <c r="F2470" s="19"/>
      <c r="G2470" s="19"/>
      <c r="H2470" s="19"/>
      <c r="I2470" s="20" t="s">
        <v>6764</v>
      </c>
      <c r="J2470" s="21" t="n">
        <v>11560.5</v>
      </c>
      <c r="K2470" s="19" t="n">
        <v>0</v>
      </c>
      <c r="L2470" s="19"/>
    </row>
    <row r="2471" customFormat="false" ht="15" hidden="false" customHeight="false" outlineLevel="0" collapsed="false">
      <c r="A2471" s="75"/>
      <c r="B2471" s="19"/>
      <c r="C2471" s="19"/>
      <c r="D2471" s="19"/>
      <c r="E2471" s="19"/>
      <c r="F2471" s="19" t="n">
        <v>2</v>
      </c>
      <c r="G2471" s="19" t="n">
        <v>5743.5</v>
      </c>
      <c r="H2471" s="19" t="n">
        <v>11486.8</v>
      </c>
      <c r="I2471" s="20"/>
      <c r="J2471" s="21"/>
      <c r="K2471" s="19" t="n">
        <v>0</v>
      </c>
      <c r="L2471" s="19"/>
    </row>
    <row r="2472" customFormat="false" ht="30.8" hidden="false" customHeight="false" outlineLevel="0" collapsed="false">
      <c r="A2472" s="1" t="s">
        <v>6765</v>
      </c>
      <c r="B2472" s="1" t="s">
        <v>6766</v>
      </c>
      <c r="C2472" s="1" t="s">
        <v>207</v>
      </c>
      <c r="D2472" s="1" t="s">
        <v>14</v>
      </c>
      <c r="E2472" s="1" t="n">
        <v>14797.5</v>
      </c>
      <c r="F2472" s="1" t="n">
        <f aca="false">D2472-C2472</f>
        <v>3</v>
      </c>
      <c r="G2472" s="26" t="n">
        <v>3853.5</v>
      </c>
      <c r="H2472" s="1" t="n">
        <f aca="false">G2472*F2472</f>
        <v>11560.5</v>
      </c>
      <c r="I2472" s="13" t="s">
        <v>6767</v>
      </c>
      <c r="J2472" s="14" t="n">
        <v>11560.5</v>
      </c>
      <c r="K2472" s="1" t="n">
        <f aca="false">H2472-J2472</f>
        <v>0</v>
      </c>
      <c r="L2472" s="0"/>
    </row>
    <row r="2473" customFormat="false" ht="30.8" hidden="false" customHeight="false" outlineLevel="0" collapsed="false">
      <c r="A2473" s="26" t="s">
        <v>6768</v>
      </c>
      <c r="B2473" s="26" t="s">
        <v>6769</v>
      </c>
      <c r="C2473" s="26" t="s">
        <v>20</v>
      </c>
      <c r="D2473" s="26" t="s">
        <v>150</v>
      </c>
      <c r="E2473" s="26" t="n">
        <v>15952.5</v>
      </c>
      <c r="F2473" s="26" t="n">
        <f aca="false">D2473-C2473</f>
        <v>3</v>
      </c>
      <c r="G2473" s="26" t="n">
        <v>3853.5</v>
      </c>
      <c r="H2473" s="26" t="n">
        <f aca="false">G2473*F2473</f>
        <v>11560.5</v>
      </c>
      <c r="I2473" s="13" t="s">
        <v>6770</v>
      </c>
      <c r="J2473" s="14" t="n">
        <v>11560.5</v>
      </c>
      <c r="K2473" s="1" t="n">
        <f aca="false">H2473-J2473</f>
        <v>0</v>
      </c>
      <c r="L2473" s="0"/>
    </row>
    <row r="2474" s="30" customFormat="true" ht="15.9" hidden="false" customHeight="false" outlineLevel="0" collapsed="false">
      <c r="A2474" s="26" t="s">
        <v>6771</v>
      </c>
      <c r="B2474" s="26" t="s">
        <v>6772</v>
      </c>
      <c r="C2474" s="26" t="s">
        <v>39</v>
      </c>
      <c r="D2474" s="26" t="s">
        <v>86</v>
      </c>
      <c r="E2474" s="26" t="n">
        <v>9865</v>
      </c>
      <c r="F2474" s="26" t="n">
        <f aca="false">D2474-C2474</f>
        <v>2</v>
      </c>
      <c r="G2474" s="26" t="n">
        <v>3853.5</v>
      </c>
      <c r="H2474" s="26" t="n">
        <f aca="false">G2474*F2474</f>
        <v>7707</v>
      </c>
      <c r="I2474" s="13" t="s">
        <v>6773</v>
      </c>
      <c r="J2474" s="14" t="n">
        <v>7707</v>
      </c>
      <c r="K2474" s="1" t="n">
        <f aca="false">H2474-J2474</f>
        <v>0</v>
      </c>
      <c r="L2474" s="26"/>
      <c r="AMI2474" s="0"/>
      <c r="AMJ2474" s="0"/>
    </row>
    <row r="2475" s="22" customFormat="true" ht="29.85" hidden="false" customHeight="false" outlineLevel="0" collapsed="false">
      <c r="A2475" s="75" t="s">
        <v>6774</v>
      </c>
      <c r="B2475" s="19" t="s">
        <v>6775</v>
      </c>
      <c r="C2475" s="19" t="s">
        <v>58</v>
      </c>
      <c r="D2475" s="19" t="s">
        <v>59</v>
      </c>
      <c r="E2475" s="19" t="n">
        <v>24060</v>
      </c>
      <c r="F2475" s="19" t="n">
        <f aca="false">D2475-C2475</f>
        <v>2</v>
      </c>
      <c r="G2475" s="19" t="n">
        <v>5743.5</v>
      </c>
      <c r="H2475" s="19" t="n">
        <v>11486.8</v>
      </c>
      <c r="I2475" s="20" t="s">
        <v>6776</v>
      </c>
      <c r="J2475" s="21" t="n">
        <v>7707</v>
      </c>
      <c r="K2475" s="19" t="n">
        <f aca="false">H2475+H2476-J2475-J2476</f>
        <v>0</v>
      </c>
      <c r="L2475" s="19"/>
    </row>
    <row r="2476" s="22" customFormat="true" ht="29.85" hidden="false" customHeight="false" outlineLevel="0" collapsed="false">
      <c r="A2476" s="75"/>
      <c r="B2476" s="19"/>
      <c r="C2476" s="19"/>
      <c r="D2476" s="19"/>
      <c r="E2476" s="19"/>
      <c r="F2476" s="19" t="n">
        <v>2</v>
      </c>
      <c r="G2476" s="19" t="n">
        <v>3853.5</v>
      </c>
      <c r="H2476" s="19" t="n">
        <f aca="false">G2476*F2476</f>
        <v>7707</v>
      </c>
      <c r="I2476" s="20" t="s">
        <v>6777</v>
      </c>
      <c r="J2476" s="21" t="n">
        <v>11486.8</v>
      </c>
      <c r="K2476" s="19" t="n">
        <v>0</v>
      </c>
      <c r="L2476" s="19"/>
    </row>
    <row r="2477" s="76" customFormat="true" ht="29.85" hidden="false" customHeight="false" outlineLevel="0" collapsed="false">
      <c r="A2477" s="23" t="s">
        <v>6778</v>
      </c>
      <c r="B2477" s="8" t="s">
        <v>6779</v>
      </c>
      <c r="C2477" s="8" t="s">
        <v>166</v>
      </c>
      <c r="D2477" s="8" t="s">
        <v>47</v>
      </c>
      <c r="E2477" s="8" t="n">
        <v>13577</v>
      </c>
      <c r="F2477" s="8" t="n">
        <v>2</v>
      </c>
      <c r="G2477" s="8" t="n">
        <v>3853.5</v>
      </c>
      <c r="H2477" s="8" t="n">
        <f aca="false">G2477*F2477</f>
        <v>7707</v>
      </c>
      <c r="I2477" s="9" t="s">
        <v>6780</v>
      </c>
      <c r="J2477" s="10" t="n">
        <v>7707</v>
      </c>
      <c r="K2477" s="8" t="n">
        <f aca="false">H2477+H2478-J2477-J2478</f>
        <v>1000</v>
      </c>
      <c r="L2477" s="8"/>
      <c r="AMI2477" s="12"/>
      <c r="AMJ2477" s="12"/>
    </row>
    <row r="2478" s="12" customFormat="true" ht="29.85" hidden="false" customHeight="false" outlineLevel="0" collapsed="false">
      <c r="A2478" s="23"/>
      <c r="B2478" s="11"/>
      <c r="C2478" s="11"/>
      <c r="D2478" s="11"/>
      <c r="E2478" s="11"/>
      <c r="F2478" s="11" t="n">
        <v>1</v>
      </c>
      <c r="G2478" s="11" t="n">
        <v>5000</v>
      </c>
      <c r="H2478" s="8" t="n">
        <f aca="false">G2478*F2478</f>
        <v>5000</v>
      </c>
      <c r="I2478" s="9" t="s">
        <v>6781</v>
      </c>
      <c r="J2478" s="10" t="n">
        <v>4000</v>
      </c>
      <c r="K2478" s="11" t="n">
        <v>0</v>
      </c>
      <c r="L2478" s="11"/>
    </row>
    <row r="2479" customFormat="false" ht="30.8" hidden="false" customHeight="false" outlineLevel="0" collapsed="false">
      <c r="A2479" s="26" t="s">
        <v>6782</v>
      </c>
      <c r="B2479" s="26" t="s">
        <v>6783</v>
      </c>
      <c r="C2479" s="26" t="s">
        <v>13</v>
      </c>
      <c r="D2479" s="26" t="s">
        <v>86</v>
      </c>
      <c r="E2479" s="26" t="n">
        <v>5592.5</v>
      </c>
      <c r="F2479" s="26" t="n">
        <f aca="false">D2479-C2479</f>
        <v>1</v>
      </c>
      <c r="G2479" s="26" t="n">
        <v>3853.5</v>
      </c>
      <c r="H2479" s="26" t="n">
        <f aca="false">G2479*F2479</f>
        <v>3853.5</v>
      </c>
      <c r="I2479" s="13" t="s">
        <v>6784</v>
      </c>
      <c r="J2479" s="14" t="n">
        <v>3853.5</v>
      </c>
      <c r="K2479" s="26" t="n">
        <f aca="false">H2479-J2479</f>
        <v>0</v>
      </c>
      <c r="L2479" s="0"/>
    </row>
    <row r="2480" customFormat="false" ht="30.8" hidden="false" customHeight="false" outlineLevel="0" collapsed="false">
      <c r="A2480" s="26" t="s">
        <v>6785</v>
      </c>
      <c r="B2480" s="26" t="s">
        <v>6786</v>
      </c>
      <c r="C2480" s="26" t="s">
        <v>133</v>
      </c>
      <c r="D2480" s="26" t="s">
        <v>112</v>
      </c>
      <c r="E2480" s="26" t="n">
        <v>16447.5</v>
      </c>
      <c r="F2480" s="26" t="n">
        <f aca="false">D2480-C2480</f>
        <v>3</v>
      </c>
      <c r="G2480" s="26" t="n">
        <v>3853.5</v>
      </c>
      <c r="H2480" s="26" t="n">
        <f aca="false">G2480*F2480</f>
        <v>11560.5</v>
      </c>
      <c r="I2480" s="13" t="s">
        <v>6787</v>
      </c>
      <c r="J2480" s="14" t="n">
        <v>11560.5</v>
      </c>
      <c r="K2480" s="26" t="n">
        <f aca="false">H2480-J2480</f>
        <v>0</v>
      </c>
      <c r="L2480" s="0"/>
    </row>
    <row r="2481" customFormat="false" ht="30.8" hidden="false" customHeight="false" outlineLevel="0" collapsed="false">
      <c r="A2481" s="26" t="s">
        <v>6788</v>
      </c>
      <c r="B2481" s="26" t="s">
        <v>6789</v>
      </c>
      <c r="C2481" s="26" t="s">
        <v>86</v>
      </c>
      <c r="D2481" s="26" t="s">
        <v>51</v>
      </c>
      <c r="E2481" s="26" t="n">
        <v>18322.5</v>
      </c>
      <c r="F2481" s="26" t="n">
        <f aca="false">D2481-C2481</f>
        <v>3</v>
      </c>
      <c r="G2481" s="26" t="n">
        <v>3853.5</v>
      </c>
      <c r="H2481" s="26" t="n">
        <f aca="false">G2481*F2481</f>
        <v>11560.5</v>
      </c>
      <c r="I2481" s="13" t="s">
        <v>6790</v>
      </c>
      <c r="J2481" s="14" t="n">
        <v>11560.5</v>
      </c>
      <c r="K2481" s="26" t="n">
        <f aca="false">H2481-J2481</f>
        <v>0</v>
      </c>
      <c r="L2481" s="0"/>
    </row>
    <row r="2482" s="30" customFormat="true" ht="15.9" hidden="false" customHeight="false" outlineLevel="0" collapsed="false">
      <c r="A2482" s="26" t="s">
        <v>6791</v>
      </c>
      <c r="B2482" s="26" t="s">
        <v>6792</v>
      </c>
      <c r="C2482" s="26" t="s">
        <v>29</v>
      </c>
      <c r="D2482" s="26" t="s">
        <v>34</v>
      </c>
      <c r="E2482" s="26" t="n">
        <v>27412.5</v>
      </c>
      <c r="F2482" s="26" t="n">
        <f aca="false">D2482-C2482</f>
        <v>5</v>
      </c>
      <c r="G2482" s="26" t="n">
        <v>3853.5</v>
      </c>
      <c r="H2482" s="26" t="n">
        <f aca="false">G2482*F2482</f>
        <v>19267.5</v>
      </c>
      <c r="I2482" s="13" t="s">
        <v>6793</v>
      </c>
      <c r="J2482" s="14" t="n">
        <v>19267.5</v>
      </c>
      <c r="K2482" s="26" t="n">
        <f aca="false">H2482-J2482</f>
        <v>0</v>
      </c>
      <c r="L2482" s="26"/>
      <c r="AMI2482" s="0"/>
      <c r="AMJ2482" s="0"/>
    </row>
    <row r="2483" customFormat="false" ht="30.8" hidden="false" customHeight="false" outlineLevel="0" collapsed="false">
      <c r="A2483" s="26" t="s">
        <v>6794</v>
      </c>
      <c r="B2483" s="26" t="s">
        <v>6795</v>
      </c>
      <c r="C2483" s="26" t="s">
        <v>43</v>
      </c>
      <c r="D2483" s="26" t="s">
        <v>47</v>
      </c>
      <c r="E2483" s="26" t="n">
        <v>9865</v>
      </c>
      <c r="F2483" s="26" t="n">
        <f aca="false">D2483-C2483</f>
        <v>2</v>
      </c>
      <c r="G2483" s="26" t="n">
        <v>3853.5</v>
      </c>
      <c r="H2483" s="26" t="n">
        <f aca="false">G2483*F2483</f>
        <v>7707</v>
      </c>
      <c r="I2483" s="13" t="s">
        <v>6796</v>
      </c>
      <c r="J2483" s="14" t="n">
        <v>7707</v>
      </c>
      <c r="K2483" s="26" t="n">
        <f aca="false">H2483-J2483</f>
        <v>0</v>
      </c>
      <c r="L2483" s="26"/>
    </row>
    <row r="2484" customFormat="false" ht="30.8" hidden="false" customHeight="false" outlineLevel="0" collapsed="false">
      <c r="A2484" s="26" t="s">
        <v>6797</v>
      </c>
      <c r="B2484" s="26" t="s">
        <v>6798</v>
      </c>
      <c r="C2484" s="26" t="s">
        <v>180</v>
      </c>
      <c r="D2484" s="26" t="s">
        <v>59</v>
      </c>
      <c r="E2484" s="26" t="n">
        <v>34112.5</v>
      </c>
      <c r="F2484" s="26" t="n">
        <f aca="false">D2484-C2484</f>
        <v>5</v>
      </c>
      <c r="G2484" s="26" t="n">
        <v>5743.5</v>
      </c>
      <c r="H2484" s="26" t="n">
        <f aca="false">G2484*F2484</f>
        <v>28717.5</v>
      </c>
      <c r="I2484" s="13" t="s">
        <v>6799</v>
      </c>
      <c r="J2484" s="14" t="n">
        <v>28717</v>
      </c>
      <c r="K2484" s="26" t="n">
        <f aca="false">H2484-J2484</f>
        <v>0.5</v>
      </c>
      <c r="L2484" s="26"/>
    </row>
    <row r="2485" s="60" customFormat="true" ht="29.85" hidden="false" customHeight="false" outlineLevel="0" collapsed="false">
      <c r="A2485" s="56" t="s">
        <v>6800</v>
      </c>
      <c r="B2485" s="56" t="s">
        <v>6801</v>
      </c>
      <c r="C2485" s="56" t="s">
        <v>39</v>
      </c>
      <c r="D2485" s="56" t="s">
        <v>180</v>
      </c>
      <c r="E2485" s="56" t="n">
        <v>58443.75</v>
      </c>
      <c r="F2485" s="56" t="n">
        <f aca="false">D2485-C2485</f>
        <v>9</v>
      </c>
      <c r="G2485" s="56" t="n">
        <v>3670</v>
      </c>
      <c r="H2485" s="56" t="n">
        <f aca="false">G2485*F2485</f>
        <v>33030</v>
      </c>
      <c r="I2485" s="58" t="s">
        <v>6802</v>
      </c>
      <c r="J2485" s="59" t="n">
        <v>33030</v>
      </c>
      <c r="K2485" s="19" t="n">
        <f aca="false">H2485-J2485</f>
        <v>0</v>
      </c>
      <c r="L2485" s="56"/>
      <c r="AMI2485" s="22"/>
      <c r="AMJ2485" s="22"/>
    </row>
    <row r="2486" s="12" customFormat="true" ht="29.85" hidden="false" customHeight="false" outlineLevel="0" collapsed="false">
      <c r="A2486" s="23" t="s">
        <v>6803</v>
      </c>
      <c r="B2486" s="11" t="s">
        <v>6804</v>
      </c>
      <c r="C2486" s="11" t="s">
        <v>2828</v>
      </c>
      <c r="D2486" s="11" t="s">
        <v>142</v>
      </c>
      <c r="E2486" s="11" t="n">
        <v>30310</v>
      </c>
      <c r="F2486" s="11" t="n">
        <v>3</v>
      </c>
      <c r="G2486" s="8" t="n">
        <v>3670</v>
      </c>
      <c r="H2486" s="11" t="n">
        <f aca="false">G2486*F2486</f>
        <v>11010</v>
      </c>
      <c r="I2486" s="9" t="s">
        <v>6805</v>
      </c>
      <c r="J2486" s="10" t="n">
        <v>11010</v>
      </c>
      <c r="K2486" s="11" t="n">
        <f aca="false">H2486+H2487-J2486-J2487</f>
        <v>0</v>
      </c>
      <c r="L2486" s="11"/>
    </row>
    <row r="2487" s="12" customFormat="true" ht="29.85" hidden="false" customHeight="false" outlineLevel="0" collapsed="false">
      <c r="A2487" s="23"/>
      <c r="B2487" s="11"/>
      <c r="C2487" s="11"/>
      <c r="D2487" s="11"/>
      <c r="E2487" s="11"/>
      <c r="F2487" s="11" t="n">
        <v>4</v>
      </c>
      <c r="G2487" s="8" t="n">
        <v>5000</v>
      </c>
      <c r="H2487" s="11" t="n">
        <f aca="false">G2487*F2487</f>
        <v>20000</v>
      </c>
      <c r="I2487" s="9" t="s">
        <v>6806</v>
      </c>
      <c r="J2487" s="10" t="n">
        <v>20000</v>
      </c>
      <c r="K2487" s="11" t="n">
        <v>0</v>
      </c>
      <c r="L2487" s="11"/>
    </row>
    <row r="2488" s="30" customFormat="true" ht="30.8" hidden="false" customHeight="false" outlineLevel="0" collapsed="false">
      <c r="A2488" s="26" t="s">
        <v>6807</v>
      </c>
      <c r="B2488" s="26" t="s">
        <v>6808</v>
      </c>
      <c r="C2488" s="26" t="s">
        <v>20</v>
      </c>
      <c r="D2488" s="26" t="s">
        <v>58</v>
      </c>
      <c r="E2488" s="26" t="n">
        <v>19730</v>
      </c>
      <c r="F2488" s="26" t="n">
        <f aca="false">D2488-C2488</f>
        <v>4</v>
      </c>
      <c r="G2488" s="26" t="n">
        <v>3853.5</v>
      </c>
      <c r="H2488" s="26" t="n">
        <f aca="false">G2488*F2488</f>
        <v>15414</v>
      </c>
      <c r="I2488" s="13" t="s">
        <v>6809</v>
      </c>
      <c r="J2488" s="14" t="n">
        <v>15414</v>
      </c>
      <c r="K2488" s="26" t="n">
        <f aca="false">H2488-J2488</f>
        <v>0</v>
      </c>
      <c r="L2488" s="26"/>
      <c r="AMI2488" s="0"/>
      <c r="AMJ2488" s="0"/>
    </row>
    <row r="2489" s="30" customFormat="true" ht="30.8" hidden="false" customHeight="false" outlineLevel="0" collapsed="false">
      <c r="A2489" s="26" t="s">
        <v>6810</v>
      </c>
      <c r="B2489" s="26" t="s">
        <v>6811</v>
      </c>
      <c r="C2489" s="26" t="s">
        <v>24</v>
      </c>
      <c r="D2489" s="26" t="s">
        <v>75</v>
      </c>
      <c r="E2489" s="26" t="n">
        <v>5482.5</v>
      </c>
      <c r="F2489" s="26" t="n">
        <f aca="false">D2489-C2489</f>
        <v>1</v>
      </c>
      <c r="G2489" s="26" t="n">
        <v>3853.5</v>
      </c>
      <c r="H2489" s="26" t="n">
        <f aca="false">G2489*F2489</f>
        <v>3853.5</v>
      </c>
      <c r="I2489" s="13" t="s">
        <v>6812</v>
      </c>
      <c r="J2489" s="14" t="n">
        <v>3853.5</v>
      </c>
      <c r="K2489" s="26" t="n">
        <f aca="false">H2489-J2489</f>
        <v>0</v>
      </c>
      <c r="L2489" s="26"/>
      <c r="AMI2489" s="0"/>
      <c r="AMJ2489" s="0"/>
    </row>
    <row r="2490" s="30" customFormat="true" ht="30.8" hidden="false" customHeight="false" outlineLevel="0" collapsed="false">
      <c r="A2490" s="26" t="s">
        <v>6813</v>
      </c>
      <c r="B2490" s="26" t="s">
        <v>6814</v>
      </c>
      <c r="C2490" s="26" t="s">
        <v>29</v>
      </c>
      <c r="D2490" s="26" t="s">
        <v>34</v>
      </c>
      <c r="E2490" s="26" t="n">
        <v>42450</v>
      </c>
      <c r="F2490" s="26" t="n">
        <f aca="false">D2490-C2490</f>
        <v>5</v>
      </c>
      <c r="G2490" s="26" t="n">
        <v>3853.5</v>
      </c>
      <c r="H2490" s="26" t="n">
        <f aca="false">G2490*F2490</f>
        <v>19267.5</v>
      </c>
      <c r="I2490" s="13" t="s">
        <v>6815</v>
      </c>
      <c r="J2490" s="14" t="n">
        <v>19267.5</v>
      </c>
      <c r="K2490" s="26" t="n">
        <f aca="false">H2490-J2490</f>
        <v>0</v>
      </c>
      <c r="L2490" s="26"/>
      <c r="AMI2490" s="0"/>
      <c r="AMJ2490" s="0"/>
    </row>
    <row r="2491" s="30" customFormat="true" ht="15.9" hidden="false" customHeight="false" outlineLevel="0" collapsed="false">
      <c r="A2491" s="26" t="s">
        <v>6816</v>
      </c>
      <c r="B2491" s="26" t="s">
        <v>6817</v>
      </c>
      <c r="C2491" s="26" t="s">
        <v>14</v>
      </c>
      <c r="D2491" s="26" t="s">
        <v>146</v>
      </c>
      <c r="E2491" s="26" t="n">
        <v>14797.5</v>
      </c>
      <c r="F2491" s="26" t="n">
        <f aca="false">D2491-C2491</f>
        <v>3</v>
      </c>
      <c r="G2491" s="26" t="n">
        <v>3853.5</v>
      </c>
      <c r="H2491" s="26" t="n">
        <f aca="false">G2491*F2491</f>
        <v>11560.5</v>
      </c>
      <c r="I2491" s="13" t="s">
        <v>6818</v>
      </c>
      <c r="J2491" s="14" t="n">
        <v>11560.5</v>
      </c>
      <c r="K2491" s="26" t="n">
        <f aca="false">H2491-J2491</f>
        <v>0</v>
      </c>
      <c r="L2491" s="26"/>
      <c r="AMI2491" s="0"/>
      <c r="AMJ2491" s="0"/>
    </row>
    <row r="2492" s="30" customFormat="true" ht="30.8" hidden="false" customHeight="false" outlineLevel="0" collapsed="false">
      <c r="A2492" s="26" t="s">
        <v>6819</v>
      </c>
      <c r="B2492" s="26" t="s">
        <v>6820</v>
      </c>
      <c r="C2492" s="26" t="s">
        <v>75</v>
      </c>
      <c r="D2492" s="26" t="s">
        <v>19</v>
      </c>
      <c r="E2492" s="26" t="n">
        <v>10965</v>
      </c>
      <c r="F2492" s="26" t="n">
        <f aca="false">D2492-C2492</f>
        <v>2</v>
      </c>
      <c r="G2492" s="26" t="n">
        <v>3853.5</v>
      </c>
      <c r="H2492" s="26" t="n">
        <f aca="false">G2492*F2492</f>
        <v>7707</v>
      </c>
      <c r="I2492" s="13" t="s">
        <v>6821</v>
      </c>
      <c r="J2492" s="14" t="n">
        <v>7707</v>
      </c>
      <c r="K2492" s="26" t="n">
        <f aca="false">H2492-J2492</f>
        <v>0</v>
      </c>
      <c r="L2492" s="26"/>
      <c r="AMI2492" s="0"/>
      <c r="AMJ2492" s="0"/>
    </row>
    <row r="2493" s="30" customFormat="true" ht="15.9" hidden="false" customHeight="false" outlineLevel="0" collapsed="false">
      <c r="A2493" s="26" t="s">
        <v>6822</v>
      </c>
      <c r="B2493" s="26" t="s">
        <v>6823</v>
      </c>
      <c r="C2493" s="26" t="s">
        <v>207</v>
      </c>
      <c r="D2493" s="26" t="s">
        <v>146</v>
      </c>
      <c r="E2493" s="26" t="n">
        <v>36645</v>
      </c>
      <c r="F2493" s="26" t="n">
        <f aca="false">D2493-C2493</f>
        <v>6</v>
      </c>
      <c r="G2493" s="26" t="n">
        <v>3853.5</v>
      </c>
      <c r="H2493" s="26" t="n">
        <f aca="false">G2493*F2493</f>
        <v>23121</v>
      </c>
      <c r="I2493" s="13" t="s">
        <v>6824</v>
      </c>
      <c r="J2493" s="14" t="n">
        <v>23121</v>
      </c>
      <c r="K2493" s="26" t="n">
        <f aca="false">H2493-J2493</f>
        <v>0</v>
      </c>
      <c r="L2493" s="26"/>
      <c r="AMI2493" s="0"/>
      <c r="AMJ2493" s="0"/>
    </row>
    <row r="2494" s="30" customFormat="true" ht="30.8" hidden="false" customHeight="false" outlineLevel="0" collapsed="false">
      <c r="A2494" s="26" t="s">
        <v>6825</v>
      </c>
      <c r="B2494" s="26" t="s">
        <v>6826</v>
      </c>
      <c r="C2494" s="26" t="s">
        <v>47</v>
      </c>
      <c r="D2494" s="26" t="s">
        <v>63</v>
      </c>
      <c r="E2494" s="26" t="n">
        <v>20711.25</v>
      </c>
      <c r="F2494" s="26" t="n">
        <f aca="false">D2494-C2494</f>
        <v>3</v>
      </c>
      <c r="G2494" s="26" t="n">
        <v>3853.5</v>
      </c>
      <c r="H2494" s="26" t="n">
        <f aca="false">G2494*F2494</f>
        <v>11560.5</v>
      </c>
      <c r="I2494" s="13" t="s">
        <v>6827</v>
      </c>
      <c r="J2494" s="14" t="n">
        <v>11560.5</v>
      </c>
      <c r="K2494" s="26" t="n">
        <f aca="false">H2494-J2494</f>
        <v>0</v>
      </c>
      <c r="L2494" s="26"/>
      <c r="AMI2494" s="0"/>
      <c r="AMJ2494" s="0"/>
    </row>
    <row r="2495" s="12" customFormat="true" ht="29.85" hidden="false" customHeight="false" outlineLevel="0" collapsed="false">
      <c r="A2495" s="23" t="s">
        <v>6828</v>
      </c>
      <c r="B2495" s="11" t="s">
        <v>6829</v>
      </c>
      <c r="C2495" s="11" t="s">
        <v>98</v>
      </c>
      <c r="D2495" s="11" t="s">
        <v>47</v>
      </c>
      <c r="E2495" s="11" t="n">
        <v>22627</v>
      </c>
      <c r="F2495" s="11" t="n">
        <v>2</v>
      </c>
      <c r="G2495" s="8" t="n">
        <v>3853.5</v>
      </c>
      <c r="H2495" s="11" t="n">
        <f aca="false">G2495*F2495</f>
        <v>7707</v>
      </c>
      <c r="I2495" s="9" t="s">
        <v>6830</v>
      </c>
      <c r="J2495" s="10" t="n">
        <v>7707</v>
      </c>
      <c r="K2495" s="11" t="n">
        <f aca="false">H2495+H2496-J2495-J2496</f>
        <v>2000</v>
      </c>
      <c r="L2495" s="11"/>
    </row>
    <row r="2496" s="12" customFormat="true" ht="29.85" hidden="false" customHeight="false" outlineLevel="0" collapsed="false">
      <c r="A2496" s="23"/>
      <c r="B2496" s="11"/>
      <c r="C2496" s="11"/>
      <c r="D2496" s="11"/>
      <c r="E2496" s="11"/>
      <c r="F2496" s="11" t="n">
        <v>2</v>
      </c>
      <c r="G2496" s="8" t="n">
        <v>5000</v>
      </c>
      <c r="H2496" s="11" t="n">
        <f aca="false">(G2496*F2496)+(1100*2)+(600*2)</f>
        <v>13400</v>
      </c>
      <c r="I2496" s="9" t="s">
        <v>6831</v>
      </c>
      <c r="J2496" s="10" t="n">
        <v>11400</v>
      </c>
      <c r="K2496" s="11" t="n">
        <v>0</v>
      </c>
      <c r="L2496" s="11"/>
    </row>
    <row r="2497" s="30" customFormat="true" ht="43.75" hidden="false" customHeight="false" outlineLevel="0" collapsed="false">
      <c r="A2497" s="26" t="s">
        <v>6832</v>
      </c>
      <c r="B2497" s="26" t="s">
        <v>6833</v>
      </c>
      <c r="C2497" s="26" t="s">
        <v>34</v>
      </c>
      <c r="D2497" s="26" t="s">
        <v>93</v>
      </c>
      <c r="E2497" s="26" t="n">
        <v>25961.25</v>
      </c>
      <c r="F2497" s="26" t="n">
        <f aca="false">D2497-C2497</f>
        <v>3</v>
      </c>
      <c r="G2497" s="26" t="n">
        <v>4693.5</v>
      </c>
      <c r="H2497" s="26" t="n">
        <f aca="false">G2497*F2497</f>
        <v>14080.5</v>
      </c>
      <c r="I2497" s="13" t="s">
        <v>6834</v>
      </c>
      <c r="J2497" s="14" t="n">
        <v>14080.5</v>
      </c>
      <c r="K2497" s="26" t="n">
        <f aca="false">H2497-J2497</f>
        <v>0</v>
      </c>
      <c r="L2497" s="26"/>
      <c r="AMI2497" s="0"/>
      <c r="AMJ2497" s="0"/>
    </row>
    <row r="2498" s="30" customFormat="true" ht="30.8" hidden="false" customHeight="false" outlineLevel="0" collapsed="false">
      <c r="A2498" s="26" t="s">
        <v>6835</v>
      </c>
      <c r="B2498" s="26" t="s">
        <v>6836</v>
      </c>
      <c r="C2498" s="26" t="s">
        <v>93</v>
      </c>
      <c r="D2498" s="26" t="s">
        <v>13</v>
      </c>
      <c r="E2498" s="26" t="n">
        <v>33381.25</v>
      </c>
      <c r="F2498" s="26" t="n">
        <f aca="false">D2498-C2498</f>
        <v>5</v>
      </c>
      <c r="G2498" s="26" t="n">
        <v>3853.5</v>
      </c>
      <c r="H2498" s="26" t="n">
        <f aca="false">G2498*F2498</f>
        <v>19267.5</v>
      </c>
      <c r="I2498" s="13" t="s">
        <v>6837</v>
      </c>
      <c r="J2498" s="14" t="n">
        <v>19267.5</v>
      </c>
      <c r="K2498" s="26" t="n">
        <f aca="false">H2498-J2498</f>
        <v>0</v>
      </c>
      <c r="L2498" s="26"/>
      <c r="AMI2498" s="0"/>
      <c r="AMJ2498" s="0"/>
    </row>
    <row r="2499" s="38" customFormat="true" ht="15.9" hidden="false" customHeight="false" outlineLevel="0" collapsed="false">
      <c r="A2499" s="35" t="s">
        <v>6838</v>
      </c>
      <c r="B2499" s="35" t="s">
        <v>6839</v>
      </c>
      <c r="C2499" s="35" t="s">
        <v>67</v>
      </c>
      <c r="D2499" s="35" t="s">
        <v>112</v>
      </c>
      <c r="E2499" s="35" t="n">
        <v>54120</v>
      </c>
      <c r="F2499" s="35" t="n">
        <f aca="false">D2499-C2499</f>
        <v>8</v>
      </c>
      <c r="G2499" s="35" t="n">
        <v>3853.5</v>
      </c>
      <c r="H2499" s="35" t="n">
        <f aca="false">G2499*F2499</f>
        <v>30828</v>
      </c>
      <c r="I2499" s="36" t="s">
        <v>6840</v>
      </c>
      <c r="J2499" s="37" t="n">
        <v>30828</v>
      </c>
      <c r="K2499" s="35" t="n">
        <f aca="false">H2499-J2499</f>
        <v>0</v>
      </c>
      <c r="L2499" s="35"/>
      <c r="AMI2499" s="0"/>
      <c r="AMJ2499" s="0"/>
    </row>
    <row r="2500" s="116" customFormat="true" ht="29.85" hidden="false" customHeight="false" outlineLevel="0" collapsed="false">
      <c r="A2500" s="75" t="s">
        <v>6841</v>
      </c>
      <c r="B2500" s="19" t="s">
        <v>6842</v>
      </c>
      <c r="C2500" s="19" t="s">
        <v>150</v>
      </c>
      <c r="D2500" s="19" t="s">
        <v>59</v>
      </c>
      <c r="E2500" s="19" t="n">
        <v>71365</v>
      </c>
      <c r="F2500" s="19" t="n">
        <f aca="false">D2500-C2500</f>
        <v>3</v>
      </c>
      <c r="G2500" s="19" t="n">
        <f aca="false">3853.5*2</f>
        <v>7707</v>
      </c>
      <c r="H2500" s="19" t="n">
        <f aca="false">G2500*F2500</f>
        <v>23121</v>
      </c>
      <c r="I2500" s="20" t="s">
        <v>6843</v>
      </c>
      <c r="J2500" s="21" t="n">
        <v>11560.5</v>
      </c>
      <c r="K2500" s="19" t="n">
        <f aca="false">H2500+H2501-J2500-J2501-J2502-J2503-J2504-J2505</f>
        <v>0</v>
      </c>
      <c r="L2500" s="19"/>
      <c r="AMI2500" s="22"/>
      <c r="AMJ2500" s="22"/>
    </row>
    <row r="2501" s="22" customFormat="true" ht="29.85" hidden="false" customHeight="false" outlineLevel="0" collapsed="false">
      <c r="A2501" s="75"/>
      <c r="B2501" s="19"/>
      <c r="C2501" s="19"/>
      <c r="D2501" s="19"/>
      <c r="E2501" s="19"/>
      <c r="F2501" s="19" t="n">
        <v>2</v>
      </c>
      <c r="G2501" s="19" t="n">
        <f aca="false">3853.5*4</f>
        <v>15414</v>
      </c>
      <c r="H2501" s="19" t="n">
        <f aca="false">G2501*F2501</f>
        <v>30828</v>
      </c>
      <c r="I2501" s="20" t="s">
        <v>6844</v>
      </c>
      <c r="J2501" s="21" t="n">
        <v>7707</v>
      </c>
      <c r="K2501" s="19" t="n">
        <v>0</v>
      </c>
      <c r="L2501" s="19"/>
    </row>
    <row r="2502" s="22" customFormat="true" ht="29.85" hidden="false" customHeight="false" outlineLevel="0" collapsed="false">
      <c r="A2502" s="75"/>
      <c r="B2502" s="19"/>
      <c r="C2502" s="19"/>
      <c r="D2502" s="19"/>
      <c r="E2502" s="19"/>
      <c r="F2502" s="19"/>
      <c r="G2502" s="19"/>
      <c r="H2502" s="19"/>
      <c r="I2502" s="20" t="s">
        <v>6845</v>
      </c>
      <c r="J2502" s="21" t="n">
        <v>7707</v>
      </c>
      <c r="K2502" s="19" t="n">
        <v>0</v>
      </c>
      <c r="L2502" s="19"/>
    </row>
    <row r="2503" s="22" customFormat="true" ht="29.85" hidden="false" customHeight="false" outlineLevel="0" collapsed="false">
      <c r="A2503" s="75"/>
      <c r="B2503" s="19"/>
      <c r="C2503" s="19"/>
      <c r="D2503" s="19"/>
      <c r="E2503" s="19"/>
      <c r="F2503" s="19"/>
      <c r="G2503" s="19"/>
      <c r="H2503" s="19"/>
      <c r="I2503" s="20" t="s">
        <v>6846</v>
      </c>
      <c r="J2503" s="21" t="n">
        <v>11560.5</v>
      </c>
      <c r="K2503" s="19" t="n">
        <v>0</v>
      </c>
      <c r="L2503" s="19"/>
    </row>
    <row r="2504" s="22" customFormat="true" ht="29.85" hidden="false" customHeight="false" outlineLevel="0" collapsed="false">
      <c r="A2504" s="75"/>
      <c r="B2504" s="19"/>
      <c r="C2504" s="19"/>
      <c r="D2504" s="19"/>
      <c r="E2504" s="19"/>
      <c r="F2504" s="19"/>
      <c r="G2504" s="19"/>
      <c r="H2504" s="19"/>
      <c r="I2504" s="20" t="s">
        <v>6847</v>
      </c>
      <c r="J2504" s="21" t="n">
        <v>7707</v>
      </c>
      <c r="K2504" s="19" t="n">
        <v>0</v>
      </c>
      <c r="L2504" s="19"/>
    </row>
    <row r="2505" customFormat="false" ht="29.85" hidden="false" customHeight="false" outlineLevel="0" collapsed="false">
      <c r="A2505" s="75"/>
      <c r="B2505" s="19"/>
      <c r="C2505" s="19"/>
      <c r="D2505" s="19"/>
      <c r="E2505" s="19"/>
      <c r="F2505" s="19"/>
      <c r="G2505" s="19"/>
      <c r="H2505" s="19"/>
      <c r="I2505" s="58" t="s">
        <v>6848</v>
      </c>
      <c r="J2505" s="59" t="n">
        <v>7707</v>
      </c>
      <c r="K2505" s="19" t="n">
        <v>0</v>
      </c>
      <c r="L2505" s="19"/>
    </row>
    <row r="2506" s="60" customFormat="true" ht="29.85" hidden="false" customHeight="false" outlineLevel="0" collapsed="false">
      <c r="A2506" s="117" t="s">
        <v>6849</v>
      </c>
      <c r="B2506" s="56" t="s">
        <v>6850</v>
      </c>
      <c r="C2506" s="56" t="s">
        <v>19</v>
      </c>
      <c r="D2506" s="56" t="s">
        <v>67</v>
      </c>
      <c r="E2506" s="56" t="n">
        <v>65240</v>
      </c>
      <c r="F2506" s="56" t="n">
        <f aca="false">D2506-C2506</f>
        <v>4</v>
      </c>
      <c r="G2506" s="56" t="n">
        <v>4693.5</v>
      </c>
      <c r="H2506" s="56" t="n">
        <v>18773.6</v>
      </c>
      <c r="I2506" s="58" t="s">
        <v>6851</v>
      </c>
      <c r="J2506" s="59" t="n">
        <v>22973.6</v>
      </c>
      <c r="K2506" s="56" t="n">
        <f aca="false">H2506+H2507-J2506-J2507</f>
        <v>0</v>
      </c>
      <c r="L2506" s="56"/>
      <c r="AMI2506" s="22"/>
      <c r="AMJ2506" s="22"/>
    </row>
    <row r="2507" s="22" customFormat="true" ht="29.85" hidden="false" customHeight="false" outlineLevel="0" collapsed="false">
      <c r="A2507" s="117"/>
      <c r="B2507" s="19"/>
      <c r="C2507" s="19"/>
      <c r="D2507" s="19"/>
      <c r="E2507" s="19"/>
      <c r="F2507" s="56" t="n">
        <v>4</v>
      </c>
      <c r="G2507" s="56" t="n">
        <v>5743.5</v>
      </c>
      <c r="H2507" s="56" t="n">
        <f aca="false">G2507*F2507</f>
        <v>22974</v>
      </c>
      <c r="I2507" s="58" t="s">
        <v>6852</v>
      </c>
      <c r="J2507" s="59" t="n">
        <v>18774</v>
      </c>
      <c r="K2507" s="19" t="n">
        <v>0</v>
      </c>
      <c r="L2507" s="19"/>
    </row>
    <row r="2508" customFormat="false" ht="15.9" hidden="false" customHeight="false" outlineLevel="0" collapsed="false">
      <c r="A2508" s="1" t="s">
        <v>6853</v>
      </c>
      <c r="B2508" s="1" t="s">
        <v>6854</v>
      </c>
      <c r="C2508" s="1" t="s">
        <v>14</v>
      </c>
      <c r="D2508" s="1" t="s">
        <v>20</v>
      </c>
      <c r="E2508" s="1" t="n">
        <v>4932.5</v>
      </c>
      <c r="F2508" s="1" t="n">
        <f aca="false">D2508-C2508</f>
        <v>1</v>
      </c>
      <c r="G2508" s="26" t="n">
        <v>3853.5</v>
      </c>
      <c r="H2508" s="1" t="n">
        <f aca="false">G2508*F2508</f>
        <v>3853.5</v>
      </c>
      <c r="I2508" s="13" t="s">
        <v>6855</v>
      </c>
      <c r="J2508" s="14" t="n">
        <v>3853.5</v>
      </c>
      <c r="K2508" s="1" t="n">
        <f aca="false">H2508-J2508</f>
        <v>0</v>
      </c>
      <c r="L2508" s="0"/>
    </row>
    <row r="2509" s="30" customFormat="true" ht="30.8" hidden="false" customHeight="false" outlineLevel="0" collapsed="false">
      <c r="A2509" s="26" t="s">
        <v>6856</v>
      </c>
      <c r="B2509" s="26" t="s">
        <v>6857</v>
      </c>
      <c r="C2509" s="26" t="s">
        <v>47</v>
      </c>
      <c r="D2509" s="26" t="s">
        <v>29</v>
      </c>
      <c r="E2509" s="26" t="n">
        <v>9865</v>
      </c>
      <c r="F2509" s="26" t="n">
        <f aca="false">D2509-C2509</f>
        <v>2</v>
      </c>
      <c r="G2509" s="26" t="n">
        <v>3853.5</v>
      </c>
      <c r="H2509" s="26" t="n">
        <f aca="false">G2509*F2509</f>
        <v>7707</v>
      </c>
      <c r="I2509" s="13" t="s">
        <v>6858</v>
      </c>
      <c r="J2509" s="14" t="n">
        <v>7707</v>
      </c>
      <c r="K2509" s="1" t="n">
        <f aca="false">H2509-J2509</f>
        <v>0</v>
      </c>
      <c r="L2509" s="26"/>
      <c r="AMI2509" s="0"/>
      <c r="AMJ2509" s="0"/>
    </row>
    <row r="2510" s="30" customFormat="true" ht="30.8" hidden="false" customHeight="false" outlineLevel="0" collapsed="false">
      <c r="A2510" s="26" t="s">
        <v>6859</v>
      </c>
      <c r="B2510" s="26" t="s">
        <v>6860</v>
      </c>
      <c r="C2510" s="26" t="s">
        <v>142</v>
      </c>
      <c r="D2510" s="26" t="s">
        <v>75</v>
      </c>
      <c r="E2510" s="26" t="n">
        <v>26037.5</v>
      </c>
      <c r="F2510" s="26" t="n">
        <f aca="false">D2510-C2510</f>
        <v>5</v>
      </c>
      <c r="G2510" s="26" t="n">
        <v>3853.5</v>
      </c>
      <c r="H2510" s="26" t="n">
        <f aca="false">G2510*F2510</f>
        <v>19267.5</v>
      </c>
      <c r="I2510" s="13" t="s">
        <v>6861</v>
      </c>
      <c r="J2510" s="14" t="n">
        <v>19267.5</v>
      </c>
      <c r="K2510" s="1" t="n">
        <f aca="false">H2510-J2510</f>
        <v>0</v>
      </c>
      <c r="L2510" s="26"/>
      <c r="AMI2510" s="0"/>
      <c r="AMJ2510" s="0"/>
    </row>
    <row r="2511" s="30" customFormat="true" ht="29.85" hidden="false" customHeight="false" outlineLevel="0" collapsed="false">
      <c r="A2511" s="26" t="s">
        <v>6862</v>
      </c>
      <c r="B2511" s="26" t="s">
        <v>6863</v>
      </c>
      <c r="C2511" s="26" t="s">
        <v>13</v>
      </c>
      <c r="D2511" s="26" t="s">
        <v>232</v>
      </c>
      <c r="E2511" s="26" t="n">
        <v>73290</v>
      </c>
      <c r="F2511" s="26" t="n">
        <f aca="false">D2511-C2511</f>
        <v>12</v>
      </c>
      <c r="G2511" s="26" t="n">
        <v>3853.5</v>
      </c>
      <c r="H2511" s="26" t="n">
        <f aca="false">G2511*F2511</f>
        <v>46242</v>
      </c>
      <c r="I2511" s="13" t="s">
        <v>6864</v>
      </c>
      <c r="J2511" s="14" t="n">
        <v>46242</v>
      </c>
      <c r="K2511" s="1" t="n">
        <f aca="false">H2511-J2511</f>
        <v>0</v>
      </c>
      <c r="L2511" s="26"/>
      <c r="AMI2511" s="0"/>
      <c r="AMJ2511" s="0"/>
    </row>
    <row r="2512" s="30" customFormat="true" ht="30.8" hidden="false" customHeight="false" outlineLevel="0" collapsed="false">
      <c r="A2512" s="26" t="s">
        <v>6865</v>
      </c>
      <c r="B2512" s="26" t="s">
        <v>6866</v>
      </c>
      <c r="C2512" s="26" t="s">
        <v>35</v>
      </c>
      <c r="D2512" s="26" t="s">
        <v>133</v>
      </c>
      <c r="E2512" s="26" t="n">
        <v>19730</v>
      </c>
      <c r="F2512" s="26" t="n">
        <f aca="false">D2512-C2512</f>
        <v>4</v>
      </c>
      <c r="G2512" s="26" t="n">
        <v>3853.5</v>
      </c>
      <c r="H2512" s="26" t="n">
        <f aca="false">G2512*F2512</f>
        <v>15414</v>
      </c>
      <c r="I2512" s="13" t="s">
        <v>6867</v>
      </c>
      <c r="J2512" s="14" t="n">
        <v>15414</v>
      </c>
      <c r="K2512" s="1" t="n">
        <f aca="false">H2512-J2512</f>
        <v>0</v>
      </c>
      <c r="L2512" s="26"/>
      <c r="AMI2512" s="0"/>
      <c r="AMJ2512" s="0"/>
    </row>
    <row r="2513" s="95" customFormat="true" ht="15" hidden="false" customHeight="false" outlineLevel="0" collapsed="false">
      <c r="A2513" s="92"/>
      <c r="B2513" s="92"/>
      <c r="C2513" s="92"/>
      <c r="D2513" s="92"/>
      <c r="E2513" s="92" t="n">
        <f aca="false">SUM(E2:E2512)</f>
        <v>46814290.25</v>
      </c>
      <c r="F2513" s="92"/>
      <c r="G2513" s="92"/>
      <c r="H2513" s="92" t="n">
        <f aca="false">SUM(H2:H2512)</f>
        <v>32267058.2</v>
      </c>
      <c r="I2513" s="118"/>
      <c r="J2513" s="119" t="n">
        <f aca="false">SUM(J2:J2512)</f>
        <v>32361625.5</v>
      </c>
      <c r="K2513" s="92" t="n">
        <f aca="false">SUM(K2:K2512)</f>
        <v>-117688.3</v>
      </c>
      <c r="L2513" s="4"/>
      <c r="AMI2513" s="0"/>
      <c r="AMJ2513" s="0"/>
    </row>
    <row r="2514" customFormat="false" ht="12.8" hidden="false" customHeight="false" outlineLevel="0" collapsed="false">
      <c r="H2514" s="0"/>
      <c r="I2514" s="1"/>
      <c r="J2514" s="1"/>
      <c r="K2514" s="0"/>
    </row>
    <row r="2515" customFormat="false" ht="12.8" hidden="false" customHeight="false" outlineLevel="0" collapsed="false">
      <c r="H2515" s="0"/>
      <c r="I2515" s="1"/>
      <c r="J2515" s="120" t="n">
        <v>32361625.5</v>
      </c>
      <c r="K2515" s="1" t="s">
        <v>6868</v>
      </c>
    </row>
    <row r="2516" customFormat="false" ht="12.8" hidden="false" customHeight="false" outlineLevel="0" collapsed="false">
      <c r="H2516" s="0"/>
      <c r="I2516" s="1"/>
      <c r="J2516" s="1"/>
      <c r="K2516" s="0"/>
    </row>
    <row r="2517" customFormat="false" ht="12.8" hidden="false" customHeight="false" outlineLevel="0" collapsed="false">
      <c r="H2517" s="0"/>
      <c r="I2517" s="1"/>
      <c r="J2517" s="1" t="n">
        <f aca="false">J2513-J2515</f>
        <v>0</v>
      </c>
      <c r="K2517" s="0"/>
    </row>
    <row r="2518" customFormat="false" ht="12.8" hidden="false" customHeight="false" outlineLevel="0" collapsed="false">
      <c r="H2518" s="0"/>
      <c r="I2518" s="1"/>
      <c r="J2518" s="1"/>
      <c r="K2518" s="0"/>
    </row>
    <row r="2519" customFormat="false" ht="15" hidden="false" customHeight="false" outlineLevel="0" collapsed="false">
      <c r="H2519" s="0"/>
      <c r="J2519" s="121" t="n">
        <v>32358625.5</v>
      </c>
      <c r="K2519" s="1" t="s">
        <v>6868</v>
      </c>
    </row>
    <row r="2520" customFormat="false" ht="15" hidden="false" customHeight="false" outlineLevel="0" collapsed="false">
      <c r="H2520" s="122" t="n">
        <f aca="false">H2513-J2513</f>
        <v>-94567.3000000082</v>
      </c>
      <c r="J2520" s="0"/>
      <c r="K2520" s="0"/>
    </row>
    <row r="2521" customFormat="false" ht="15" hidden="false" customHeight="false" outlineLevel="0" collapsed="false">
      <c r="H2521" s="122" t="n">
        <f aca="false">H2520-K2513</f>
        <v>23120.9999999918</v>
      </c>
      <c r="J2521" s="123" t="n">
        <f aca="false">J2519-J2513</f>
        <v>-3000.0000000149</v>
      </c>
      <c r="K2521" s="0"/>
    </row>
    <row r="2522" customFormat="false" ht="15" hidden="false" customHeight="false" outlineLevel="0" collapsed="false">
      <c r="J2522" s="0"/>
      <c r="K2522" s="0"/>
    </row>
    <row r="2523" customFormat="false" ht="15" hidden="false" customHeight="false" outlineLevel="0" collapsed="false">
      <c r="J2523" s="0"/>
      <c r="K2523" s="0"/>
    </row>
    <row r="2524" customFormat="false" ht="15" hidden="false" customHeight="false" outlineLevel="0" collapsed="false">
      <c r="J2524" s="0"/>
      <c r="K2524" s="0"/>
    </row>
    <row r="2525" customFormat="false" ht="15" hidden="false" customHeight="false" outlineLevel="0" collapsed="false">
      <c r="J2525" s="3" t="n">
        <v>31424425.5</v>
      </c>
      <c r="K2525" s="1" t="s">
        <v>6868</v>
      </c>
    </row>
    <row r="2526" customFormat="false" ht="15" hidden="false" customHeight="false" outlineLevel="0" collapsed="false">
      <c r="J2526" s="3" t="n">
        <f aca="false">J2513-J2525</f>
        <v>937200.000000015</v>
      </c>
    </row>
  </sheetData>
  <mergeCells count="206">
    <mergeCell ref="A2:A3"/>
    <mergeCell ref="A6:A7"/>
    <mergeCell ref="A23:A24"/>
    <mergeCell ref="A25:A26"/>
    <mergeCell ref="A32:A33"/>
    <mergeCell ref="A37:A39"/>
    <mergeCell ref="A48:A49"/>
    <mergeCell ref="A60:A61"/>
    <mergeCell ref="A72:A73"/>
    <mergeCell ref="A81:A82"/>
    <mergeCell ref="A84:A85"/>
    <mergeCell ref="A89:A90"/>
    <mergeCell ref="A97:A98"/>
    <mergeCell ref="A99:A100"/>
    <mergeCell ref="A124:A125"/>
    <mergeCell ref="A132:A133"/>
    <mergeCell ref="A134:A135"/>
    <mergeCell ref="A137:A139"/>
    <mergeCell ref="A145:A146"/>
    <mergeCell ref="A165:A166"/>
    <mergeCell ref="A172:A179"/>
    <mergeCell ref="A201:A202"/>
    <mergeCell ref="A215:A216"/>
    <mergeCell ref="A229:A237"/>
    <mergeCell ref="A248:A249"/>
    <mergeCell ref="A263:A265"/>
    <mergeCell ref="A267:A272"/>
    <mergeCell ref="A273:A274"/>
    <mergeCell ref="A285:A288"/>
    <mergeCell ref="A293:A294"/>
    <mergeCell ref="A298:A299"/>
    <mergeCell ref="A300:A301"/>
    <mergeCell ref="A302:A303"/>
    <mergeCell ref="A321:A322"/>
    <mergeCell ref="A341:A342"/>
    <mergeCell ref="A345:A346"/>
    <mergeCell ref="A361:A362"/>
    <mergeCell ref="A364:A369"/>
    <mergeCell ref="A370:A371"/>
    <mergeCell ref="A422:A423"/>
    <mergeCell ref="A428:A429"/>
    <mergeCell ref="A433:A434"/>
    <mergeCell ref="A458:A459"/>
    <mergeCell ref="A462:A463"/>
    <mergeCell ref="A465:A470"/>
    <mergeCell ref="A476:A478"/>
    <mergeCell ref="A487:A489"/>
    <mergeCell ref="A490:A491"/>
    <mergeCell ref="A502:A503"/>
    <mergeCell ref="A507:A508"/>
    <mergeCell ref="A520:A523"/>
    <mergeCell ref="A553:A554"/>
    <mergeCell ref="A603:A606"/>
    <mergeCell ref="A641:A642"/>
    <mergeCell ref="A646:A653"/>
    <mergeCell ref="A656:A657"/>
    <mergeCell ref="A696:A697"/>
    <mergeCell ref="A727:A728"/>
    <mergeCell ref="A733:A734"/>
    <mergeCell ref="A735:A737"/>
    <mergeCell ref="A739:A740"/>
    <mergeCell ref="A745:A746"/>
    <mergeCell ref="A750:A751"/>
    <mergeCell ref="A760:A761"/>
    <mergeCell ref="A769:A770"/>
    <mergeCell ref="A790:A791"/>
    <mergeCell ref="A808:A812"/>
    <mergeCell ref="A813:A814"/>
    <mergeCell ref="A817:A818"/>
    <mergeCell ref="A819:A820"/>
    <mergeCell ref="A821:A822"/>
    <mergeCell ref="A840:A841"/>
    <mergeCell ref="A845:A847"/>
    <mergeCell ref="A853:A854"/>
    <mergeCell ref="A857:A858"/>
    <mergeCell ref="A877:A878"/>
    <mergeCell ref="A880:A881"/>
    <mergeCell ref="A884:A885"/>
    <mergeCell ref="A886:A887"/>
    <mergeCell ref="A933:A936"/>
    <mergeCell ref="A968:A971"/>
    <mergeCell ref="A993:A994"/>
    <mergeCell ref="A1003:A1004"/>
    <mergeCell ref="A1036:A1037"/>
    <mergeCell ref="A1041:A1043"/>
    <mergeCell ref="A1064:A1067"/>
    <mergeCell ref="A1075:A1076"/>
    <mergeCell ref="A1080:A1081"/>
    <mergeCell ref="A1095:A1096"/>
    <mergeCell ref="A1102:A1103"/>
    <mergeCell ref="A1106:A1107"/>
    <mergeCell ref="A1132:A1133"/>
    <mergeCell ref="A1140:A1141"/>
    <mergeCell ref="A1144:A1145"/>
    <mergeCell ref="A1158:A1159"/>
    <mergeCell ref="A1162:A1163"/>
    <mergeCell ref="A1165:A1166"/>
    <mergeCell ref="A1167:A1168"/>
    <mergeCell ref="A1178:A1181"/>
    <mergeCell ref="A1190:A1191"/>
    <mergeCell ref="A1202:A1203"/>
    <mergeCell ref="A1207:A1208"/>
    <mergeCell ref="A1224:A1226"/>
    <mergeCell ref="A1249:A1250"/>
    <mergeCell ref="A1254:A1255"/>
    <mergeCell ref="A1267:A1268"/>
    <mergeCell ref="A1281:A1282"/>
    <mergeCell ref="A1325:A1326"/>
    <mergeCell ref="A1329:A1330"/>
    <mergeCell ref="A1334:A1335"/>
    <mergeCell ref="A1336:A1337"/>
    <mergeCell ref="A1341:A1343"/>
    <mergeCell ref="A1359:A1360"/>
    <mergeCell ref="A1404:A1405"/>
    <mergeCell ref="A1423:A1424"/>
    <mergeCell ref="A1426:A1427"/>
    <mergeCell ref="A1437:A1438"/>
    <mergeCell ref="A1450:A1451"/>
    <mergeCell ref="A1472:A1473"/>
    <mergeCell ref="A1486:A1487"/>
    <mergeCell ref="A1499:A1502"/>
    <mergeCell ref="A1513:A1514"/>
    <mergeCell ref="A1516:A1517"/>
    <mergeCell ref="A1523:A1524"/>
    <mergeCell ref="A1525:A1526"/>
    <mergeCell ref="A1529:A1530"/>
    <mergeCell ref="A1532:A1533"/>
    <mergeCell ref="A1542:A1543"/>
    <mergeCell ref="A1566:A1567"/>
    <mergeCell ref="A1569:A1572"/>
    <mergeCell ref="A1583:A1585"/>
    <mergeCell ref="A1636:A1637"/>
    <mergeCell ref="A1654:A1655"/>
    <mergeCell ref="A1664:A1665"/>
    <mergeCell ref="A1679:A1680"/>
    <mergeCell ref="A1684:A1685"/>
    <mergeCell ref="A1702:A1703"/>
    <mergeCell ref="A1707:A1708"/>
    <mergeCell ref="A1713:A1714"/>
    <mergeCell ref="A1733:A1734"/>
    <mergeCell ref="A1743:A1744"/>
    <mergeCell ref="A1746:A1747"/>
    <mergeCell ref="A1766:A1768"/>
    <mergeCell ref="A1771:A1773"/>
    <mergeCell ref="A1810:A1811"/>
    <mergeCell ref="A1841:A1842"/>
    <mergeCell ref="A1853:A1854"/>
    <mergeCell ref="A1857:A1858"/>
    <mergeCell ref="A1865:A1866"/>
    <mergeCell ref="A1877:A1878"/>
    <mergeCell ref="A1885:A1886"/>
    <mergeCell ref="A1889:A1890"/>
    <mergeCell ref="A1892:A1893"/>
    <mergeCell ref="A1898:A1900"/>
    <mergeCell ref="A1904:A1905"/>
    <mergeCell ref="A1908:A1909"/>
    <mergeCell ref="A1911:A1912"/>
    <mergeCell ref="A1921:A1923"/>
    <mergeCell ref="A1938:A1939"/>
    <mergeCell ref="A1948:A1949"/>
    <mergeCell ref="A1950:A1951"/>
    <mergeCell ref="A1962:A1963"/>
    <mergeCell ref="A1964:A1965"/>
    <mergeCell ref="A1979:A1980"/>
    <mergeCell ref="A2015:A2016"/>
    <mergeCell ref="A2057:A2059"/>
    <mergeCell ref="A2060:A2061"/>
    <mergeCell ref="A2071:A2072"/>
    <mergeCell ref="A2093:A2094"/>
    <mergeCell ref="A2137:A2138"/>
    <mergeCell ref="A2149:A2150"/>
    <mergeCell ref="A2157:A2158"/>
    <mergeCell ref="A2159:A2160"/>
    <mergeCell ref="A2164:A2165"/>
    <mergeCell ref="A2170:A2171"/>
    <mergeCell ref="A2181:A2182"/>
    <mergeCell ref="A2184:A2186"/>
    <mergeCell ref="A2200:A2201"/>
    <mergeCell ref="A2203:A2204"/>
    <mergeCell ref="A2207:A2209"/>
    <mergeCell ref="A2215:A2217"/>
    <mergeCell ref="A2224:A2227"/>
    <mergeCell ref="A2238:A2240"/>
    <mergeCell ref="A2242:A2243"/>
    <mergeCell ref="A2246:A2247"/>
    <mergeCell ref="A2258:A2259"/>
    <mergeCell ref="A2274:A2275"/>
    <mergeCell ref="A2277:A2278"/>
    <mergeCell ref="A2282:A2283"/>
    <mergeCell ref="A2287:A2289"/>
    <mergeCell ref="A2347:A2348"/>
    <mergeCell ref="A2351:A2352"/>
    <mergeCell ref="A2354:A2355"/>
    <mergeCell ref="A2361:A2362"/>
    <mergeCell ref="A2391:A2392"/>
    <mergeCell ref="A2400:A2403"/>
    <mergeCell ref="A2405:A2407"/>
    <mergeCell ref="A2443:A2444"/>
    <mergeCell ref="A2463:A2464"/>
    <mergeCell ref="A2469:A2471"/>
    <mergeCell ref="A2475:A2476"/>
    <mergeCell ref="A2477:A2478"/>
    <mergeCell ref="A2486:A2487"/>
    <mergeCell ref="A2495:A2496"/>
    <mergeCell ref="A2500:A2505"/>
    <mergeCell ref="A2506:A2507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1" fitToWidth="1" fitToHeight="1" pageOrder="downThenOver" orientation="portrait" usePrinterDefaults="false" blackAndWhite="false" draft="false" cellComments="none" useFirstPageNumber="tru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2514"/>
  <sheetViews>
    <sheetView windowProtection="false"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I8" activeCellId="1" sqref="1816:1816 I8"/>
    </sheetView>
  </sheetViews>
  <sheetFormatPr defaultRowHeight="15"/>
  <cols>
    <col collapsed="false" hidden="false" max="1" min="1" style="99" width="15.3877551020408"/>
    <col collapsed="false" hidden="false" max="2" min="2" style="2" width="43.1989795918367"/>
    <col collapsed="false" hidden="false" max="3" min="3" style="3" width="24.1632653061224"/>
    <col collapsed="false" hidden="false" max="1025" min="4" style="0" width="8.50510204081633"/>
  </cols>
  <sheetData>
    <row r="1" s="6" customFormat="true" ht="15" hidden="false" customHeight="false" outlineLevel="0" collapsed="false">
      <c r="A1" s="124" t="s">
        <v>0</v>
      </c>
      <c r="B1" s="4" t="s">
        <v>8</v>
      </c>
      <c r="C1" s="5" t="s">
        <v>9</v>
      </c>
      <c r="ALZ1" s="0"/>
      <c r="AMA1" s="0"/>
      <c r="AMB1" s="0"/>
      <c r="AMC1" s="0"/>
      <c r="AMD1" s="0"/>
      <c r="AME1" s="0"/>
      <c r="AMF1" s="0"/>
      <c r="AMG1" s="0"/>
      <c r="AMH1" s="0"/>
      <c r="AMI1" s="0"/>
      <c r="AMJ1" s="0"/>
    </row>
    <row r="2" s="12" customFormat="true" ht="29.85" hidden="false" customHeight="false" outlineLevel="0" collapsed="false">
      <c r="A2" s="61" t="n">
        <v>105250139</v>
      </c>
      <c r="B2" s="63" t="s">
        <v>3211</v>
      </c>
      <c r="C2" s="64" t="n">
        <v>34681.5</v>
      </c>
      <c r="AMB2" s="0"/>
      <c r="AMC2" s="0"/>
      <c r="AMD2" s="0"/>
      <c r="AME2" s="0"/>
      <c r="AMF2" s="0"/>
      <c r="AMG2" s="0"/>
      <c r="AMH2" s="0"/>
      <c r="AMI2" s="0"/>
      <c r="AMJ2" s="0"/>
    </row>
    <row r="3" s="12" customFormat="true" ht="29.85" hidden="false" customHeight="false" outlineLevel="0" collapsed="false">
      <c r="A3" s="61" t="n">
        <v>105250139</v>
      </c>
      <c r="B3" s="63" t="s">
        <v>3212</v>
      </c>
      <c r="C3" s="64" t="n">
        <v>16000</v>
      </c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29.85" hidden="false" customHeight="false" outlineLevel="0" collapsed="false">
      <c r="A4" s="61" t="n">
        <v>105250139</v>
      </c>
      <c r="B4" s="63" t="s">
        <v>3213</v>
      </c>
      <c r="C4" s="64" t="n">
        <v>34681.5</v>
      </c>
    </row>
    <row r="5" customFormat="false" ht="29.85" hidden="false" customHeight="false" outlineLevel="0" collapsed="false">
      <c r="A5" s="61" t="n">
        <v>105250139</v>
      </c>
      <c r="B5" s="63" t="s">
        <v>3214</v>
      </c>
      <c r="C5" s="64" t="n">
        <v>24800</v>
      </c>
    </row>
    <row r="6" s="12" customFormat="true" ht="29.85" hidden="false" customHeight="false" outlineLevel="0" collapsed="false">
      <c r="A6" s="7" t="n">
        <v>105250162</v>
      </c>
      <c r="B6" s="9" t="s">
        <v>6037</v>
      </c>
      <c r="C6" s="10" t="n">
        <v>14080.5</v>
      </c>
      <c r="AMB6" s="0"/>
      <c r="AMC6" s="0"/>
      <c r="AMD6" s="0"/>
      <c r="AME6" s="0"/>
      <c r="AMF6" s="0"/>
      <c r="AMG6" s="0"/>
      <c r="AMH6" s="0"/>
      <c r="AMI6" s="0"/>
      <c r="AMJ6" s="0"/>
    </row>
    <row r="7" s="12" customFormat="true" ht="29.85" hidden="false" customHeight="false" outlineLevel="0" collapsed="false">
      <c r="A7" s="7" t="n">
        <v>105250162</v>
      </c>
      <c r="B7" s="9" t="s">
        <v>6038</v>
      </c>
      <c r="C7" s="10" t="n">
        <v>7700</v>
      </c>
      <c r="AMB7" s="0"/>
      <c r="AMC7" s="0"/>
      <c r="AMD7" s="0"/>
      <c r="AME7" s="0"/>
      <c r="AMF7" s="0"/>
      <c r="AMG7" s="0"/>
      <c r="AMH7" s="0"/>
      <c r="AMI7" s="0"/>
      <c r="AMJ7" s="0"/>
    </row>
    <row r="8" customFormat="false" ht="29.85" hidden="false" customHeight="false" outlineLevel="0" collapsed="false">
      <c r="A8" s="7" t="n">
        <v>105300016</v>
      </c>
      <c r="B8" s="9" t="s">
        <v>659</v>
      </c>
      <c r="C8" s="10" t="n">
        <v>7340</v>
      </c>
      <c r="I8" s="67"/>
      <c r="J8" s="68"/>
    </row>
    <row r="9" customFormat="false" ht="29.85" hidden="false" customHeight="false" outlineLevel="0" collapsed="false">
      <c r="A9" s="7" t="n">
        <v>105300016</v>
      </c>
      <c r="B9" s="9" t="s">
        <v>660</v>
      </c>
      <c r="C9" s="10" t="n">
        <v>7340</v>
      </c>
    </row>
    <row r="10" customFormat="false" ht="15.65" hidden="false" customHeight="false" outlineLevel="0" collapsed="false">
      <c r="A10" s="7" t="n">
        <v>105300016</v>
      </c>
      <c r="B10" s="9" t="s">
        <v>661</v>
      </c>
      <c r="C10" s="10" t="n">
        <v>7340</v>
      </c>
    </row>
    <row r="11" customFormat="false" ht="29.85" hidden="false" customHeight="false" outlineLevel="0" collapsed="false">
      <c r="A11" s="7" t="n">
        <v>105300016</v>
      </c>
      <c r="B11" s="9" t="s">
        <v>662</v>
      </c>
      <c r="C11" s="10" t="n">
        <v>7340</v>
      </c>
    </row>
    <row r="12" customFormat="false" ht="29.85" hidden="false" customHeight="false" outlineLevel="0" collapsed="false">
      <c r="A12" s="7" t="n">
        <v>105300016</v>
      </c>
      <c r="B12" s="9" t="s">
        <v>663</v>
      </c>
      <c r="C12" s="10" t="n">
        <v>7340</v>
      </c>
    </row>
    <row r="13" customFormat="false" ht="15.65" hidden="false" customHeight="false" outlineLevel="0" collapsed="false">
      <c r="A13" s="7" t="n">
        <v>105300016</v>
      </c>
      <c r="B13" s="9" t="s">
        <v>664</v>
      </c>
      <c r="C13" s="10" t="n">
        <v>7340</v>
      </c>
    </row>
    <row r="14" customFormat="false" ht="29.85" hidden="false" customHeight="false" outlineLevel="0" collapsed="false">
      <c r="A14" s="7" t="n">
        <v>105300016</v>
      </c>
      <c r="B14" s="9" t="s">
        <v>665</v>
      </c>
      <c r="C14" s="10" t="n">
        <v>7340</v>
      </c>
    </row>
    <row r="15" customFormat="false" ht="15.65" hidden="false" customHeight="false" outlineLevel="0" collapsed="false">
      <c r="A15" s="7" t="n">
        <v>105300016</v>
      </c>
      <c r="B15" s="9" t="s">
        <v>666</v>
      </c>
      <c r="C15" s="10" t="n">
        <v>7340</v>
      </c>
    </row>
    <row r="16" customFormat="false" ht="15.65" hidden="false" customHeight="false" outlineLevel="0" collapsed="false">
      <c r="A16" s="7" t="n">
        <v>105300016</v>
      </c>
      <c r="B16" s="24" t="s">
        <v>667</v>
      </c>
      <c r="C16" s="25" t="n">
        <v>7340</v>
      </c>
    </row>
    <row r="17" customFormat="false" ht="29.85" hidden="false" customHeight="false" outlineLevel="0" collapsed="false">
      <c r="A17" s="99" t="n">
        <v>105300049</v>
      </c>
      <c r="B17" s="13" t="s">
        <v>4354</v>
      </c>
      <c r="C17" s="14" t="n">
        <v>11010</v>
      </c>
    </row>
    <row r="18" customFormat="false" ht="29.85" hidden="false" customHeight="false" outlineLevel="0" collapsed="false">
      <c r="A18" s="125" t="n">
        <v>105300151</v>
      </c>
      <c r="B18" s="126" t="s">
        <v>459</v>
      </c>
      <c r="C18" s="127" t="n">
        <v>31290</v>
      </c>
    </row>
    <row r="19" customFormat="false" ht="29.85" hidden="false" customHeight="false" outlineLevel="0" collapsed="false">
      <c r="A19" s="7" t="n">
        <v>105300154</v>
      </c>
      <c r="B19" s="9" t="s">
        <v>4609</v>
      </c>
      <c r="C19" s="10" t="n">
        <v>11010</v>
      </c>
    </row>
    <row r="20" customFormat="false" ht="15.65" hidden="false" customHeight="false" outlineLevel="0" collapsed="false">
      <c r="A20" s="7" t="n">
        <v>105300154</v>
      </c>
      <c r="B20" s="24" t="s">
        <v>4610</v>
      </c>
      <c r="C20" s="25" t="n">
        <v>11010</v>
      </c>
    </row>
    <row r="21" customFormat="false" ht="29.85" hidden="false" customHeight="false" outlineLevel="0" collapsed="false">
      <c r="A21" s="99" t="n">
        <v>105300190</v>
      </c>
      <c r="B21" s="13" t="s">
        <v>5241</v>
      </c>
      <c r="C21" s="14" t="n">
        <v>26974.5</v>
      </c>
    </row>
    <row r="22" customFormat="false" ht="29.85" hidden="false" customHeight="false" outlineLevel="0" collapsed="false">
      <c r="A22" s="99" t="n">
        <v>105300195</v>
      </c>
      <c r="B22" s="13" t="s">
        <v>5110</v>
      </c>
      <c r="C22" s="14" t="n">
        <v>26974.5</v>
      </c>
    </row>
    <row r="23" s="12" customFormat="true" ht="29.85" hidden="false" customHeight="false" outlineLevel="0" collapsed="false">
      <c r="A23" s="99" t="n">
        <v>105300203</v>
      </c>
      <c r="B23" s="13" t="s">
        <v>4401</v>
      </c>
      <c r="C23" s="14" t="n">
        <v>3853.5</v>
      </c>
      <c r="AMB23" s="0"/>
      <c r="AMC23" s="0"/>
      <c r="AMD23" s="0"/>
      <c r="AME23" s="0"/>
      <c r="AMF23" s="0"/>
      <c r="AMG23" s="0"/>
      <c r="AMH23" s="0"/>
      <c r="AMI23" s="0"/>
      <c r="AMJ23" s="0"/>
    </row>
    <row r="24" s="12" customFormat="true" ht="29.85" hidden="false" customHeight="false" outlineLevel="0" collapsed="false">
      <c r="A24" s="99" t="n">
        <v>105300218</v>
      </c>
      <c r="B24" s="13" t="s">
        <v>4242</v>
      </c>
      <c r="C24" s="14" t="n">
        <v>3853.5</v>
      </c>
      <c r="AMB24" s="0"/>
      <c r="AMC24" s="0"/>
      <c r="AMD24" s="0"/>
      <c r="AME24" s="0"/>
      <c r="AMF24" s="0"/>
      <c r="AMG24" s="0"/>
      <c r="AMH24" s="0"/>
      <c r="AMI24" s="0"/>
      <c r="AMJ24" s="0"/>
    </row>
    <row r="25" customFormat="false" ht="29.85" hidden="false" customHeight="false" outlineLevel="0" collapsed="false">
      <c r="A25" s="7" t="n">
        <v>105300231</v>
      </c>
      <c r="B25" s="9" t="s">
        <v>4176</v>
      </c>
      <c r="C25" s="10" t="n">
        <v>7707</v>
      </c>
    </row>
    <row r="26" customFormat="false" ht="29.85" hidden="false" customHeight="false" outlineLevel="0" collapsed="false">
      <c r="A26" s="7" t="n">
        <v>105300231</v>
      </c>
      <c r="B26" s="9" t="s">
        <v>4177</v>
      </c>
      <c r="C26" s="10" t="n">
        <v>7707</v>
      </c>
    </row>
    <row r="27" customFormat="false" ht="29.85" hidden="false" customHeight="false" outlineLevel="0" collapsed="false">
      <c r="A27" s="99" t="n">
        <v>105300232</v>
      </c>
      <c r="B27" s="13" t="s">
        <v>3384</v>
      </c>
      <c r="C27" s="14" t="n">
        <v>11010</v>
      </c>
    </row>
    <row r="28" customFormat="false" ht="15.65" hidden="false" customHeight="false" outlineLevel="0" collapsed="false">
      <c r="A28" s="99" t="n">
        <v>105300235</v>
      </c>
      <c r="B28" s="13" t="s">
        <v>223</v>
      </c>
      <c r="C28" s="14" t="n">
        <v>50095.5</v>
      </c>
    </row>
    <row r="29" customFormat="false" ht="29.85" hidden="false" customHeight="false" outlineLevel="0" collapsed="false">
      <c r="A29" s="99" t="n">
        <v>105300237</v>
      </c>
      <c r="B29" s="13" t="s">
        <v>5238</v>
      </c>
      <c r="C29" s="14" t="n">
        <v>3853.5</v>
      </c>
    </row>
    <row r="30" customFormat="false" ht="29.85" hidden="false" customHeight="false" outlineLevel="0" collapsed="false">
      <c r="A30" s="7" t="n">
        <v>105300239</v>
      </c>
      <c r="B30" s="9" t="s">
        <v>4673</v>
      </c>
      <c r="C30" s="10" t="n">
        <v>15414</v>
      </c>
    </row>
    <row r="31" customFormat="false" ht="29.85" hidden="false" customHeight="false" outlineLevel="0" collapsed="false">
      <c r="A31" s="7" t="n">
        <v>105300239</v>
      </c>
      <c r="B31" s="9" t="s">
        <v>4674</v>
      </c>
      <c r="C31" s="10" t="n">
        <v>3853.5</v>
      </c>
    </row>
    <row r="32" s="12" customFormat="true" ht="29.85" hidden="false" customHeight="false" outlineLevel="0" collapsed="false">
      <c r="A32" s="99" t="n">
        <v>105300247</v>
      </c>
      <c r="B32" s="13" t="s">
        <v>6200</v>
      </c>
      <c r="C32" s="14" t="n">
        <v>11560.5</v>
      </c>
      <c r="AMB32" s="0"/>
      <c r="AMC32" s="0"/>
      <c r="AMD32" s="0"/>
      <c r="AME32" s="0"/>
      <c r="AMF32" s="0"/>
      <c r="AMG32" s="0"/>
      <c r="AMH32" s="0"/>
      <c r="AMI32" s="0"/>
      <c r="AMJ32" s="0"/>
    </row>
    <row r="33" s="12" customFormat="true" ht="29.85" hidden="false" customHeight="false" outlineLevel="0" collapsed="false">
      <c r="A33" s="99" t="n">
        <v>105300252</v>
      </c>
      <c r="B33" s="13" t="s">
        <v>1761</v>
      </c>
      <c r="C33" s="14" t="n">
        <v>7707</v>
      </c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29.85" hidden="false" customHeight="false" outlineLevel="0" collapsed="false">
      <c r="A34" s="99" t="n">
        <v>105300259</v>
      </c>
      <c r="B34" s="13" t="s">
        <v>3623</v>
      </c>
      <c r="C34" s="14" t="n">
        <v>7707</v>
      </c>
    </row>
    <row r="35" customFormat="false" ht="29.85" hidden="false" customHeight="false" outlineLevel="0" collapsed="false">
      <c r="A35" s="128" t="n">
        <v>105300261</v>
      </c>
      <c r="B35" s="13" t="s">
        <v>6115</v>
      </c>
      <c r="C35" s="14" t="n">
        <v>23121</v>
      </c>
    </row>
    <row r="36" customFormat="false" ht="29.85" hidden="false" customHeight="false" outlineLevel="0" collapsed="false">
      <c r="A36" s="99" t="n">
        <v>105300263</v>
      </c>
      <c r="B36" s="13" t="s">
        <v>2737</v>
      </c>
      <c r="C36" s="14" t="n">
        <v>19267.5</v>
      </c>
    </row>
    <row r="37" s="12" customFormat="true" ht="15.65" hidden="false" customHeight="false" outlineLevel="0" collapsed="false">
      <c r="A37" s="99" t="n">
        <v>105300264</v>
      </c>
      <c r="B37" s="13" t="s">
        <v>6664</v>
      </c>
      <c r="C37" s="14" t="n">
        <v>19267.5</v>
      </c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29.85" hidden="false" customHeight="false" outlineLevel="0" collapsed="false">
      <c r="A38" s="7" t="n">
        <v>105300266</v>
      </c>
      <c r="B38" s="9" t="s">
        <v>236</v>
      </c>
      <c r="C38" s="10" t="n">
        <v>19267.5</v>
      </c>
    </row>
    <row r="39" customFormat="false" ht="29.85" hidden="false" customHeight="false" outlineLevel="0" collapsed="false">
      <c r="A39" s="7" t="n">
        <v>105300266</v>
      </c>
      <c r="B39" s="9" t="s">
        <v>237</v>
      </c>
      <c r="C39" s="10" t="n">
        <v>19267.5</v>
      </c>
    </row>
    <row r="40" customFormat="false" ht="29.85" hidden="false" customHeight="false" outlineLevel="0" collapsed="false">
      <c r="A40" s="99" t="n">
        <v>105300267</v>
      </c>
      <c r="B40" s="13" t="s">
        <v>2839</v>
      </c>
      <c r="C40" s="14" t="n">
        <v>34681.5</v>
      </c>
    </row>
    <row r="41" customFormat="false" ht="29.85" hidden="false" customHeight="false" outlineLevel="0" collapsed="false">
      <c r="A41" s="99" t="n">
        <v>105300268</v>
      </c>
      <c r="B41" s="13" t="s">
        <v>1699</v>
      </c>
      <c r="C41" s="14" t="n">
        <v>3853.5</v>
      </c>
    </row>
    <row r="42" customFormat="false" ht="29.85" hidden="false" customHeight="false" outlineLevel="0" collapsed="false">
      <c r="A42" s="99" t="n">
        <v>105300272</v>
      </c>
      <c r="B42" s="13" t="s">
        <v>6148</v>
      </c>
      <c r="C42" s="14" t="n">
        <v>34681.5</v>
      </c>
    </row>
    <row r="43" customFormat="false" ht="29.85" hidden="false" customHeight="false" outlineLevel="0" collapsed="false">
      <c r="A43" s="99" t="n">
        <v>105300284</v>
      </c>
      <c r="B43" s="13" t="s">
        <v>1461</v>
      </c>
      <c r="C43" s="14" t="n">
        <v>11560.5</v>
      </c>
    </row>
    <row r="44" customFormat="false" ht="29.85" hidden="false" customHeight="false" outlineLevel="0" collapsed="false">
      <c r="A44" s="99" t="n">
        <v>105300286</v>
      </c>
      <c r="B44" s="13" t="s">
        <v>4796</v>
      </c>
      <c r="C44" s="14" t="n">
        <v>11486.8</v>
      </c>
    </row>
    <row r="45" customFormat="false" ht="29.85" hidden="false" customHeight="false" outlineLevel="0" collapsed="false">
      <c r="A45" s="7" t="n">
        <v>105300293</v>
      </c>
      <c r="B45" s="9" t="s">
        <v>4596</v>
      </c>
      <c r="C45" s="10" t="n">
        <v>9387</v>
      </c>
    </row>
    <row r="46" customFormat="false" ht="29.85" hidden="false" customHeight="false" outlineLevel="0" collapsed="false">
      <c r="A46" s="7" t="n">
        <v>105300293</v>
      </c>
      <c r="B46" s="24" t="s">
        <v>4597</v>
      </c>
      <c r="C46" s="25" t="n">
        <v>9387</v>
      </c>
    </row>
    <row r="47" customFormat="false" ht="29.85" hidden="false" customHeight="false" outlineLevel="0" collapsed="false">
      <c r="A47" s="99" t="n">
        <v>105300298</v>
      </c>
      <c r="B47" s="13" t="s">
        <v>1808</v>
      </c>
      <c r="C47" s="14" t="n">
        <v>7707</v>
      </c>
    </row>
    <row r="48" s="12" customFormat="true" ht="15.65" hidden="false" customHeight="false" outlineLevel="0" collapsed="false">
      <c r="A48" s="99" t="n">
        <v>105300303</v>
      </c>
      <c r="B48" s="13" t="s">
        <v>6345</v>
      </c>
      <c r="C48" s="14" t="n">
        <v>7707</v>
      </c>
      <c r="AMB48" s="0"/>
      <c r="AMC48" s="0"/>
      <c r="AMD48" s="0"/>
      <c r="AME48" s="0"/>
      <c r="AMF48" s="0"/>
      <c r="AMG48" s="0"/>
      <c r="AMH48" s="0"/>
      <c r="AMI48" s="0"/>
      <c r="AMJ48" s="0"/>
    </row>
    <row r="49" s="12" customFormat="true" ht="29.85" hidden="false" customHeight="false" outlineLevel="0" collapsed="false">
      <c r="A49" s="99" t="n">
        <v>105300304</v>
      </c>
      <c r="B49" s="13" t="s">
        <v>4055</v>
      </c>
      <c r="C49" s="14" t="n">
        <v>17230.2</v>
      </c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29.85" hidden="false" customHeight="false" outlineLevel="0" collapsed="false">
      <c r="A50" s="99" t="n">
        <v>105300309</v>
      </c>
      <c r="B50" s="13" t="s">
        <v>4061</v>
      </c>
      <c r="C50" s="14" t="n">
        <v>11560.5</v>
      </c>
    </row>
    <row r="51" customFormat="false" ht="29.85" hidden="false" customHeight="false" outlineLevel="0" collapsed="false">
      <c r="A51" s="99" t="n">
        <v>105300311</v>
      </c>
      <c r="B51" s="13" t="s">
        <v>5102</v>
      </c>
      <c r="C51" s="14" t="n">
        <v>19267.5</v>
      </c>
    </row>
    <row r="52" customFormat="false" ht="29.85" hidden="false" customHeight="false" outlineLevel="0" collapsed="false">
      <c r="A52" s="128" t="n">
        <v>105300314</v>
      </c>
      <c r="B52" s="13" t="s">
        <v>5529</v>
      </c>
      <c r="C52" s="14" t="n">
        <v>15414</v>
      </c>
    </row>
    <row r="53" customFormat="false" ht="15.65" hidden="false" customHeight="false" outlineLevel="0" collapsed="false">
      <c r="A53" s="99" t="n">
        <v>105300315</v>
      </c>
      <c r="B53" s="13" t="s">
        <v>4196</v>
      </c>
      <c r="C53" s="14" t="n">
        <v>3853.5</v>
      </c>
    </row>
    <row r="54" customFormat="false" ht="15.65" hidden="false" customHeight="false" outlineLevel="0" collapsed="false">
      <c r="A54" s="99" t="n">
        <v>105300317</v>
      </c>
      <c r="B54" s="13" t="s">
        <v>2997</v>
      </c>
      <c r="C54" s="14" t="n">
        <v>11560.5</v>
      </c>
    </row>
    <row r="55" customFormat="false" ht="29.85" hidden="false" customHeight="false" outlineLevel="0" collapsed="false">
      <c r="A55" s="99" t="n">
        <v>105300319</v>
      </c>
      <c r="B55" s="13" t="s">
        <v>3944</v>
      </c>
      <c r="C55" s="14" t="n">
        <v>3853.5</v>
      </c>
    </row>
    <row r="56" customFormat="false" ht="29.85" hidden="false" customHeight="false" outlineLevel="0" collapsed="false">
      <c r="A56" s="99" t="n">
        <v>105300320</v>
      </c>
      <c r="B56" s="13" t="s">
        <v>2665</v>
      </c>
      <c r="C56" s="14" t="n">
        <v>7707</v>
      </c>
    </row>
    <row r="57" customFormat="false" ht="29.85" hidden="false" customHeight="false" outlineLevel="0" collapsed="false">
      <c r="A57" s="99" t="n">
        <v>105300324</v>
      </c>
      <c r="B57" s="13" t="s">
        <v>817</v>
      </c>
      <c r="C57" s="14" t="n">
        <v>15414</v>
      </c>
    </row>
    <row r="58" customFormat="false" ht="29.85" hidden="false" customHeight="false" outlineLevel="0" collapsed="false">
      <c r="A58" s="99" t="n">
        <v>105300325</v>
      </c>
      <c r="B58" s="13" t="s">
        <v>6360</v>
      </c>
      <c r="C58" s="14" t="n">
        <v>7707</v>
      </c>
    </row>
    <row r="59" customFormat="false" ht="29.85" hidden="false" customHeight="false" outlineLevel="0" collapsed="false">
      <c r="A59" s="99" t="n">
        <v>105300327</v>
      </c>
      <c r="B59" s="13" t="s">
        <v>1151</v>
      </c>
      <c r="C59" s="14" t="n">
        <v>7707</v>
      </c>
    </row>
    <row r="60" s="12" customFormat="true" ht="29.85" hidden="false" customHeight="false" outlineLevel="0" collapsed="false">
      <c r="A60" s="99" t="n">
        <v>105300330</v>
      </c>
      <c r="B60" s="13" t="s">
        <v>2079</v>
      </c>
      <c r="C60" s="14" t="n">
        <v>26974.5</v>
      </c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29.85" hidden="false" customHeight="false" outlineLevel="0" collapsed="false">
      <c r="A61" s="128" t="n">
        <v>105300333</v>
      </c>
      <c r="B61" s="13" t="s">
        <v>1486</v>
      </c>
      <c r="C61" s="14" t="n">
        <v>7707</v>
      </c>
    </row>
    <row r="62" customFormat="false" ht="29.85" hidden="false" customHeight="false" outlineLevel="0" collapsed="false">
      <c r="A62" s="99" t="n">
        <v>105300337</v>
      </c>
      <c r="B62" s="13" t="s">
        <v>4639</v>
      </c>
      <c r="C62" s="14" t="n">
        <v>3853.5</v>
      </c>
    </row>
    <row r="63" customFormat="false" ht="29.85" hidden="false" customHeight="false" outlineLevel="0" collapsed="false">
      <c r="A63" s="99" t="n">
        <v>105300339</v>
      </c>
      <c r="B63" s="13" t="s">
        <v>4336</v>
      </c>
      <c r="C63" s="14" t="n">
        <v>7707</v>
      </c>
    </row>
    <row r="64" customFormat="false" ht="15.65" hidden="false" customHeight="false" outlineLevel="0" collapsed="false">
      <c r="A64" s="128" t="n">
        <v>105300349</v>
      </c>
      <c r="B64" s="13" t="s">
        <v>1937</v>
      </c>
      <c r="C64" s="14" t="n">
        <v>7707</v>
      </c>
    </row>
    <row r="65" s="27" customFormat="true" ht="29.85" hidden="false" customHeight="false" outlineLevel="0" collapsed="false">
      <c r="A65" s="99" t="n">
        <v>105300352</v>
      </c>
      <c r="B65" s="13" t="s">
        <v>4584</v>
      </c>
      <c r="C65" s="14" t="n">
        <v>15414</v>
      </c>
      <c r="D65" s="0"/>
      <c r="E65" s="0"/>
      <c r="F65" s="0"/>
      <c r="G65" s="0"/>
      <c r="H65" s="0"/>
      <c r="I65" s="0"/>
      <c r="J65" s="0"/>
      <c r="K65" s="0"/>
      <c r="L65" s="0"/>
      <c r="M65" s="0"/>
      <c r="ALZ65" s="0"/>
      <c r="AMA65" s="0"/>
      <c r="AMB65" s="0"/>
      <c r="AMC65" s="0"/>
      <c r="AMD65" s="0"/>
      <c r="AME65" s="0"/>
      <c r="AMF65" s="0"/>
      <c r="AMG65" s="0"/>
      <c r="AMH65" s="0"/>
      <c r="AMI65" s="0"/>
      <c r="AMJ65" s="0"/>
    </row>
    <row r="66" customFormat="false" ht="15.65" hidden="false" customHeight="false" outlineLevel="0" collapsed="false">
      <c r="A66" s="99" t="n">
        <v>105300362</v>
      </c>
      <c r="B66" s="13" t="s">
        <v>6342</v>
      </c>
      <c r="C66" s="14" t="n">
        <v>9387</v>
      </c>
    </row>
    <row r="67" customFormat="false" ht="29.85" hidden="false" customHeight="false" outlineLevel="0" collapsed="false">
      <c r="A67" s="128" t="n">
        <v>105300377</v>
      </c>
      <c r="B67" s="13" t="s">
        <v>1880</v>
      </c>
      <c r="C67" s="14" t="n">
        <v>7707</v>
      </c>
    </row>
    <row r="68" customFormat="false" ht="29.85" hidden="false" customHeight="false" outlineLevel="0" collapsed="false">
      <c r="A68" s="99" t="n">
        <v>105300378</v>
      </c>
      <c r="B68" s="13" t="s">
        <v>447</v>
      </c>
      <c r="C68" s="14" t="n">
        <v>11560.5</v>
      </c>
    </row>
    <row r="69" customFormat="false" ht="29.85" hidden="false" customHeight="false" outlineLevel="0" collapsed="false">
      <c r="A69" s="99" t="n">
        <v>105300382</v>
      </c>
      <c r="B69" s="13" t="s">
        <v>2668</v>
      </c>
      <c r="C69" s="14" t="n">
        <v>7707</v>
      </c>
    </row>
    <row r="70" customFormat="false" ht="29.85" hidden="false" customHeight="false" outlineLevel="0" collapsed="false">
      <c r="A70" s="129" t="n">
        <v>105300387</v>
      </c>
      <c r="B70" s="13" t="s">
        <v>6640</v>
      </c>
      <c r="C70" s="14" t="n">
        <v>3853.5</v>
      </c>
    </row>
    <row r="71" s="27" customFormat="true" ht="29.85" hidden="false" customHeight="false" outlineLevel="0" collapsed="false">
      <c r="A71" s="99" t="n">
        <v>105300389</v>
      </c>
      <c r="B71" s="13" t="s">
        <v>422</v>
      </c>
      <c r="C71" s="14" t="n">
        <v>7707</v>
      </c>
      <c r="D71" s="0"/>
      <c r="E71" s="0"/>
      <c r="F71" s="0"/>
      <c r="G71" s="0"/>
      <c r="H71" s="0"/>
      <c r="I71" s="0"/>
      <c r="J71" s="0"/>
      <c r="K71" s="0"/>
      <c r="L71" s="0"/>
      <c r="M71" s="0"/>
      <c r="ALZ71" s="0"/>
      <c r="AMA71" s="0"/>
      <c r="AMB71" s="0"/>
      <c r="AMC71" s="0"/>
      <c r="AMD71" s="0"/>
      <c r="AME71" s="0"/>
      <c r="AMF71" s="0"/>
      <c r="AMG71" s="0"/>
      <c r="AMH71" s="0"/>
      <c r="AMI71" s="0"/>
      <c r="AMJ71" s="0"/>
    </row>
    <row r="72" s="12" customFormat="true" ht="15.65" hidden="false" customHeight="false" outlineLevel="0" collapsed="false">
      <c r="A72" s="128" t="n">
        <v>105300396</v>
      </c>
      <c r="B72" s="13" t="s">
        <v>2415</v>
      </c>
      <c r="C72" s="14" t="n">
        <v>11560.5</v>
      </c>
      <c r="AMB72" s="0"/>
      <c r="AMC72" s="0"/>
      <c r="AMD72" s="0"/>
      <c r="AME72" s="0"/>
      <c r="AMF72" s="0"/>
      <c r="AMG72" s="0"/>
      <c r="AMH72" s="0"/>
      <c r="AMI72" s="0"/>
      <c r="AMJ72" s="0"/>
    </row>
    <row r="73" customFormat="false" ht="15.65" hidden="false" customHeight="false" outlineLevel="0" collapsed="false">
      <c r="A73" s="99" t="n">
        <v>105300399</v>
      </c>
      <c r="B73" s="13" t="s">
        <v>679</v>
      </c>
      <c r="C73" s="14" t="n">
        <v>7707</v>
      </c>
    </row>
    <row r="74" customFormat="false" ht="15.65" hidden="false" customHeight="false" outlineLevel="0" collapsed="false">
      <c r="A74" s="99" t="n">
        <v>105300402</v>
      </c>
      <c r="B74" s="13" t="s">
        <v>2418</v>
      </c>
      <c r="C74" s="14" t="n">
        <v>7707</v>
      </c>
    </row>
    <row r="75" customFormat="false" ht="29.85" hidden="false" customHeight="false" outlineLevel="0" collapsed="false">
      <c r="A75" s="99" t="n">
        <v>105300409</v>
      </c>
      <c r="B75" s="13" t="s">
        <v>79</v>
      </c>
      <c r="C75" s="14" t="n">
        <v>37548</v>
      </c>
    </row>
    <row r="76" s="27" customFormat="true" ht="29.85" hidden="false" customHeight="false" outlineLevel="0" collapsed="false">
      <c r="A76" s="99" t="n">
        <v>105300410</v>
      </c>
      <c r="B76" s="13" t="s">
        <v>6339</v>
      </c>
      <c r="C76" s="14" t="n">
        <v>11560.5</v>
      </c>
      <c r="D76" s="0"/>
      <c r="E76" s="0"/>
      <c r="F76" s="0"/>
      <c r="G76" s="0"/>
      <c r="H76" s="0"/>
      <c r="I76" s="0"/>
      <c r="J76" s="0"/>
      <c r="K76" s="0"/>
      <c r="L76" s="0"/>
      <c r="M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29.85" hidden="false" customHeight="false" outlineLevel="0" collapsed="false">
      <c r="A77" s="99" t="n">
        <v>105300417</v>
      </c>
      <c r="B77" s="13" t="s">
        <v>1864</v>
      </c>
      <c r="C77" s="14" t="n">
        <v>14080.5</v>
      </c>
    </row>
    <row r="78" s="27" customFormat="true" ht="29.85" hidden="false" customHeight="false" outlineLevel="0" collapsed="false">
      <c r="A78" s="99" t="n">
        <v>105300421</v>
      </c>
      <c r="B78" s="13" t="s">
        <v>331</v>
      </c>
      <c r="C78" s="14" t="n">
        <v>15414</v>
      </c>
      <c r="D78" s="0"/>
      <c r="E78" s="0"/>
      <c r="F78" s="0"/>
      <c r="G78" s="0"/>
      <c r="H78" s="0"/>
      <c r="I78" s="0"/>
      <c r="J78" s="0"/>
      <c r="K78" s="0"/>
      <c r="L78" s="0"/>
      <c r="M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29.85" hidden="false" customHeight="false" outlineLevel="0" collapsed="false">
      <c r="A79" s="128" t="n">
        <v>105300425</v>
      </c>
      <c r="B79" s="13" t="s">
        <v>3000</v>
      </c>
      <c r="C79" s="14" t="n">
        <v>15414</v>
      </c>
    </row>
    <row r="80" customFormat="false" ht="29.85" hidden="false" customHeight="false" outlineLevel="0" collapsed="false">
      <c r="A80" s="99" t="n">
        <v>105300427</v>
      </c>
      <c r="B80" s="13" t="s">
        <v>5510</v>
      </c>
      <c r="C80" s="14" t="n">
        <v>23121</v>
      </c>
    </row>
    <row r="81" s="12" customFormat="true" ht="29.85" hidden="false" customHeight="false" outlineLevel="0" collapsed="false">
      <c r="A81" s="99" t="n">
        <v>105300432</v>
      </c>
      <c r="B81" s="13" t="s">
        <v>5385</v>
      </c>
      <c r="C81" s="14" t="n">
        <v>7707</v>
      </c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.65" hidden="false" customHeight="false" outlineLevel="0" collapsed="false">
      <c r="A82" s="129" t="n">
        <v>105300436</v>
      </c>
      <c r="B82" s="36" t="s">
        <v>6840</v>
      </c>
      <c r="C82" s="37" t="n">
        <v>30828</v>
      </c>
    </row>
    <row r="83" customFormat="false" ht="15.65" hidden="false" customHeight="false" outlineLevel="0" collapsed="false">
      <c r="A83" s="99" t="n">
        <v>105300440</v>
      </c>
      <c r="B83" s="13" t="s">
        <v>2978</v>
      </c>
      <c r="C83" s="14" t="n">
        <v>19267.5</v>
      </c>
    </row>
    <row r="84" s="12" customFormat="true" ht="29.85" hidden="false" customHeight="false" outlineLevel="0" collapsed="false">
      <c r="A84" s="99" t="n">
        <v>105300441</v>
      </c>
      <c r="B84" s="13" t="s">
        <v>5280</v>
      </c>
      <c r="C84" s="14" t="n">
        <v>46242</v>
      </c>
      <c r="AMB84" s="0"/>
      <c r="AMC84" s="0"/>
      <c r="AMD84" s="0"/>
      <c r="AME84" s="0"/>
      <c r="AMF84" s="0"/>
      <c r="AMG84" s="0"/>
      <c r="AMH84" s="0"/>
      <c r="AMI84" s="0"/>
      <c r="AMJ84" s="0"/>
    </row>
    <row r="85" s="12" customFormat="true" ht="15.65" hidden="false" customHeight="false" outlineLevel="0" collapsed="false">
      <c r="A85" s="99" t="n">
        <v>105300447</v>
      </c>
      <c r="B85" s="13" t="s">
        <v>465</v>
      </c>
      <c r="C85" s="14" t="n">
        <v>11560.5</v>
      </c>
      <c r="AMB85" s="0"/>
      <c r="AMC85" s="0"/>
      <c r="AMD85" s="0"/>
      <c r="AME85" s="0"/>
      <c r="AMF85" s="0"/>
      <c r="AMG85" s="0"/>
      <c r="AMH85" s="0"/>
      <c r="AMI85" s="0"/>
      <c r="AMJ85" s="0"/>
    </row>
    <row r="86" s="27" customFormat="true" ht="29.85" hidden="false" customHeight="false" outlineLevel="0" collapsed="false">
      <c r="A86" s="128" t="n">
        <v>105300452</v>
      </c>
      <c r="B86" s="13" t="s">
        <v>1523</v>
      </c>
      <c r="C86" s="14" t="n">
        <v>11560.5</v>
      </c>
      <c r="D86" s="0"/>
      <c r="E86" s="0"/>
      <c r="F86" s="0"/>
      <c r="G86" s="0"/>
      <c r="H86" s="0"/>
      <c r="I86" s="0"/>
      <c r="J86" s="0"/>
      <c r="K86" s="0"/>
      <c r="L86" s="0"/>
      <c r="M86" s="0"/>
      <c r="ALZ86" s="0"/>
      <c r="AMA86" s="0"/>
      <c r="AMB86" s="0"/>
      <c r="AMC86" s="0"/>
      <c r="AMD86" s="0"/>
      <c r="AME86" s="0"/>
      <c r="AMF86" s="0"/>
      <c r="AMG86" s="0"/>
      <c r="AMH86" s="0"/>
      <c r="AMI86" s="0"/>
      <c r="AMJ86" s="0"/>
    </row>
    <row r="87" customFormat="false" ht="29.85" hidden="false" customHeight="false" outlineLevel="0" collapsed="false">
      <c r="A87" s="99" t="n">
        <v>105300454</v>
      </c>
      <c r="B87" s="13" t="s">
        <v>1470</v>
      </c>
      <c r="C87" s="14" t="n">
        <v>7707</v>
      </c>
    </row>
    <row r="88" s="27" customFormat="true" ht="15.65" hidden="false" customHeight="false" outlineLevel="0" collapsed="false">
      <c r="A88" s="99" t="n">
        <v>105300455</v>
      </c>
      <c r="B88" s="13" t="s">
        <v>1585</v>
      </c>
      <c r="C88" s="14" t="n">
        <v>7707</v>
      </c>
      <c r="D88" s="0"/>
      <c r="E88" s="0"/>
      <c r="F88" s="0"/>
      <c r="G88" s="0"/>
      <c r="H88" s="0"/>
      <c r="I88" s="0"/>
      <c r="J88" s="0"/>
      <c r="K88" s="0"/>
      <c r="L88" s="0"/>
      <c r="M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s="12" customFormat="true" ht="29.85" hidden="false" customHeight="false" outlineLevel="0" collapsed="false">
      <c r="A89" s="99" t="n">
        <v>105300459</v>
      </c>
      <c r="B89" s="13" t="s">
        <v>1467</v>
      </c>
      <c r="C89" s="14" t="n">
        <v>7707</v>
      </c>
      <c r="AMB89" s="0"/>
      <c r="AMC89" s="0"/>
      <c r="AMD89" s="0"/>
      <c r="AME89" s="0"/>
      <c r="AMF89" s="0"/>
      <c r="AMG89" s="0"/>
      <c r="AMH89" s="0"/>
      <c r="AMI89" s="0"/>
      <c r="AMJ89" s="0"/>
    </row>
    <row r="90" s="12" customFormat="true" ht="29.85" hidden="false" customHeight="false" outlineLevel="0" collapsed="false">
      <c r="A90" s="99" t="n">
        <v>105300460</v>
      </c>
      <c r="B90" s="13" t="s">
        <v>5664</v>
      </c>
      <c r="C90" s="14" t="n">
        <v>11560.5</v>
      </c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.65" hidden="false" customHeight="false" outlineLevel="0" collapsed="false">
      <c r="A91" s="7" t="n">
        <v>105300464</v>
      </c>
      <c r="B91" s="9" t="s">
        <v>6123</v>
      </c>
      <c r="C91" s="10" t="n">
        <v>7707</v>
      </c>
    </row>
    <row r="92" customFormat="false" ht="29.85" hidden="false" customHeight="false" outlineLevel="0" collapsed="false">
      <c r="A92" s="7" t="n">
        <v>105300464</v>
      </c>
      <c r="B92" s="9" t="s">
        <v>6124</v>
      </c>
      <c r="C92" s="10" t="n">
        <v>7707</v>
      </c>
    </row>
    <row r="93" customFormat="false" ht="29.85" hidden="false" customHeight="false" outlineLevel="0" collapsed="false">
      <c r="A93" s="7" t="n">
        <v>105300464</v>
      </c>
      <c r="B93" s="9" t="s">
        <v>6125</v>
      </c>
      <c r="C93" s="10" t="n">
        <v>7707</v>
      </c>
    </row>
    <row r="94" customFormat="false" ht="15.65" hidden="false" customHeight="false" outlineLevel="0" collapsed="false">
      <c r="A94" s="99" t="n">
        <v>105300474</v>
      </c>
      <c r="B94" s="13" t="s">
        <v>6737</v>
      </c>
      <c r="C94" s="14" t="n">
        <v>7707</v>
      </c>
    </row>
    <row r="95" s="30" customFormat="true" ht="25.15" hidden="false" customHeight="true" outlineLevel="0" collapsed="false">
      <c r="A95" s="128" t="n">
        <v>105300477</v>
      </c>
      <c r="B95" s="13" t="s">
        <v>4835</v>
      </c>
      <c r="C95" s="14" t="n">
        <v>11560.5</v>
      </c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29.85" hidden="false" customHeight="false" outlineLevel="0" collapsed="false">
      <c r="A96" s="99" t="n">
        <v>105300482</v>
      </c>
      <c r="B96" s="13" t="s">
        <v>1861</v>
      </c>
      <c r="C96" s="14" t="n">
        <v>7707</v>
      </c>
    </row>
    <row r="97" s="12" customFormat="true" ht="29.85" hidden="false" customHeight="false" outlineLevel="0" collapsed="false">
      <c r="A97" s="99" t="n">
        <v>105300504</v>
      </c>
      <c r="B97" s="13" t="s">
        <v>6475</v>
      </c>
      <c r="C97" s="14" t="n">
        <v>15414</v>
      </c>
      <c r="AMB97" s="0"/>
      <c r="AMC97" s="0"/>
      <c r="AMD97" s="0"/>
      <c r="AME97" s="0"/>
      <c r="AMF97" s="0"/>
      <c r="AMG97" s="0"/>
      <c r="AMH97" s="0"/>
      <c r="AMI97" s="0"/>
      <c r="AMJ97" s="0"/>
    </row>
    <row r="98" s="12" customFormat="true" ht="15.65" hidden="false" customHeight="false" outlineLevel="0" collapsed="false">
      <c r="A98" s="99" t="n">
        <v>105300512</v>
      </c>
      <c r="B98" s="13" t="s">
        <v>1582</v>
      </c>
      <c r="C98" s="14" t="n">
        <v>7707</v>
      </c>
      <c r="AMB98" s="0"/>
      <c r="AMC98" s="0"/>
      <c r="AMD98" s="0"/>
      <c r="AME98" s="0"/>
      <c r="AMF98" s="0"/>
      <c r="AMG98" s="0"/>
      <c r="AMH98" s="0"/>
      <c r="AMI98" s="0"/>
      <c r="AMJ98" s="0"/>
    </row>
    <row r="99" s="12" customFormat="true" ht="29.85" hidden="false" customHeight="false" outlineLevel="0" collapsed="false">
      <c r="A99" s="99" t="n">
        <v>105300516</v>
      </c>
      <c r="B99" s="13" t="s">
        <v>3720</v>
      </c>
      <c r="C99" s="14" t="n">
        <v>11560.5</v>
      </c>
      <c r="AMB99" s="0"/>
      <c r="AMC99" s="0"/>
      <c r="AMD99" s="0"/>
      <c r="AME99" s="0"/>
      <c r="AMF99" s="0"/>
      <c r="AMG99" s="0"/>
      <c r="AMH99" s="0"/>
      <c r="AMI99" s="0"/>
      <c r="AMJ99" s="0"/>
    </row>
    <row r="100" s="12" customFormat="true" ht="15.65" hidden="false" customHeight="false" outlineLevel="0" collapsed="false">
      <c r="A100" s="99" t="n">
        <v>105300522</v>
      </c>
      <c r="B100" s="13" t="s">
        <v>1580</v>
      </c>
      <c r="C100" s="14" t="n">
        <v>3853.5</v>
      </c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29.85" hidden="false" customHeight="false" outlineLevel="0" collapsed="false">
      <c r="A101" s="128" t="n">
        <v>105300546</v>
      </c>
      <c r="B101" s="13" t="s">
        <v>6027</v>
      </c>
      <c r="C101" s="14" t="n">
        <v>11560.5</v>
      </c>
    </row>
    <row r="102" customFormat="false" ht="29.85" hidden="false" customHeight="false" outlineLevel="0" collapsed="false">
      <c r="A102" s="99" t="n">
        <v>105300577</v>
      </c>
      <c r="B102" s="13" t="s">
        <v>3916</v>
      </c>
      <c r="C102" s="14" t="n">
        <v>7707</v>
      </c>
    </row>
    <row r="103" customFormat="false" ht="29.85" hidden="false" customHeight="false" outlineLevel="0" collapsed="false">
      <c r="A103" s="99" t="n">
        <v>105300598</v>
      </c>
      <c r="B103" s="13" t="s">
        <v>3208</v>
      </c>
      <c r="C103" s="14" t="n">
        <v>51628.5</v>
      </c>
    </row>
    <row r="104" customFormat="false" ht="29.85" hidden="false" customHeight="false" outlineLevel="0" collapsed="false">
      <c r="A104" s="7" t="n">
        <v>105300617</v>
      </c>
      <c r="B104" s="9" t="s">
        <v>939</v>
      </c>
      <c r="C104" s="10" t="n">
        <v>18774</v>
      </c>
    </row>
    <row r="105" customFormat="false" ht="15.65" hidden="false" customHeight="false" outlineLevel="0" collapsed="false">
      <c r="A105" s="7" t="n">
        <v>105300617</v>
      </c>
      <c r="B105" s="9" t="s">
        <v>940</v>
      </c>
      <c r="C105" s="10" t="n">
        <v>18774</v>
      </c>
    </row>
    <row r="106" customFormat="false" ht="29.85" hidden="false" customHeight="false" outlineLevel="0" collapsed="false">
      <c r="A106" s="99" t="n">
        <v>105300635</v>
      </c>
      <c r="B106" s="13" t="s">
        <v>2734</v>
      </c>
      <c r="C106" s="14" t="n">
        <v>11560.5</v>
      </c>
    </row>
    <row r="107" customFormat="false" ht="29.85" hidden="false" customHeight="false" outlineLevel="0" collapsed="false">
      <c r="A107" s="7" t="n">
        <v>105300637</v>
      </c>
      <c r="B107" s="9" t="s">
        <v>2387</v>
      </c>
      <c r="C107" s="10" t="n">
        <v>19267.5</v>
      </c>
    </row>
    <row r="108" s="27" customFormat="true" ht="29.85" hidden="false" customHeight="false" outlineLevel="0" collapsed="false">
      <c r="A108" s="7" t="n">
        <v>105300637</v>
      </c>
      <c r="B108" s="24" t="s">
        <v>2388</v>
      </c>
      <c r="C108" s="25" t="n">
        <v>19267.5</v>
      </c>
      <c r="D108" s="0"/>
      <c r="E108" s="0"/>
      <c r="F108" s="0"/>
      <c r="G108" s="0"/>
      <c r="H108" s="0"/>
      <c r="I108" s="0"/>
      <c r="J108" s="0"/>
      <c r="K108" s="0"/>
      <c r="L108" s="0"/>
      <c r="M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29.85" hidden="false" customHeight="false" outlineLevel="0" collapsed="false">
      <c r="A109" s="99" t="n">
        <v>105300639</v>
      </c>
      <c r="B109" s="13" t="s">
        <v>1437</v>
      </c>
      <c r="C109" s="14" t="n">
        <v>15414</v>
      </c>
    </row>
    <row r="110" customFormat="false" ht="29.85" hidden="false" customHeight="false" outlineLevel="0" collapsed="false">
      <c r="A110" s="99" t="n">
        <v>105300643</v>
      </c>
      <c r="B110" s="13" t="s">
        <v>369</v>
      </c>
      <c r="C110" s="14" t="n">
        <v>15414</v>
      </c>
    </row>
    <row r="111" customFormat="false" ht="29.85" hidden="false" customHeight="false" outlineLevel="0" collapsed="false">
      <c r="A111" s="99" t="n">
        <v>105300653</v>
      </c>
      <c r="B111" s="13" t="s">
        <v>1846</v>
      </c>
      <c r="C111" s="14" t="n">
        <v>15414</v>
      </c>
    </row>
    <row r="112" s="27" customFormat="true" ht="15.65" hidden="false" customHeight="false" outlineLevel="0" collapsed="false">
      <c r="A112" s="99" t="n">
        <v>105300655</v>
      </c>
      <c r="B112" s="13" t="s">
        <v>838</v>
      </c>
      <c r="C112" s="14" t="n">
        <v>11560.5</v>
      </c>
      <c r="D112" s="0"/>
      <c r="E112" s="0"/>
      <c r="F112" s="0"/>
      <c r="G112" s="0"/>
      <c r="H112" s="0"/>
      <c r="I112" s="0"/>
      <c r="J112" s="0"/>
      <c r="K112" s="0"/>
      <c r="L112" s="0"/>
      <c r="M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29.85" hidden="false" customHeight="false" outlineLevel="0" collapsed="false">
      <c r="A113" s="99" t="n">
        <v>105300666</v>
      </c>
      <c r="B113" s="13" t="s">
        <v>3087</v>
      </c>
      <c r="C113" s="14" t="n">
        <v>11560.5</v>
      </c>
    </row>
    <row r="114" s="27" customFormat="true" ht="29.85" hidden="false" customHeight="false" outlineLevel="0" collapsed="false">
      <c r="A114" s="7" t="n">
        <v>105300668</v>
      </c>
      <c r="B114" s="9" t="s">
        <v>1274</v>
      </c>
      <c r="C114" s="10" t="n">
        <v>7707</v>
      </c>
      <c r="D114" s="0"/>
      <c r="E114" s="0"/>
      <c r="F114" s="0"/>
      <c r="G114" s="0"/>
      <c r="H114" s="0"/>
      <c r="I114" s="0"/>
      <c r="J114" s="0"/>
      <c r="K114" s="0"/>
      <c r="L114" s="0"/>
      <c r="M114" s="0"/>
      <c r="ALZ114" s="0"/>
      <c r="AMA114" s="0"/>
      <c r="AMB114" s="0"/>
      <c r="AMC114" s="0"/>
      <c r="AMD114" s="0"/>
      <c r="AME114" s="0"/>
      <c r="AMF114" s="0"/>
      <c r="AMG114" s="0"/>
      <c r="AMH114" s="0"/>
      <c r="AMI114" s="0"/>
      <c r="AMJ114" s="0"/>
    </row>
    <row r="115" s="27" customFormat="true" ht="29.85" hidden="false" customHeight="false" outlineLevel="0" collapsed="false">
      <c r="A115" s="7" t="n">
        <v>105300668</v>
      </c>
      <c r="B115" s="9" t="s">
        <v>1275</v>
      </c>
      <c r="C115" s="10" t="n">
        <v>9387</v>
      </c>
      <c r="D115" s="0"/>
      <c r="E115" s="0"/>
      <c r="F115" s="0"/>
      <c r="G115" s="0"/>
      <c r="H115" s="0"/>
      <c r="I115" s="0"/>
      <c r="J115" s="0"/>
      <c r="K115" s="0"/>
      <c r="L115" s="0"/>
      <c r="M115" s="0"/>
      <c r="ALZ115" s="0"/>
      <c r="AMA115" s="0"/>
      <c r="AMB115" s="0"/>
      <c r="AMC115" s="0"/>
      <c r="AMD115" s="0"/>
      <c r="AME115" s="0"/>
      <c r="AMF115" s="0"/>
      <c r="AMG115" s="0"/>
      <c r="AMH115" s="0"/>
      <c r="AMI115" s="0"/>
      <c r="AMJ115" s="0"/>
    </row>
    <row r="116" customFormat="false" ht="29.85" hidden="false" customHeight="false" outlineLevel="0" collapsed="false">
      <c r="A116" s="7" t="n">
        <v>105300668</v>
      </c>
      <c r="B116" s="9" t="s">
        <v>1276</v>
      </c>
      <c r="C116" s="10" t="n">
        <v>7707</v>
      </c>
    </row>
    <row r="117" customFormat="false" ht="29.85" hidden="false" customHeight="false" outlineLevel="0" collapsed="false">
      <c r="A117" s="7" t="n">
        <v>105300668</v>
      </c>
      <c r="B117" s="9" t="s">
        <v>1277</v>
      </c>
      <c r="C117" s="10" t="n">
        <v>7707</v>
      </c>
    </row>
    <row r="118" s="27" customFormat="true" ht="29.85" hidden="false" customHeight="false" outlineLevel="0" collapsed="false">
      <c r="A118" s="7" t="n">
        <v>105300668</v>
      </c>
      <c r="B118" s="9" t="s">
        <v>1278</v>
      </c>
      <c r="C118" s="10" t="n">
        <v>7707</v>
      </c>
      <c r="D118" s="0"/>
      <c r="E118" s="0"/>
      <c r="F118" s="0"/>
      <c r="G118" s="0"/>
      <c r="H118" s="0"/>
      <c r="I118" s="0"/>
      <c r="J118" s="0"/>
      <c r="K118" s="0"/>
      <c r="L118" s="0"/>
      <c r="M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29.85" hidden="false" customHeight="false" outlineLevel="0" collapsed="false">
      <c r="A119" s="7" t="n">
        <v>105300668</v>
      </c>
      <c r="B119" s="24" t="s">
        <v>1279</v>
      </c>
      <c r="C119" s="25" t="n">
        <v>7707</v>
      </c>
    </row>
    <row r="120" customFormat="false" ht="15.65" hidden="false" customHeight="false" outlineLevel="0" collapsed="false">
      <c r="A120" s="99" t="n">
        <v>105300674</v>
      </c>
      <c r="B120" s="13" t="s">
        <v>892</v>
      </c>
      <c r="C120" s="14" t="n">
        <v>40203.8</v>
      </c>
    </row>
    <row r="121" customFormat="false" ht="29.85" hidden="false" customHeight="false" outlineLevel="0" collapsed="false">
      <c r="A121" s="99" t="n">
        <v>105300678</v>
      </c>
      <c r="B121" s="13" t="s">
        <v>5501</v>
      </c>
      <c r="C121" s="14" t="n">
        <v>15414</v>
      </c>
    </row>
    <row r="122" s="27" customFormat="true" ht="29.85" hidden="false" customHeight="false" outlineLevel="0" collapsed="false">
      <c r="A122" s="99" t="n">
        <v>105300680</v>
      </c>
      <c r="B122" s="13" t="s">
        <v>4737</v>
      </c>
      <c r="C122" s="14" t="n">
        <v>23467.5</v>
      </c>
      <c r="D122" s="0"/>
      <c r="E122" s="0"/>
      <c r="F122" s="0"/>
      <c r="G122" s="0"/>
      <c r="H122" s="0"/>
      <c r="I122" s="0"/>
      <c r="J122" s="0"/>
      <c r="K122" s="0"/>
      <c r="L122" s="0"/>
      <c r="M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29.85" hidden="false" customHeight="false" outlineLevel="0" collapsed="false">
      <c r="A123" s="99" t="n">
        <v>105300684</v>
      </c>
      <c r="B123" s="13" t="s">
        <v>3279</v>
      </c>
      <c r="C123" s="14" t="n">
        <v>11560.5</v>
      </c>
    </row>
    <row r="124" s="12" customFormat="true" ht="29.85" hidden="false" customHeight="false" outlineLevel="0" collapsed="false">
      <c r="A124" s="99" t="n">
        <v>105300686</v>
      </c>
      <c r="B124" s="13" t="s">
        <v>3078</v>
      </c>
      <c r="C124" s="14" t="n">
        <v>11560.5</v>
      </c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s="12" customFormat="true" ht="15.65" hidden="false" customHeight="false" outlineLevel="0" collapsed="false">
      <c r="A125" s="99" t="n">
        <v>105300693</v>
      </c>
      <c r="B125" s="13" t="s">
        <v>1802</v>
      </c>
      <c r="C125" s="14" t="n">
        <v>18774</v>
      </c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s="27" customFormat="true" ht="29.85" hidden="false" customHeight="false" outlineLevel="0" collapsed="false">
      <c r="A126" s="99" t="n">
        <v>105300694</v>
      </c>
      <c r="B126" s="13" t="s">
        <v>1837</v>
      </c>
      <c r="C126" s="14" t="n">
        <v>22973.6</v>
      </c>
      <c r="D126" s="0"/>
      <c r="E126" s="0"/>
      <c r="F126" s="0"/>
      <c r="G126" s="0"/>
      <c r="H126" s="0"/>
      <c r="I126" s="0"/>
      <c r="J126" s="0"/>
      <c r="K126" s="0"/>
      <c r="L126" s="0"/>
      <c r="M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29.85" hidden="false" customHeight="false" outlineLevel="0" collapsed="false">
      <c r="A127" s="99" t="n">
        <v>105300696</v>
      </c>
      <c r="B127" s="13" t="s">
        <v>1735</v>
      </c>
      <c r="C127" s="14" t="n">
        <v>11560.5</v>
      </c>
    </row>
    <row r="128" s="27" customFormat="true" ht="29.85" hidden="false" customHeight="false" outlineLevel="0" collapsed="false">
      <c r="A128" s="99" t="n">
        <v>105300703</v>
      </c>
      <c r="B128" s="13" t="s">
        <v>106</v>
      </c>
      <c r="C128" s="14" t="n">
        <v>11486.8</v>
      </c>
      <c r="D128" s="0"/>
      <c r="E128" s="0"/>
      <c r="F128" s="0"/>
      <c r="G128" s="0"/>
      <c r="H128" s="0"/>
      <c r="I128" s="0"/>
      <c r="J128" s="0"/>
      <c r="K128" s="0"/>
      <c r="L128" s="0"/>
      <c r="M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29.85" hidden="false" customHeight="false" outlineLevel="0" collapsed="false">
      <c r="A129" s="99" t="n">
        <v>105300705</v>
      </c>
      <c r="B129" s="13" t="s">
        <v>2454</v>
      </c>
      <c r="C129" s="14" t="n">
        <v>11486.8</v>
      </c>
    </row>
    <row r="130" customFormat="false" ht="29.85" hidden="false" customHeight="false" outlineLevel="0" collapsed="false">
      <c r="A130" s="99" t="n">
        <v>105300706</v>
      </c>
      <c r="B130" s="13" t="s">
        <v>3574</v>
      </c>
      <c r="C130" s="14" t="n">
        <v>11560.5</v>
      </c>
    </row>
    <row r="131" s="27" customFormat="true" ht="29.85" hidden="false" customHeight="false" outlineLevel="0" collapsed="false">
      <c r="A131" s="99" t="n">
        <v>105300710</v>
      </c>
      <c r="B131" s="13" t="s">
        <v>2398</v>
      </c>
      <c r="C131" s="14" t="n">
        <v>11486.8</v>
      </c>
      <c r="D131" s="0"/>
      <c r="E131" s="0"/>
      <c r="F131" s="0"/>
      <c r="G131" s="0"/>
      <c r="H131" s="0"/>
      <c r="I131" s="0"/>
      <c r="J131" s="0"/>
      <c r="K131" s="0"/>
      <c r="L131" s="0"/>
      <c r="M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s="12" customFormat="true" ht="29.85" hidden="false" customHeight="false" outlineLevel="0" collapsed="false">
      <c r="A132" s="129" t="n">
        <v>105300718</v>
      </c>
      <c r="B132" s="36" t="s">
        <v>2433</v>
      </c>
      <c r="C132" s="37" t="n">
        <v>15414</v>
      </c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29.85" hidden="false" customHeight="false" outlineLevel="0" collapsed="false">
      <c r="A133" s="99" t="n">
        <v>105300720</v>
      </c>
      <c r="B133" s="13" t="s">
        <v>4560</v>
      </c>
      <c r="C133" s="14" t="n">
        <v>26974.5</v>
      </c>
    </row>
    <row r="134" customFormat="false" ht="29.85" hidden="false" customHeight="false" outlineLevel="0" collapsed="false">
      <c r="A134" s="99" t="n">
        <v>105300721</v>
      </c>
      <c r="B134" s="13" t="s">
        <v>3586</v>
      </c>
      <c r="C134" s="14" t="n">
        <v>26974.5</v>
      </c>
    </row>
    <row r="135" customFormat="false" ht="29.85" hidden="false" customHeight="false" outlineLevel="0" collapsed="false">
      <c r="A135" s="99" t="n">
        <v>105300722</v>
      </c>
      <c r="B135" s="13" t="s">
        <v>4621</v>
      </c>
      <c r="C135" s="14" t="n">
        <v>11560.5</v>
      </c>
    </row>
    <row r="136" customFormat="false" ht="29.85" hidden="false" customHeight="false" outlineLevel="0" collapsed="false">
      <c r="A136" s="99" t="n">
        <v>105300735</v>
      </c>
      <c r="B136" s="13" t="s">
        <v>6397</v>
      </c>
      <c r="C136" s="14" t="n">
        <v>7707</v>
      </c>
    </row>
    <row r="137" s="12" customFormat="true" ht="29.85" hidden="false" customHeight="false" outlineLevel="0" collapsed="false">
      <c r="A137" s="99" t="n">
        <v>105300736</v>
      </c>
      <c r="B137" s="13" t="s">
        <v>1091</v>
      </c>
      <c r="C137" s="14" t="n">
        <v>7707</v>
      </c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2" customFormat="true" ht="29.85" hidden="false" customHeight="false" outlineLevel="0" collapsed="false">
      <c r="A138" s="99" t="n">
        <v>105300737</v>
      </c>
      <c r="B138" s="13" t="s">
        <v>285</v>
      </c>
      <c r="C138" s="14" t="n">
        <v>11560.5</v>
      </c>
      <c r="AMB138" s="0"/>
      <c r="AMC138" s="0"/>
      <c r="AMD138" s="0"/>
      <c r="AME138" s="0"/>
      <c r="AMF138" s="0"/>
      <c r="AMG138" s="0"/>
      <c r="AMH138" s="0"/>
      <c r="AMI138" s="0"/>
      <c r="AMJ138" s="0"/>
    </row>
    <row r="139" customFormat="false" ht="15.65" hidden="false" customHeight="false" outlineLevel="0" collapsed="false">
      <c r="A139" s="128" t="n">
        <v>105300741</v>
      </c>
      <c r="B139" s="13" t="s">
        <v>3266</v>
      </c>
      <c r="C139" s="14" t="n">
        <v>11486.8</v>
      </c>
    </row>
    <row r="140" s="27" customFormat="true" ht="29.85" hidden="false" customHeight="false" outlineLevel="0" collapsed="false">
      <c r="A140" s="99" t="n">
        <v>105300745</v>
      </c>
      <c r="B140" s="13" t="s">
        <v>4058</v>
      </c>
      <c r="C140" s="14" t="n">
        <v>9387</v>
      </c>
      <c r="D140" s="0"/>
      <c r="E140" s="0"/>
      <c r="F140" s="0"/>
      <c r="G140" s="0"/>
      <c r="H140" s="0"/>
      <c r="I140" s="0"/>
      <c r="J140" s="0"/>
      <c r="K140" s="0"/>
      <c r="L140" s="0"/>
      <c r="M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s="27" customFormat="true" ht="29.85" hidden="false" customHeight="false" outlineLevel="0" collapsed="false">
      <c r="A141" s="99" t="n">
        <v>105300749</v>
      </c>
      <c r="B141" s="13" t="s">
        <v>1793</v>
      </c>
      <c r="C141" s="14" t="n">
        <v>11486.8</v>
      </c>
      <c r="D141" s="0"/>
      <c r="E141" s="0"/>
      <c r="F141" s="0"/>
      <c r="G141" s="0"/>
      <c r="H141" s="0"/>
      <c r="I141" s="0"/>
      <c r="J141" s="0"/>
      <c r="K141" s="0"/>
      <c r="L141" s="0"/>
      <c r="M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customFormat="false" ht="15.65" hidden="false" customHeight="false" outlineLevel="0" collapsed="false">
      <c r="A142" s="99" t="n">
        <v>105300761</v>
      </c>
      <c r="B142" s="13" t="s">
        <v>998</v>
      </c>
      <c r="C142" s="14" t="n">
        <v>7707</v>
      </c>
    </row>
    <row r="143" s="27" customFormat="true" ht="29.85" hidden="false" customHeight="false" outlineLevel="0" collapsed="false">
      <c r="A143" s="128" t="n">
        <v>105300764</v>
      </c>
      <c r="B143" s="13" t="s">
        <v>1410</v>
      </c>
      <c r="C143" s="14" t="n">
        <v>38535</v>
      </c>
      <c r="D143" s="0"/>
      <c r="E143" s="0"/>
      <c r="F143" s="0"/>
      <c r="G143" s="0"/>
      <c r="H143" s="0"/>
      <c r="I143" s="0"/>
      <c r="J143" s="0"/>
      <c r="K143" s="0"/>
      <c r="L143" s="0"/>
      <c r="M143" s="0"/>
      <c r="ALZ143" s="0"/>
      <c r="AMA143" s="0"/>
      <c r="AMB143" s="0"/>
      <c r="AMC143" s="0"/>
      <c r="AMD143" s="0"/>
      <c r="AME143" s="0"/>
      <c r="AMF143" s="0"/>
      <c r="AMG143" s="0"/>
      <c r="AMH143" s="0"/>
      <c r="AMI143" s="0"/>
      <c r="AMJ143" s="0"/>
    </row>
    <row r="144" s="27" customFormat="true" ht="29.85" hidden="false" customHeight="false" outlineLevel="0" collapsed="false">
      <c r="A144" s="128" t="n">
        <v>105300774</v>
      </c>
      <c r="B144" s="13" t="s">
        <v>6351</v>
      </c>
      <c r="C144" s="14" t="n">
        <v>15414</v>
      </c>
      <c r="D144" s="0"/>
      <c r="E144" s="0"/>
      <c r="F144" s="0"/>
      <c r="G144" s="0"/>
      <c r="H144" s="0"/>
      <c r="I144" s="0"/>
      <c r="J144" s="0"/>
      <c r="K144" s="0"/>
      <c r="L144" s="0"/>
      <c r="M144" s="0"/>
      <c r="ALZ144" s="0"/>
      <c r="AMA144" s="0"/>
      <c r="AMB144" s="0"/>
      <c r="AMC144" s="0"/>
      <c r="AMD144" s="0"/>
      <c r="AME144" s="0"/>
      <c r="AMF144" s="0"/>
      <c r="AMG144" s="0"/>
      <c r="AMH144" s="0"/>
      <c r="AMI144" s="0"/>
      <c r="AMJ144" s="0"/>
    </row>
    <row r="145" s="12" customFormat="true" ht="15.65" hidden="false" customHeight="false" outlineLevel="0" collapsed="false">
      <c r="A145" s="99" t="n">
        <v>105300788</v>
      </c>
      <c r="B145" s="13" t="s">
        <v>3295</v>
      </c>
      <c r="C145" s="14" t="n">
        <v>7707</v>
      </c>
      <c r="AMB145" s="0"/>
      <c r="AMC145" s="0"/>
      <c r="AMD145" s="0"/>
      <c r="AME145" s="0"/>
      <c r="AMF145" s="0"/>
      <c r="AMG145" s="0"/>
      <c r="AMH145" s="0"/>
      <c r="AMI145" s="0"/>
      <c r="AMJ145" s="0"/>
    </row>
    <row r="146" s="12" customFormat="true" ht="29.85" hidden="false" customHeight="false" outlineLevel="0" collapsed="false">
      <c r="A146" s="99" t="n">
        <v>105300789</v>
      </c>
      <c r="B146" s="13" t="s">
        <v>4761</v>
      </c>
      <c r="C146" s="14" t="n">
        <v>18774</v>
      </c>
      <c r="AMB146" s="0"/>
      <c r="AMC146" s="0"/>
      <c r="AMD146" s="0"/>
      <c r="AME146" s="0"/>
      <c r="AMF146" s="0"/>
      <c r="AMG146" s="0"/>
      <c r="AMH146" s="0"/>
      <c r="AMI146" s="0"/>
      <c r="AMJ146" s="0"/>
    </row>
    <row r="147" customFormat="false" ht="29.85" hidden="false" customHeight="false" outlineLevel="0" collapsed="false">
      <c r="A147" s="99" t="n">
        <v>105300792</v>
      </c>
      <c r="B147" s="13" t="s">
        <v>2564</v>
      </c>
      <c r="C147" s="14" t="n">
        <v>17230.2</v>
      </c>
    </row>
    <row r="148" s="27" customFormat="true" ht="29.85" hidden="false" customHeight="false" outlineLevel="0" collapsed="false">
      <c r="A148" s="99" t="n">
        <v>105300804</v>
      </c>
      <c r="B148" s="13" t="s">
        <v>4587</v>
      </c>
      <c r="C148" s="14" t="n">
        <v>7707</v>
      </c>
      <c r="D148" s="0"/>
      <c r="E148" s="0"/>
      <c r="F148" s="0"/>
      <c r="G148" s="0"/>
      <c r="H148" s="0"/>
      <c r="I148" s="0"/>
      <c r="J148" s="0"/>
      <c r="K148" s="0"/>
      <c r="L148" s="0"/>
      <c r="M148" s="0"/>
      <c r="ALZ148" s="0"/>
      <c r="AMA148" s="0"/>
      <c r="AMB148" s="0"/>
      <c r="AMC148" s="0"/>
      <c r="AMD148" s="0"/>
      <c r="AME148" s="0"/>
      <c r="AMF148" s="0"/>
      <c r="AMG148" s="0"/>
      <c r="AMH148" s="0"/>
      <c r="AMI148" s="0"/>
      <c r="AMJ148" s="0"/>
    </row>
    <row r="149" customFormat="false" ht="29.85" hidden="false" customHeight="false" outlineLevel="0" collapsed="false">
      <c r="A149" s="99" t="n">
        <v>105300809</v>
      </c>
      <c r="B149" s="13" t="s">
        <v>366</v>
      </c>
      <c r="C149" s="14" t="n">
        <v>26974.5</v>
      </c>
    </row>
    <row r="150" s="27" customFormat="true" ht="29.85" hidden="false" customHeight="false" outlineLevel="0" collapsed="false">
      <c r="A150" s="99" t="n">
        <v>105300814</v>
      </c>
      <c r="B150" s="13" t="s">
        <v>3134</v>
      </c>
      <c r="C150" s="14" t="n">
        <v>11560.5</v>
      </c>
      <c r="D150" s="0"/>
      <c r="E150" s="0"/>
      <c r="F150" s="0"/>
      <c r="G150" s="0"/>
      <c r="H150" s="0"/>
      <c r="I150" s="0"/>
      <c r="J150" s="0"/>
      <c r="K150" s="0"/>
      <c r="L150" s="0"/>
      <c r="M150" s="0"/>
      <c r="ALZ150" s="0"/>
      <c r="AMA150" s="0"/>
      <c r="AMB150" s="0"/>
      <c r="AMC150" s="0"/>
      <c r="AMD150" s="0"/>
      <c r="AME150" s="0"/>
      <c r="AMF150" s="0"/>
      <c r="AMG150" s="0"/>
      <c r="AMH150" s="0"/>
      <c r="AMI150" s="0"/>
      <c r="AMJ150" s="0"/>
    </row>
    <row r="151" s="27" customFormat="true" ht="29.85" hidden="false" customHeight="false" outlineLevel="0" collapsed="false">
      <c r="A151" s="99" t="n">
        <v>105300822</v>
      </c>
      <c r="B151" s="13" t="s">
        <v>1047</v>
      </c>
      <c r="C151" s="14" t="n">
        <v>11560.5</v>
      </c>
      <c r="D151" s="0"/>
      <c r="E151" s="0"/>
      <c r="F151" s="0"/>
      <c r="G151" s="0"/>
      <c r="H151" s="0"/>
      <c r="I151" s="0"/>
      <c r="J151" s="0"/>
      <c r="K151" s="0"/>
      <c r="L151" s="0"/>
      <c r="M151" s="0"/>
      <c r="ALZ151" s="0"/>
      <c r="AMA151" s="0"/>
      <c r="AMB151" s="0"/>
      <c r="AMC151" s="0"/>
      <c r="AMD151" s="0"/>
      <c r="AME151" s="0"/>
      <c r="AMF151" s="0"/>
      <c r="AMG151" s="0"/>
      <c r="AMH151" s="0"/>
      <c r="AMI151" s="0"/>
      <c r="AMJ151" s="0"/>
    </row>
    <row r="152" s="130" customFormat="true" ht="29.85" hidden="false" customHeight="false" outlineLevel="0" collapsed="false">
      <c r="A152" s="99" t="n">
        <v>105300823</v>
      </c>
      <c r="B152" s="13" t="s">
        <v>4729</v>
      </c>
      <c r="C152" s="14" t="n">
        <v>26974.5</v>
      </c>
      <c r="AMB152" s="0"/>
      <c r="AMC152" s="0"/>
      <c r="AMD152" s="0"/>
      <c r="AME152" s="0"/>
      <c r="AMF152" s="0"/>
      <c r="AMG152" s="0"/>
      <c r="AMH152" s="0"/>
      <c r="AMI152" s="0"/>
      <c r="AMJ152" s="0"/>
    </row>
    <row r="153" s="39" customFormat="true" ht="29.85" hidden="false" customHeight="false" outlineLevel="0" collapsed="false">
      <c r="A153" s="99" t="n">
        <v>105300828</v>
      </c>
      <c r="B153" s="13" t="s">
        <v>6658</v>
      </c>
      <c r="C153" s="14" t="n">
        <v>14080.5</v>
      </c>
      <c r="D153" s="38"/>
      <c r="E153" s="38"/>
      <c r="F153" s="38"/>
      <c r="G153" s="38"/>
      <c r="H153" s="38"/>
      <c r="I153" s="38"/>
      <c r="J153" s="38"/>
      <c r="K153" s="38"/>
      <c r="L153" s="38"/>
      <c r="M153" s="38"/>
      <c r="ALZ153" s="0"/>
      <c r="AMA153" s="0"/>
      <c r="AMB153" s="0"/>
      <c r="AMC153" s="0"/>
      <c r="AMD153" s="0"/>
      <c r="AME153" s="0"/>
      <c r="AMF153" s="0"/>
      <c r="AMG153" s="0"/>
      <c r="AMH153" s="0"/>
      <c r="AMI153" s="0"/>
      <c r="AMJ153" s="0"/>
    </row>
    <row r="154" customFormat="false" ht="29.85" hidden="false" customHeight="false" outlineLevel="0" collapsed="false">
      <c r="A154" s="99" t="n">
        <v>105300832</v>
      </c>
      <c r="B154" s="13" t="s">
        <v>5431</v>
      </c>
      <c r="C154" s="14" t="n">
        <v>7707</v>
      </c>
    </row>
    <row r="155" s="130" customFormat="true" ht="15.65" hidden="false" customHeight="false" outlineLevel="0" collapsed="false">
      <c r="A155" s="99" t="n">
        <v>105300839</v>
      </c>
      <c r="B155" s="13" t="s">
        <v>1605</v>
      </c>
      <c r="C155" s="14" t="n">
        <v>7707</v>
      </c>
      <c r="AMB155" s="0"/>
      <c r="AMC155" s="0"/>
      <c r="AMD155" s="0"/>
      <c r="AME155" s="0"/>
      <c r="AMF155" s="0"/>
      <c r="AMG155" s="0"/>
      <c r="AMH155" s="0"/>
      <c r="AMI155" s="0"/>
      <c r="AMJ155" s="0"/>
    </row>
    <row r="156" s="27" customFormat="true" ht="29.85" hidden="false" customHeight="false" outlineLevel="0" collapsed="false">
      <c r="A156" s="99" t="n">
        <v>105300843</v>
      </c>
      <c r="B156" s="13" t="s">
        <v>4731</v>
      </c>
      <c r="C156" s="14" t="n">
        <v>3853.5</v>
      </c>
      <c r="D156" s="0"/>
      <c r="E156" s="0"/>
      <c r="F156" s="0"/>
      <c r="G156" s="0"/>
      <c r="H156" s="0"/>
      <c r="I156" s="0"/>
      <c r="J156" s="0"/>
      <c r="K156" s="0"/>
      <c r="L156" s="0"/>
      <c r="M156" s="0"/>
      <c r="ALZ156" s="0"/>
      <c r="AMA156" s="0"/>
      <c r="AMB156" s="0"/>
      <c r="AMC156" s="0"/>
      <c r="AMD156" s="0"/>
      <c r="AME156" s="0"/>
      <c r="AMF156" s="0"/>
      <c r="AMG156" s="0"/>
      <c r="AMH156" s="0"/>
      <c r="AMI156" s="0"/>
      <c r="AMJ156" s="0"/>
    </row>
    <row r="157" customFormat="false" ht="15.65" hidden="false" customHeight="false" outlineLevel="0" collapsed="false">
      <c r="A157" s="99" t="n">
        <v>105300844</v>
      </c>
      <c r="B157" s="13" t="s">
        <v>1115</v>
      </c>
      <c r="C157" s="14" t="n">
        <v>7707</v>
      </c>
    </row>
    <row r="158" customFormat="false" ht="29.85" hidden="false" customHeight="false" outlineLevel="0" collapsed="false">
      <c r="A158" s="99" t="n">
        <v>105300849</v>
      </c>
      <c r="B158" s="13" t="s">
        <v>4033</v>
      </c>
      <c r="C158" s="14" t="n">
        <v>37548</v>
      </c>
    </row>
    <row r="159" customFormat="false" ht="29.85" hidden="false" customHeight="false" outlineLevel="0" collapsed="false">
      <c r="A159" s="99" t="n">
        <v>105300853</v>
      </c>
      <c r="B159" s="13" t="s">
        <v>314</v>
      </c>
      <c r="C159" s="14" t="n">
        <v>14080.5</v>
      </c>
    </row>
    <row r="160" customFormat="false" ht="29.85" hidden="false" customHeight="false" outlineLevel="0" collapsed="false">
      <c r="A160" s="128" t="n">
        <v>105300858</v>
      </c>
      <c r="B160" s="13" t="s">
        <v>1384</v>
      </c>
      <c r="C160" s="14" t="n">
        <v>7707</v>
      </c>
    </row>
    <row r="161" s="27" customFormat="true" ht="29.85" hidden="false" customHeight="false" outlineLevel="0" collapsed="false">
      <c r="A161" s="99" t="n">
        <v>105300862</v>
      </c>
      <c r="B161" s="13" t="s">
        <v>4077</v>
      </c>
      <c r="C161" s="14" t="n">
        <v>7707</v>
      </c>
      <c r="D161" s="0"/>
      <c r="E161" s="0"/>
      <c r="F161" s="0"/>
      <c r="G161" s="0"/>
      <c r="H161" s="0"/>
      <c r="I161" s="0"/>
      <c r="J161" s="0"/>
      <c r="K161" s="0"/>
      <c r="L161" s="0"/>
      <c r="M161" s="0"/>
      <c r="ALZ161" s="0"/>
      <c r="AMA161" s="0"/>
      <c r="AMB161" s="0"/>
      <c r="AMC161" s="0"/>
      <c r="AMD161" s="0"/>
      <c r="AME161" s="0"/>
      <c r="AMF161" s="0"/>
      <c r="AMG161" s="0"/>
      <c r="AMH161" s="0"/>
      <c r="AMI161" s="0"/>
      <c r="AMJ161" s="0"/>
    </row>
    <row r="162" customFormat="false" ht="29.85" hidden="false" customHeight="false" outlineLevel="0" collapsed="false">
      <c r="A162" s="99" t="n">
        <v>105300864</v>
      </c>
      <c r="B162" s="13" t="s">
        <v>889</v>
      </c>
      <c r="C162" s="14" t="n">
        <v>9387</v>
      </c>
    </row>
    <row r="163" customFormat="false" ht="29.85" hidden="false" customHeight="false" outlineLevel="0" collapsed="false">
      <c r="A163" s="99" t="n">
        <v>105300867</v>
      </c>
      <c r="B163" s="13" t="s">
        <v>6472</v>
      </c>
      <c r="C163" s="14" t="n">
        <v>7707</v>
      </c>
    </row>
    <row r="164" s="27" customFormat="true" ht="29.85" hidden="false" customHeight="false" outlineLevel="0" collapsed="false">
      <c r="A164" s="99" t="n">
        <v>105300870</v>
      </c>
      <c r="B164" s="13" t="s">
        <v>3580</v>
      </c>
      <c r="C164" s="14" t="n">
        <v>15414</v>
      </c>
      <c r="D164" s="0"/>
      <c r="E164" s="0"/>
      <c r="F164" s="0"/>
      <c r="G164" s="0"/>
      <c r="H164" s="0"/>
      <c r="I164" s="0"/>
      <c r="J164" s="0"/>
      <c r="K164" s="0"/>
      <c r="L164" s="0"/>
      <c r="M164" s="0"/>
      <c r="ALZ164" s="0"/>
      <c r="AMA164" s="0"/>
      <c r="AMB164" s="0"/>
      <c r="AMC164" s="0"/>
      <c r="AMD164" s="0"/>
      <c r="AME164" s="0"/>
      <c r="AMF164" s="0"/>
      <c r="AMG164" s="0"/>
      <c r="AMH164" s="0"/>
      <c r="AMI164" s="0"/>
      <c r="AMJ164" s="0"/>
    </row>
    <row r="165" s="12" customFormat="true" ht="29.85" hidden="false" customHeight="false" outlineLevel="0" collapsed="false">
      <c r="A165" s="128" t="n">
        <v>105300873</v>
      </c>
      <c r="B165" s="13" t="s">
        <v>1967</v>
      </c>
      <c r="C165" s="14" t="n">
        <v>11560.5</v>
      </c>
      <c r="AMB165" s="0"/>
      <c r="AMC165" s="0"/>
      <c r="AMD165" s="0"/>
      <c r="AME165" s="0"/>
      <c r="AMF165" s="0"/>
      <c r="AMG165" s="0"/>
      <c r="AMH165" s="0"/>
      <c r="AMI165" s="0"/>
      <c r="AMJ165" s="0"/>
    </row>
    <row r="166" customFormat="false" ht="29.85" hidden="false" customHeight="false" outlineLevel="0" collapsed="false">
      <c r="A166" s="99" t="n">
        <v>105300874</v>
      </c>
      <c r="B166" s="13" t="s">
        <v>76</v>
      </c>
      <c r="C166" s="14" t="n">
        <v>7707</v>
      </c>
    </row>
    <row r="167" s="27" customFormat="true" ht="29.85" hidden="false" customHeight="false" outlineLevel="0" collapsed="false">
      <c r="A167" s="99" t="n">
        <v>105300876</v>
      </c>
      <c r="B167" s="13" t="s">
        <v>4758</v>
      </c>
      <c r="C167" s="14" t="n">
        <v>3853.5</v>
      </c>
      <c r="D167" s="0"/>
      <c r="E167" s="0"/>
      <c r="F167" s="0"/>
      <c r="G167" s="0"/>
      <c r="H167" s="0"/>
      <c r="I167" s="0"/>
      <c r="J167" s="0"/>
      <c r="K167" s="0"/>
      <c r="L167" s="0"/>
      <c r="M167" s="0"/>
      <c r="ALZ167" s="0"/>
      <c r="AMA167" s="0"/>
      <c r="AMB167" s="0"/>
      <c r="AMC167" s="0"/>
      <c r="AMD167" s="0"/>
      <c r="AME167" s="0"/>
      <c r="AMF167" s="0"/>
      <c r="AMG167" s="0"/>
      <c r="AMH167" s="0"/>
      <c r="AMI167" s="0"/>
      <c r="AMJ167" s="0"/>
    </row>
    <row r="168" customFormat="false" ht="29.85" hidden="false" customHeight="false" outlineLevel="0" collapsed="false">
      <c r="A168" s="99" t="n">
        <v>105300877</v>
      </c>
      <c r="B168" s="13" t="s">
        <v>5601</v>
      </c>
      <c r="C168" s="14" t="n">
        <v>7707</v>
      </c>
    </row>
    <row r="169" s="27" customFormat="true" ht="29.85" hidden="false" customHeight="false" outlineLevel="0" collapsed="false">
      <c r="A169" s="99" t="n">
        <v>105300881</v>
      </c>
      <c r="B169" s="13" t="s">
        <v>2336</v>
      </c>
      <c r="C169" s="14" t="n">
        <v>23121</v>
      </c>
      <c r="D169" s="0"/>
      <c r="E169" s="0"/>
      <c r="F169" s="0"/>
      <c r="G169" s="0"/>
      <c r="H169" s="0"/>
      <c r="I169" s="0"/>
      <c r="J169" s="0"/>
      <c r="K169" s="0"/>
      <c r="L169" s="0"/>
      <c r="M169" s="0"/>
      <c r="ALZ169" s="0"/>
      <c r="AMA169" s="0"/>
      <c r="AMB169" s="0"/>
      <c r="AMC169" s="0"/>
      <c r="AMD169" s="0"/>
      <c r="AME169" s="0"/>
      <c r="AMF169" s="0"/>
      <c r="AMG169" s="0"/>
      <c r="AMH169" s="0"/>
      <c r="AMI169" s="0"/>
      <c r="AMJ169" s="0"/>
    </row>
    <row r="170" customFormat="false" ht="29.85" hidden="false" customHeight="false" outlineLevel="0" collapsed="false">
      <c r="A170" s="7" t="n">
        <v>105300885</v>
      </c>
      <c r="B170" s="9" t="s">
        <v>3399</v>
      </c>
      <c r="C170" s="10" t="n">
        <v>7707</v>
      </c>
    </row>
    <row r="171" customFormat="false" ht="15.65" hidden="false" customHeight="false" outlineLevel="0" collapsed="false">
      <c r="A171" s="7" t="n">
        <v>105300885</v>
      </c>
      <c r="B171" s="9" t="s">
        <v>3400</v>
      </c>
      <c r="C171" s="10" t="n">
        <v>7707</v>
      </c>
    </row>
    <row r="172" s="12" customFormat="true" ht="29.85" hidden="false" customHeight="false" outlineLevel="0" collapsed="false">
      <c r="A172" s="99" t="n">
        <v>105300886</v>
      </c>
      <c r="B172" s="13" t="s">
        <v>6166</v>
      </c>
      <c r="C172" s="14" t="n">
        <v>23467.5</v>
      </c>
      <c r="AMB172" s="0"/>
      <c r="AMC172" s="0"/>
      <c r="AMD172" s="0"/>
      <c r="AME172" s="0"/>
      <c r="AMF172" s="0"/>
      <c r="AMG172" s="0"/>
      <c r="AMH172" s="0"/>
      <c r="AMI172" s="0"/>
      <c r="AMJ172" s="0"/>
    </row>
    <row r="173" s="12" customFormat="true" ht="29.85" hidden="false" customHeight="false" outlineLevel="0" collapsed="false">
      <c r="A173" s="99" t="n">
        <v>105300888</v>
      </c>
      <c r="B173" s="13" t="s">
        <v>83</v>
      </c>
      <c r="C173" s="14" t="n">
        <v>11560.5</v>
      </c>
      <c r="AMB173" s="0"/>
      <c r="AMC173" s="0"/>
      <c r="AMD173" s="0"/>
      <c r="AME173" s="0"/>
      <c r="AMF173" s="0"/>
      <c r="AMG173" s="0"/>
      <c r="AMH173" s="0"/>
      <c r="AMI173" s="0"/>
      <c r="AMJ173" s="0"/>
    </row>
    <row r="174" customFormat="false" ht="15.65" hidden="false" customHeight="false" outlineLevel="0" collapsed="false">
      <c r="A174" s="128" t="n">
        <v>105300889</v>
      </c>
      <c r="B174" s="13" t="s">
        <v>3907</v>
      </c>
      <c r="C174" s="14" t="n">
        <v>14080.5</v>
      </c>
    </row>
    <row r="175" customFormat="false" ht="29.85" hidden="false" customHeight="false" outlineLevel="0" collapsed="false">
      <c r="A175" s="99" t="n">
        <v>105300891</v>
      </c>
      <c r="B175" s="13" t="s">
        <v>3477</v>
      </c>
      <c r="C175" s="14" t="n">
        <v>23121</v>
      </c>
    </row>
    <row r="176" customFormat="false" ht="29.85" hidden="false" customHeight="false" outlineLevel="0" collapsed="false">
      <c r="A176" s="99" t="n">
        <v>105300894</v>
      </c>
      <c r="B176" s="13" t="s">
        <v>1337</v>
      </c>
      <c r="C176" s="14" t="n">
        <v>30828</v>
      </c>
    </row>
    <row r="177" customFormat="false" ht="29.85" hidden="false" customHeight="false" outlineLevel="0" collapsed="false">
      <c r="A177" s="99" t="n">
        <v>105300900</v>
      </c>
      <c r="B177" s="13" t="s">
        <v>3935</v>
      </c>
      <c r="C177" s="14" t="n">
        <v>11560.5</v>
      </c>
    </row>
    <row r="178" customFormat="false" ht="29.85" hidden="false" customHeight="false" outlineLevel="0" collapsed="false">
      <c r="A178" s="128" t="n">
        <v>105300901</v>
      </c>
      <c r="B178" s="13" t="s">
        <v>4011</v>
      </c>
      <c r="C178" s="14" t="n">
        <v>3853.5</v>
      </c>
    </row>
    <row r="179" customFormat="false" ht="29.85" hidden="false" customHeight="false" outlineLevel="0" collapsed="false">
      <c r="A179" s="7" t="n">
        <v>105300910</v>
      </c>
      <c r="B179" s="9" t="s">
        <v>6253</v>
      </c>
      <c r="C179" s="10" t="n">
        <v>11486.8</v>
      </c>
    </row>
    <row r="180" customFormat="false" ht="29.85" hidden="false" customHeight="false" outlineLevel="0" collapsed="false">
      <c r="A180" s="7" t="n">
        <v>105300910</v>
      </c>
      <c r="B180" s="9" t="s">
        <v>6254</v>
      </c>
      <c r="C180" s="10" t="n">
        <v>7707</v>
      </c>
    </row>
    <row r="181" customFormat="false" ht="29.85" hidden="false" customHeight="false" outlineLevel="0" collapsed="false">
      <c r="A181" s="7" t="n">
        <v>105300910</v>
      </c>
      <c r="B181" s="9" t="s">
        <v>6255</v>
      </c>
      <c r="C181" s="10" t="n">
        <v>7707</v>
      </c>
    </row>
    <row r="182" customFormat="false" ht="29.85" hidden="false" customHeight="false" outlineLevel="0" collapsed="false">
      <c r="A182" s="99" t="n">
        <v>105300915</v>
      </c>
      <c r="B182" s="13" t="s">
        <v>2782</v>
      </c>
      <c r="C182" s="14" t="n">
        <v>14080.5</v>
      </c>
    </row>
    <row r="183" customFormat="false" ht="29.85" hidden="false" customHeight="false" outlineLevel="0" collapsed="false">
      <c r="A183" s="99" t="n">
        <v>105300925</v>
      </c>
      <c r="B183" s="13" t="s">
        <v>2902</v>
      </c>
      <c r="C183" s="14" t="n">
        <v>18774</v>
      </c>
    </row>
    <row r="184" customFormat="false" ht="29.85" hidden="false" customHeight="false" outlineLevel="0" collapsed="false">
      <c r="A184" s="99" t="n">
        <v>105300929</v>
      </c>
      <c r="B184" s="13" t="s">
        <v>2188</v>
      </c>
      <c r="C184" s="14" t="n">
        <v>11560.5</v>
      </c>
    </row>
    <row r="185" customFormat="false" ht="15.65" hidden="false" customHeight="false" outlineLevel="0" collapsed="false">
      <c r="A185" s="99" t="n">
        <v>105300930</v>
      </c>
      <c r="B185" s="13" t="s">
        <v>4502</v>
      </c>
      <c r="C185" s="14" t="n">
        <v>11560.5</v>
      </c>
    </row>
    <row r="186" customFormat="false" ht="29.85" hidden="false" customHeight="false" outlineLevel="0" collapsed="false">
      <c r="A186" s="99" t="n">
        <v>105300939</v>
      </c>
      <c r="B186" s="13" t="s">
        <v>5437</v>
      </c>
      <c r="C186" s="14" t="n">
        <v>15414</v>
      </c>
    </row>
    <row r="187" s="38" customFormat="true" ht="29.85" hidden="false" customHeight="false" outlineLevel="0" collapsed="false">
      <c r="A187" s="99" t="n">
        <v>105300941</v>
      </c>
      <c r="B187" s="13" t="s">
        <v>3723</v>
      </c>
      <c r="C187" s="14" t="n">
        <v>7707</v>
      </c>
      <c r="ALZ187" s="0"/>
      <c r="AMA187" s="0"/>
      <c r="AMB187" s="0"/>
      <c r="AMC187" s="0"/>
      <c r="AMD187" s="0"/>
      <c r="AME187" s="0"/>
      <c r="AMF187" s="0"/>
      <c r="AMG187" s="0"/>
      <c r="AMH187" s="0"/>
      <c r="AMI187" s="0"/>
      <c r="AMJ187" s="0"/>
    </row>
    <row r="188" s="27" customFormat="true" ht="29.85" hidden="false" customHeight="false" outlineLevel="0" collapsed="false">
      <c r="A188" s="99" t="n">
        <v>105300953</v>
      </c>
      <c r="B188" s="13" t="s">
        <v>4270</v>
      </c>
      <c r="C188" s="14" t="n">
        <v>34460.4</v>
      </c>
      <c r="D188" s="0"/>
      <c r="E188" s="0"/>
      <c r="F188" s="0"/>
      <c r="G188" s="0"/>
      <c r="H188" s="0"/>
      <c r="I188" s="0"/>
      <c r="J188" s="0"/>
      <c r="K188" s="0"/>
      <c r="L188" s="0"/>
      <c r="M188" s="0"/>
      <c r="ALZ188" s="0"/>
      <c r="AMA188" s="0"/>
      <c r="AMB188" s="0"/>
      <c r="AMC188" s="0"/>
      <c r="AMD188" s="0"/>
      <c r="AME188" s="0"/>
      <c r="AMF188" s="0"/>
      <c r="AMG188" s="0"/>
      <c r="AMH188" s="0"/>
      <c r="AMI188" s="0"/>
      <c r="AMJ188" s="0"/>
    </row>
    <row r="189" customFormat="false" ht="29.85" hidden="false" customHeight="false" outlineLevel="0" collapsed="false">
      <c r="A189" s="99" t="n">
        <v>105300955</v>
      </c>
      <c r="B189" s="13" t="s">
        <v>6414</v>
      </c>
      <c r="C189" s="14" t="n">
        <v>23121</v>
      </c>
    </row>
    <row r="190" customFormat="false" ht="29.85" hidden="false" customHeight="false" outlineLevel="0" collapsed="false">
      <c r="A190" s="7" t="n">
        <v>105300958</v>
      </c>
      <c r="B190" s="9" t="s">
        <v>201</v>
      </c>
      <c r="C190" s="10" t="n">
        <v>28717</v>
      </c>
    </row>
    <row r="191" customFormat="false" ht="29.85" hidden="false" customHeight="false" outlineLevel="0" collapsed="false">
      <c r="A191" s="7" t="n">
        <v>105300958</v>
      </c>
      <c r="B191" s="9" t="s">
        <v>202</v>
      </c>
      <c r="C191" s="10" t="n">
        <v>28717</v>
      </c>
    </row>
    <row r="192" customFormat="false" ht="29.85" hidden="false" customHeight="false" outlineLevel="0" collapsed="false">
      <c r="A192" s="99" t="n">
        <v>105300960</v>
      </c>
      <c r="B192" s="13" t="s">
        <v>4535</v>
      </c>
      <c r="C192" s="14" t="n">
        <v>19267.5</v>
      </c>
    </row>
    <row r="193" customFormat="false" ht="29.85" hidden="false" customHeight="false" outlineLevel="0" collapsed="false">
      <c r="A193" s="99" t="n">
        <v>105300964</v>
      </c>
      <c r="B193" s="13" t="s">
        <v>3770</v>
      </c>
      <c r="C193" s="14" t="n">
        <v>18774</v>
      </c>
    </row>
    <row r="194" s="27" customFormat="true" ht="15.65" hidden="false" customHeight="false" outlineLevel="0" collapsed="false">
      <c r="A194" s="99" t="n">
        <v>105300969</v>
      </c>
      <c r="B194" s="13" t="s">
        <v>3319</v>
      </c>
      <c r="C194" s="14" t="n">
        <v>11560.5</v>
      </c>
      <c r="D194" s="0"/>
      <c r="E194" s="0"/>
      <c r="F194" s="0"/>
      <c r="G194" s="0"/>
      <c r="H194" s="0"/>
      <c r="I194" s="0"/>
      <c r="J194" s="0"/>
      <c r="K194" s="0"/>
      <c r="L194" s="0"/>
      <c r="M194" s="0"/>
      <c r="ALZ194" s="0"/>
      <c r="AMA194" s="0"/>
      <c r="AMB194" s="0"/>
      <c r="AMC194" s="0"/>
      <c r="AMD194" s="0"/>
      <c r="AME194" s="0"/>
      <c r="AMF194" s="0"/>
      <c r="AMG194" s="0"/>
      <c r="AMH194" s="0"/>
      <c r="AMI194" s="0"/>
      <c r="AMJ194" s="0"/>
    </row>
    <row r="195" customFormat="false" ht="29.85" hidden="false" customHeight="false" outlineLevel="0" collapsed="false">
      <c r="A195" s="99" t="n">
        <v>105300970</v>
      </c>
      <c r="B195" s="13" t="s">
        <v>5623</v>
      </c>
      <c r="C195" s="14" t="n">
        <v>7707</v>
      </c>
      <c r="D195" s="30"/>
      <c r="E195" s="30"/>
      <c r="F195" s="30"/>
      <c r="G195" s="30"/>
      <c r="H195" s="30"/>
      <c r="I195" s="30"/>
      <c r="J195" s="30"/>
      <c r="K195" s="30"/>
      <c r="L195" s="30"/>
      <c r="M195" s="30"/>
    </row>
    <row r="196" customFormat="false" ht="15.65" hidden="false" customHeight="false" outlineLevel="0" collapsed="false">
      <c r="A196" s="128" t="n">
        <v>105300972</v>
      </c>
      <c r="B196" s="13" t="s">
        <v>4410</v>
      </c>
      <c r="C196" s="14" t="n">
        <v>22973.6</v>
      </c>
    </row>
    <row r="197" s="27" customFormat="true" ht="29.85" hidden="false" customHeight="false" outlineLevel="0" collapsed="false">
      <c r="A197" s="99" t="n">
        <v>105300974</v>
      </c>
      <c r="B197" s="13" t="s">
        <v>1799</v>
      </c>
      <c r="C197" s="14" t="n">
        <v>11560.5</v>
      </c>
      <c r="D197" s="0"/>
      <c r="E197" s="0"/>
      <c r="F197" s="0"/>
      <c r="G197" s="0"/>
      <c r="H197" s="0"/>
      <c r="I197" s="0"/>
      <c r="J197" s="0"/>
      <c r="K197" s="0"/>
      <c r="L197" s="0"/>
      <c r="M197" s="0"/>
      <c r="ALZ197" s="0"/>
      <c r="AMA197" s="0"/>
      <c r="AMB197" s="0"/>
      <c r="AMC197" s="0"/>
      <c r="AMD197" s="0"/>
      <c r="AME197" s="0"/>
      <c r="AMF197" s="0"/>
      <c r="AMG197" s="0"/>
      <c r="AMH197" s="0"/>
      <c r="AMI197" s="0"/>
      <c r="AMJ197" s="0"/>
    </row>
    <row r="198" customFormat="false" ht="29.85" hidden="false" customHeight="false" outlineLevel="0" collapsed="false">
      <c r="A198" s="99" t="n">
        <v>105300977</v>
      </c>
      <c r="B198" s="13" t="s">
        <v>5379</v>
      </c>
      <c r="C198" s="14" t="n">
        <v>9387</v>
      </c>
    </row>
    <row r="199" customFormat="false" ht="29.85" hidden="false" customHeight="false" outlineLevel="0" collapsed="false">
      <c r="A199" s="99" t="n">
        <v>105300982</v>
      </c>
      <c r="B199" s="13" t="s">
        <v>6417</v>
      </c>
      <c r="C199" s="14" t="n">
        <v>17230.2</v>
      </c>
    </row>
    <row r="200" s="27" customFormat="true" ht="29.85" hidden="false" customHeight="false" outlineLevel="0" collapsed="false">
      <c r="A200" s="99" t="n">
        <v>105300992</v>
      </c>
      <c r="B200" s="13" t="s">
        <v>3669</v>
      </c>
      <c r="C200" s="14" t="n">
        <v>11560.5</v>
      </c>
      <c r="D200" s="0"/>
      <c r="E200" s="0"/>
      <c r="F200" s="0"/>
      <c r="G200" s="0"/>
      <c r="H200" s="0"/>
      <c r="I200" s="0"/>
      <c r="J200" s="0"/>
      <c r="K200" s="0"/>
      <c r="L200" s="0"/>
      <c r="M200" s="0"/>
      <c r="ALZ200" s="0"/>
      <c r="AMA200" s="0"/>
      <c r="AMB200" s="0"/>
      <c r="AMC200" s="0"/>
      <c r="AMD200" s="0"/>
      <c r="AME200" s="0"/>
      <c r="AMF200" s="0"/>
      <c r="AMG200" s="0"/>
      <c r="AMH200" s="0"/>
      <c r="AMI200" s="0"/>
      <c r="AMJ200" s="0"/>
    </row>
    <row r="201" s="12" customFormat="true" ht="29.85" hidden="false" customHeight="false" outlineLevel="0" collapsed="false">
      <c r="A201" s="99" t="n">
        <v>105300995</v>
      </c>
      <c r="B201" s="13" t="s">
        <v>3607</v>
      </c>
      <c r="C201" s="14" t="n">
        <v>17230.2</v>
      </c>
      <c r="AMB201" s="0"/>
      <c r="AMC201" s="0"/>
      <c r="AMD201" s="0"/>
      <c r="AME201" s="0"/>
      <c r="AMF201" s="0"/>
      <c r="AMG201" s="0"/>
      <c r="AMH201" s="0"/>
      <c r="AMI201" s="0"/>
      <c r="AMJ201" s="0"/>
    </row>
    <row r="202" customFormat="false" ht="29.85" hidden="false" customHeight="false" outlineLevel="0" collapsed="false">
      <c r="A202" s="128" t="n">
        <v>105300997</v>
      </c>
      <c r="B202" s="13" t="s">
        <v>4187</v>
      </c>
      <c r="C202" s="14" t="n">
        <v>3853.5</v>
      </c>
    </row>
    <row r="203" s="27" customFormat="true" ht="15.65" hidden="false" customHeight="false" outlineLevel="0" collapsed="false">
      <c r="A203" s="99" t="n">
        <v>105301002</v>
      </c>
      <c r="B203" s="13" t="s">
        <v>4023</v>
      </c>
      <c r="C203" s="14" t="n">
        <v>7707</v>
      </c>
      <c r="D203" s="0"/>
      <c r="E203" s="0"/>
      <c r="F203" s="0"/>
      <c r="G203" s="0"/>
      <c r="H203" s="0"/>
      <c r="I203" s="0"/>
      <c r="J203" s="0"/>
      <c r="K203" s="0"/>
      <c r="L203" s="0"/>
      <c r="M203" s="0"/>
      <c r="ALZ203" s="0"/>
      <c r="AMA203" s="0"/>
      <c r="AMB203" s="0"/>
      <c r="AMC203" s="0"/>
      <c r="AMD203" s="0"/>
      <c r="AME203" s="0"/>
      <c r="AMF203" s="0"/>
      <c r="AMG203" s="0"/>
      <c r="AMH203" s="0"/>
      <c r="AMI203" s="0"/>
      <c r="AMJ203" s="0"/>
    </row>
    <row r="204" customFormat="false" ht="29.85" hidden="false" customHeight="false" outlineLevel="0" collapsed="false">
      <c r="A204" s="99" t="n">
        <v>105301009</v>
      </c>
      <c r="B204" s="13" t="s">
        <v>4749</v>
      </c>
      <c r="C204" s="14" t="n">
        <v>17230.2</v>
      </c>
    </row>
    <row r="205" s="27" customFormat="true" ht="29.85" hidden="false" customHeight="false" outlineLevel="0" collapsed="false">
      <c r="A205" s="99" t="n">
        <v>105301012</v>
      </c>
      <c r="B205" s="13" t="s">
        <v>4699</v>
      </c>
      <c r="C205" s="14" t="n">
        <v>3853.5</v>
      </c>
      <c r="D205" s="0"/>
      <c r="E205" s="0"/>
      <c r="F205" s="0"/>
      <c r="G205" s="0"/>
      <c r="H205" s="0"/>
      <c r="I205" s="0"/>
      <c r="J205" s="0"/>
      <c r="K205" s="0"/>
      <c r="L205" s="0"/>
      <c r="M205" s="0"/>
      <c r="ALZ205" s="0"/>
      <c r="AMA205" s="0"/>
      <c r="AMB205" s="0"/>
      <c r="AMC205" s="0"/>
      <c r="AMD205" s="0"/>
      <c r="AME205" s="0"/>
      <c r="AMF205" s="0"/>
      <c r="AMG205" s="0"/>
      <c r="AMH205" s="0"/>
      <c r="AMI205" s="0"/>
      <c r="AMJ205" s="0"/>
    </row>
    <row r="206" customFormat="false" ht="29.85" hidden="false" customHeight="false" outlineLevel="0" collapsed="false">
      <c r="A206" s="7" t="n">
        <v>105301020</v>
      </c>
      <c r="B206" s="9" t="s">
        <v>2319</v>
      </c>
      <c r="C206" s="10" t="n">
        <v>15414</v>
      </c>
    </row>
    <row r="207" customFormat="false" ht="29.85" hidden="false" customHeight="false" outlineLevel="0" collapsed="false">
      <c r="A207" s="7" t="n">
        <v>105301020</v>
      </c>
      <c r="B207" s="9" t="s">
        <v>2320</v>
      </c>
      <c r="C207" s="10" t="n">
        <v>7707</v>
      </c>
    </row>
    <row r="208" s="27" customFormat="true" ht="29.85" hidden="false" customHeight="false" outlineLevel="0" collapsed="false">
      <c r="A208" s="128" t="n">
        <v>105301021</v>
      </c>
      <c r="B208" s="13" t="s">
        <v>3164</v>
      </c>
      <c r="C208" s="14" t="n">
        <v>17230.2</v>
      </c>
      <c r="D208" s="0"/>
      <c r="E208" s="0"/>
      <c r="F208" s="0"/>
      <c r="G208" s="0"/>
      <c r="H208" s="0"/>
      <c r="I208" s="0"/>
      <c r="J208" s="0"/>
      <c r="K208" s="0"/>
      <c r="L208" s="0"/>
      <c r="M208" s="0"/>
      <c r="ALZ208" s="0"/>
      <c r="AMA208" s="0"/>
      <c r="AMB208" s="0"/>
      <c r="AMC208" s="0"/>
      <c r="AMD208" s="0"/>
      <c r="AME208" s="0"/>
      <c r="AMF208" s="0"/>
      <c r="AMG208" s="0"/>
      <c r="AMH208" s="0"/>
      <c r="AMI208" s="0"/>
      <c r="AMJ208" s="0"/>
    </row>
    <row r="209" s="38" customFormat="true" ht="29.85" hidden="false" customHeight="false" outlineLevel="0" collapsed="false">
      <c r="A209" s="99" t="n">
        <v>105301035</v>
      </c>
      <c r="B209" s="13" t="s">
        <v>811</v>
      </c>
      <c r="C209" s="14" t="n">
        <v>11560.5</v>
      </c>
      <c r="ALZ209" s="0"/>
      <c r="AMA209" s="0"/>
      <c r="AMB209" s="0"/>
      <c r="AMC209" s="0"/>
      <c r="AMD209" s="0"/>
      <c r="AME209" s="0"/>
      <c r="AMF209" s="0"/>
      <c r="AMG209" s="0"/>
      <c r="AMH209" s="0"/>
      <c r="AMI209" s="0"/>
      <c r="AMJ209" s="0"/>
    </row>
    <row r="210" customFormat="false" ht="29.85" hidden="false" customHeight="false" outlineLevel="0" collapsed="false">
      <c r="A210" s="128" t="n">
        <v>105301040</v>
      </c>
      <c r="B210" s="13" t="s">
        <v>6188</v>
      </c>
      <c r="C210" s="14" t="n">
        <v>23121</v>
      </c>
    </row>
    <row r="211" s="27" customFormat="true" ht="29.85" hidden="false" customHeight="false" outlineLevel="0" collapsed="false">
      <c r="A211" s="99" t="n">
        <v>105301043</v>
      </c>
      <c r="B211" s="13" t="s">
        <v>5913</v>
      </c>
      <c r="C211" s="14" t="n">
        <v>9387</v>
      </c>
      <c r="D211" s="0"/>
      <c r="E211" s="0"/>
      <c r="F211" s="0"/>
      <c r="G211" s="0"/>
      <c r="H211" s="0"/>
      <c r="I211" s="0"/>
      <c r="J211" s="0"/>
      <c r="K211" s="0"/>
      <c r="L211" s="0"/>
      <c r="M211" s="0"/>
      <c r="ALZ211" s="0"/>
      <c r="AMA211" s="0"/>
      <c r="AMB211" s="0"/>
      <c r="AMC211" s="0"/>
      <c r="AMD211" s="0"/>
      <c r="AME211" s="0"/>
      <c r="AMF211" s="0"/>
      <c r="AMG211" s="0"/>
      <c r="AMH211" s="0"/>
      <c r="AMI211" s="0"/>
      <c r="AMJ211" s="0"/>
    </row>
    <row r="212" customFormat="false" ht="15.65" hidden="false" customHeight="false" outlineLevel="0" collapsed="false">
      <c r="A212" s="99" t="n">
        <v>105301049</v>
      </c>
      <c r="B212" s="13" t="s">
        <v>6112</v>
      </c>
      <c r="C212" s="14" t="n">
        <v>9387</v>
      </c>
    </row>
    <row r="213" customFormat="false" ht="29.85" hidden="false" customHeight="false" outlineLevel="0" collapsed="false">
      <c r="A213" s="99" t="n">
        <v>105301051</v>
      </c>
      <c r="B213" s="13" t="s">
        <v>4974</v>
      </c>
      <c r="C213" s="14" t="n">
        <v>23121</v>
      </c>
    </row>
    <row r="214" s="44" customFormat="true" ht="29.85" hidden="false" customHeight="false" outlineLevel="0" collapsed="false">
      <c r="A214" s="99" t="n">
        <v>105301054</v>
      </c>
      <c r="B214" s="13" t="s">
        <v>2614</v>
      </c>
      <c r="C214" s="14" t="n">
        <v>11560.5</v>
      </c>
      <c r="D214" s="0"/>
      <c r="E214" s="0"/>
      <c r="F214" s="0"/>
      <c r="G214" s="0"/>
      <c r="H214" s="0"/>
      <c r="I214" s="0"/>
      <c r="J214" s="0"/>
      <c r="K214" s="0"/>
      <c r="L214" s="0"/>
      <c r="M214" s="0"/>
      <c r="ALZ214" s="0"/>
      <c r="AMA214" s="0"/>
      <c r="AMB214" s="0"/>
      <c r="AMC214" s="0"/>
      <c r="AMD214" s="0"/>
      <c r="AME214" s="0"/>
      <c r="AMF214" s="0"/>
      <c r="AMG214" s="0"/>
      <c r="AMH214" s="0"/>
      <c r="AMI214" s="0"/>
      <c r="AMJ214" s="0"/>
    </row>
    <row r="215" s="12" customFormat="true" ht="29.85" hidden="false" customHeight="false" outlineLevel="0" collapsed="false">
      <c r="A215" s="99" t="n">
        <v>105301055</v>
      </c>
      <c r="B215" s="13" t="s">
        <v>3471</v>
      </c>
      <c r="C215" s="14" t="n">
        <v>3853.5</v>
      </c>
      <c r="AMB215" s="0"/>
      <c r="AMC215" s="0"/>
      <c r="AMD215" s="0"/>
      <c r="AME215" s="0"/>
      <c r="AMF215" s="0"/>
      <c r="AMG215" s="0"/>
      <c r="AMH215" s="0"/>
      <c r="AMI215" s="0"/>
      <c r="AMJ215" s="0"/>
    </row>
    <row r="216" s="12" customFormat="true" ht="15.65" hidden="false" customHeight="false" outlineLevel="0" collapsed="false">
      <c r="A216" s="99" t="n">
        <v>105301063</v>
      </c>
      <c r="B216" s="13" t="s">
        <v>163</v>
      </c>
      <c r="C216" s="14" t="n">
        <v>9387</v>
      </c>
      <c r="AMB216" s="0"/>
      <c r="AMC216" s="0"/>
      <c r="AMD216" s="0"/>
      <c r="AME216" s="0"/>
      <c r="AMF216" s="0"/>
      <c r="AMG216" s="0"/>
      <c r="AMH216" s="0"/>
      <c r="AMI216" s="0"/>
      <c r="AMJ216" s="0"/>
    </row>
    <row r="217" customFormat="false" ht="29.85" hidden="false" customHeight="false" outlineLevel="0" collapsed="false">
      <c r="A217" s="128" t="n">
        <v>105301068</v>
      </c>
      <c r="B217" s="13" t="s">
        <v>4550</v>
      </c>
      <c r="C217" s="14" t="n">
        <v>3853.5</v>
      </c>
    </row>
    <row r="218" s="27" customFormat="true" ht="29.85" hidden="false" customHeight="false" outlineLevel="0" collapsed="false">
      <c r="A218" s="99" t="n">
        <v>105301078</v>
      </c>
      <c r="B218" s="13" t="s">
        <v>4645</v>
      </c>
      <c r="C218" s="14" t="n">
        <v>7707</v>
      </c>
      <c r="D218" s="0"/>
      <c r="E218" s="0"/>
      <c r="F218" s="0"/>
      <c r="G218" s="0"/>
      <c r="H218" s="0"/>
      <c r="I218" s="0"/>
      <c r="J218" s="0"/>
      <c r="K218" s="0"/>
      <c r="L218" s="0"/>
      <c r="M218" s="0"/>
      <c r="ALZ218" s="0"/>
      <c r="AMA218" s="0"/>
      <c r="AMB218" s="0"/>
      <c r="AMC218" s="0"/>
      <c r="AMD218" s="0"/>
      <c r="AME218" s="0"/>
      <c r="AMF218" s="0"/>
      <c r="AMG218" s="0"/>
      <c r="AMH218" s="0"/>
      <c r="AMI218" s="0"/>
      <c r="AMJ218" s="0"/>
    </row>
    <row r="219" customFormat="false" ht="29.85" hidden="false" customHeight="false" outlineLevel="0" collapsed="false">
      <c r="A219" s="99" t="n">
        <v>105301081</v>
      </c>
      <c r="B219" s="13" t="s">
        <v>961</v>
      </c>
      <c r="C219" s="14" t="n">
        <v>3853.5</v>
      </c>
    </row>
    <row r="220" s="27" customFormat="true" ht="29.85" hidden="false" customHeight="false" outlineLevel="0" collapsed="false">
      <c r="A220" s="128" t="n">
        <v>105301089</v>
      </c>
      <c r="B220" s="13" t="s">
        <v>6821</v>
      </c>
      <c r="C220" s="14" t="n">
        <v>7707</v>
      </c>
      <c r="D220" s="0"/>
      <c r="E220" s="0"/>
      <c r="F220" s="0"/>
      <c r="G220" s="0"/>
      <c r="H220" s="0"/>
      <c r="I220" s="0"/>
      <c r="J220" s="0"/>
      <c r="K220" s="0"/>
      <c r="L220" s="0"/>
      <c r="M220" s="0"/>
      <c r="ALZ220" s="0"/>
      <c r="AMA220" s="0"/>
      <c r="AMB220" s="0"/>
      <c r="AMC220" s="0"/>
      <c r="AMD220" s="0"/>
      <c r="AME220" s="0"/>
      <c r="AMF220" s="0"/>
      <c r="AMG220" s="0"/>
      <c r="AMH220" s="0"/>
      <c r="AMI220" s="0"/>
      <c r="AMJ220" s="0"/>
    </row>
    <row r="221" customFormat="false" ht="29.85" hidden="false" customHeight="false" outlineLevel="0" collapsed="false">
      <c r="A221" s="99" t="n">
        <v>105301090</v>
      </c>
      <c r="B221" s="13" t="s">
        <v>4702</v>
      </c>
      <c r="C221" s="14" t="n">
        <v>3853.5</v>
      </c>
    </row>
    <row r="222" customFormat="false" ht="29.85" hidden="false" customHeight="false" outlineLevel="0" collapsed="false">
      <c r="A222" s="99" t="n">
        <v>105301098</v>
      </c>
      <c r="B222" s="13" t="s">
        <v>4348</v>
      </c>
      <c r="C222" s="14" t="n">
        <v>3853.5</v>
      </c>
    </row>
    <row r="223" customFormat="false" ht="15.65" hidden="false" customHeight="false" outlineLevel="0" collapsed="false">
      <c r="A223" s="99" t="n">
        <v>105301110</v>
      </c>
      <c r="B223" s="13" t="s">
        <v>6555</v>
      </c>
      <c r="C223" s="14" t="n">
        <v>17230.2</v>
      </c>
    </row>
    <row r="224" s="27" customFormat="true" ht="29.85" hidden="false" customHeight="false" outlineLevel="0" collapsed="false">
      <c r="A224" s="7" t="n">
        <v>105301155</v>
      </c>
      <c r="B224" s="9" t="s">
        <v>2018</v>
      </c>
      <c r="C224" s="10" t="n">
        <v>19267.5</v>
      </c>
      <c r="D224" s="0"/>
      <c r="E224" s="0"/>
      <c r="F224" s="0"/>
      <c r="G224" s="0"/>
      <c r="H224" s="0"/>
      <c r="I224" s="0"/>
      <c r="J224" s="0"/>
      <c r="K224" s="0"/>
      <c r="L224" s="0"/>
      <c r="M224" s="0"/>
      <c r="ALZ224" s="0"/>
      <c r="AMA224" s="0"/>
      <c r="AMB224" s="0"/>
      <c r="AMC224" s="0"/>
      <c r="AMD224" s="0"/>
      <c r="AME224" s="0"/>
      <c r="AMF224" s="0"/>
      <c r="AMG224" s="0"/>
      <c r="AMH224" s="0"/>
      <c r="AMI224" s="0"/>
      <c r="AMJ224" s="0"/>
    </row>
    <row r="225" customFormat="false" ht="29.85" hidden="false" customHeight="false" outlineLevel="0" collapsed="false">
      <c r="A225" s="7" t="n">
        <v>105301155</v>
      </c>
      <c r="B225" s="24" t="s">
        <v>2019</v>
      </c>
      <c r="C225" s="25" t="n">
        <v>19267.5</v>
      </c>
    </row>
    <row r="226" customFormat="false" ht="29.85" hidden="false" customHeight="false" outlineLevel="0" collapsed="false">
      <c r="A226" s="99" t="n">
        <v>105301169</v>
      </c>
      <c r="B226" s="13" t="s">
        <v>1828</v>
      </c>
      <c r="C226" s="14" t="n">
        <v>7707</v>
      </c>
    </row>
    <row r="227" customFormat="false" ht="29.85" hidden="false" customHeight="false" outlineLevel="0" collapsed="false">
      <c r="A227" s="7" t="n">
        <v>105301170</v>
      </c>
      <c r="B227" s="9" t="s">
        <v>828</v>
      </c>
      <c r="C227" s="10" t="n">
        <v>15414</v>
      </c>
    </row>
    <row r="228" customFormat="false" ht="15.65" hidden="false" customHeight="false" outlineLevel="0" collapsed="false">
      <c r="A228" s="7" t="n">
        <v>105301170</v>
      </c>
      <c r="B228" s="9" t="s">
        <v>829</v>
      </c>
      <c r="C228" s="10" t="n">
        <v>15414</v>
      </c>
    </row>
    <row r="229" s="12" customFormat="true" ht="29.85" hidden="false" customHeight="false" outlineLevel="0" collapsed="false">
      <c r="A229" s="99" t="n">
        <v>105301192</v>
      </c>
      <c r="B229" s="13" t="s">
        <v>5711</v>
      </c>
      <c r="C229" s="14" t="n">
        <v>14080.5</v>
      </c>
      <c r="AMB229" s="0"/>
      <c r="AMC229" s="0"/>
      <c r="AMD229" s="0"/>
      <c r="AME229" s="0"/>
      <c r="AMF229" s="0"/>
      <c r="AMG229" s="0"/>
      <c r="AMH229" s="0"/>
      <c r="AMI229" s="0"/>
      <c r="AMJ229" s="0"/>
    </row>
    <row r="230" s="12" customFormat="true" ht="29.85" hidden="false" customHeight="false" outlineLevel="0" collapsed="false">
      <c r="A230" s="99" t="n">
        <v>105301193</v>
      </c>
      <c r="B230" s="13" t="s">
        <v>1068</v>
      </c>
      <c r="C230" s="14" t="n">
        <v>9387</v>
      </c>
      <c r="AMB230" s="0"/>
      <c r="AMC230" s="0"/>
      <c r="AMD230" s="0"/>
      <c r="AME230" s="0"/>
      <c r="AMF230" s="0"/>
      <c r="AMG230" s="0"/>
      <c r="AMH230" s="0"/>
      <c r="AMI230" s="0"/>
      <c r="AMJ230" s="0"/>
    </row>
    <row r="231" s="12" customFormat="true" ht="29.85" hidden="false" customHeight="false" outlineLevel="0" collapsed="false">
      <c r="A231" s="99" t="n">
        <v>105301212</v>
      </c>
      <c r="B231" s="13" t="s">
        <v>3486</v>
      </c>
      <c r="C231" s="14" t="n">
        <v>9387</v>
      </c>
      <c r="AMB231" s="0"/>
      <c r="AMC231" s="0"/>
      <c r="AMD231" s="0"/>
      <c r="AME231" s="0"/>
      <c r="AMF231" s="0"/>
      <c r="AMG231" s="0"/>
      <c r="AMH231" s="0"/>
      <c r="AMI231" s="0"/>
      <c r="AMJ231" s="0"/>
    </row>
    <row r="232" customFormat="false" ht="29.85" hidden="false" customHeight="false" outlineLevel="0" collapsed="false">
      <c r="A232" s="128" t="n">
        <v>105301214</v>
      </c>
      <c r="B232" s="13" t="s">
        <v>970</v>
      </c>
      <c r="C232" s="14" t="n">
        <v>7707</v>
      </c>
    </row>
    <row r="233" customFormat="false" ht="29.85" hidden="false" customHeight="false" outlineLevel="0" collapsed="false">
      <c r="A233" s="99" t="n">
        <v>105301218</v>
      </c>
      <c r="B233" s="13" t="s">
        <v>2813</v>
      </c>
      <c r="C233" s="14" t="n">
        <v>7707</v>
      </c>
    </row>
    <row r="234" customFormat="false" ht="29.85" hidden="false" customHeight="false" outlineLevel="0" collapsed="false">
      <c r="A234" s="99" t="n">
        <v>105301222</v>
      </c>
      <c r="B234" s="13" t="s">
        <v>5211</v>
      </c>
      <c r="C234" s="14" t="n">
        <v>3853.5</v>
      </c>
    </row>
    <row r="235" customFormat="false" ht="29.85" hidden="false" customHeight="false" outlineLevel="0" collapsed="false">
      <c r="A235" s="99" t="n">
        <v>105301224</v>
      </c>
      <c r="B235" s="13" t="s">
        <v>2684</v>
      </c>
      <c r="C235" s="14" t="n">
        <v>11560.5</v>
      </c>
    </row>
    <row r="236" customFormat="false" ht="29.85" hidden="false" customHeight="false" outlineLevel="0" collapsed="false">
      <c r="A236" s="99" t="n">
        <v>105301225</v>
      </c>
      <c r="B236" s="13" t="s">
        <v>3737</v>
      </c>
      <c r="C236" s="14" t="n">
        <v>3853.5</v>
      </c>
    </row>
    <row r="237" customFormat="false" ht="29.85" hidden="false" customHeight="false" outlineLevel="0" collapsed="false">
      <c r="A237" s="99" t="n">
        <v>105301226</v>
      </c>
      <c r="B237" s="13" t="s">
        <v>4696</v>
      </c>
      <c r="C237" s="14" t="n">
        <v>7707</v>
      </c>
    </row>
    <row r="238" customFormat="false" ht="29.85" hidden="false" customHeight="false" outlineLevel="0" collapsed="false">
      <c r="A238" s="99" t="n">
        <v>105301236</v>
      </c>
      <c r="B238" s="13" t="s">
        <v>6058</v>
      </c>
      <c r="C238" s="14" t="n">
        <v>7707</v>
      </c>
    </row>
    <row r="239" s="27" customFormat="true" ht="29.85" hidden="false" customHeight="false" outlineLevel="0" collapsed="false">
      <c r="A239" s="99" t="n">
        <v>105301239</v>
      </c>
      <c r="B239" s="13" t="s">
        <v>5874</v>
      </c>
      <c r="C239" s="14" t="n">
        <v>11560.5</v>
      </c>
      <c r="D239" s="0"/>
      <c r="E239" s="0"/>
      <c r="F239" s="0"/>
      <c r="G239" s="0"/>
      <c r="H239" s="0"/>
      <c r="I239" s="0"/>
      <c r="J239" s="0"/>
      <c r="K239" s="0"/>
      <c r="L239" s="0"/>
      <c r="M239" s="0"/>
      <c r="ALZ239" s="0"/>
      <c r="AMA239" s="0"/>
      <c r="AMB239" s="0"/>
      <c r="AMC239" s="0"/>
      <c r="AMD239" s="0"/>
      <c r="AME239" s="0"/>
      <c r="AMF239" s="0"/>
      <c r="AMG239" s="0"/>
      <c r="AMH239" s="0"/>
      <c r="AMI239" s="0"/>
      <c r="AMJ239" s="0"/>
    </row>
    <row r="240" s="27" customFormat="true" ht="29.85" hidden="false" customHeight="false" outlineLevel="0" collapsed="false">
      <c r="A240" s="99" t="n">
        <v>105301246</v>
      </c>
      <c r="B240" s="13" t="s">
        <v>1346</v>
      </c>
      <c r="C240" s="14" t="n">
        <v>3853.5</v>
      </c>
      <c r="D240" s="0"/>
      <c r="E240" s="0"/>
      <c r="F240" s="0"/>
      <c r="G240" s="0"/>
      <c r="H240" s="0"/>
      <c r="I240" s="0"/>
      <c r="J240" s="0"/>
      <c r="K240" s="0"/>
      <c r="L240" s="0"/>
      <c r="M240" s="0"/>
      <c r="ALZ240" s="0"/>
      <c r="AMA240" s="0"/>
      <c r="AMB240" s="0"/>
      <c r="AMC240" s="0"/>
      <c r="AMD240" s="0"/>
      <c r="AME240" s="0"/>
      <c r="AMF240" s="0"/>
      <c r="AMG240" s="0"/>
      <c r="AMH240" s="0"/>
      <c r="AMI240" s="0"/>
      <c r="AMJ240" s="0"/>
    </row>
    <row r="241" customFormat="false" ht="29.85" hidden="false" customHeight="false" outlineLevel="0" collapsed="false">
      <c r="A241" s="99" t="n">
        <v>105301251</v>
      </c>
      <c r="B241" s="13" t="s">
        <v>1343</v>
      </c>
      <c r="C241" s="14" t="n">
        <v>3853.5</v>
      </c>
    </row>
    <row r="242" s="27" customFormat="true" ht="29.85" hidden="false" customHeight="false" outlineLevel="0" collapsed="false">
      <c r="A242" s="99" t="n">
        <v>105301258</v>
      </c>
      <c r="B242" s="13" t="s">
        <v>2439</v>
      </c>
      <c r="C242" s="14" t="n">
        <v>14080.5</v>
      </c>
      <c r="D242" s="0"/>
      <c r="E242" s="0"/>
      <c r="F242" s="0"/>
      <c r="G242" s="0"/>
      <c r="H242" s="0"/>
      <c r="I242" s="0"/>
      <c r="J242" s="0"/>
      <c r="K242" s="0"/>
      <c r="L242" s="0"/>
      <c r="M242" s="0"/>
      <c r="ALZ242" s="0"/>
      <c r="AMA242" s="0"/>
      <c r="AMB242" s="0"/>
      <c r="AMC242" s="0"/>
      <c r="AMD242" s="0"/>
      <c r="AME242" s="0"/>
      <c r="AMF242" s="0"/>
      <c r="AMG242" s="0"/>
      <c r="AMH242" s="0"/>
      <c r="AMI242" s="0"/>
      <c r="AMJ242" s="0"/>
    </row>
    <row r="243" customFormat="false" ht="15.65" hidden="false" customHeight="false" outlineLevel="0" collapsed="false">
      <c r="A243" s="99" t="n">
        <v>105301275</v>
      </c>
      <c r="B243" s="13" t="s">
        <v>6466</v>
      </c>
      <c r="C243" s="14" t="n">
        <v>7707</v>
      </c>
      <c r="D243" s="30"/>
      <c r="E243" s="30"/>
      <c r="F243" s="30"/>
      <c r="G243" s="30"/>
      <c r="H243" s="30"/>
      <c r="I243" s="30"/>
      <c r="J243" s="30"/>
      <c r="K243" s="30"/>
      <c r="L243" s="30"/>
      <c r="M243" s="30"/>
    </row>
    <row r="244" s="27" customFormat="true" ht="29.85" hidden="false" customHeight="false" outlineLevel="0" collapsed="false">
      <c r="A244" s="99" t="n">
        <v>105301280</v>
      </c>
      <c r="B244" s="13" t="s">
        <v>4832</v>
      </c>
      <c r="C244" s="14" t="n">
        <v>11560.5</v>
      </c>
      <c r="D244" s="0"/>
      <c r="E244" s="0"/>
      <c r="F244" s="0"/>
      <c r="G244" s="0"/>
      <c r="H244" s="0"/>
      <c r="I244" s="0"/>
      <c r="J244" s="0"/>
      <c r="K244" s="0"/>
      <c r="L244" s="0"/>
      <c r="M244" s="0"/>
      <c r="ALZ244" s="0"/>
      <c r="AMA244" s="0"/>
      <c r="AMB244" s="0"/>
      <c r="AMC244" s="0"/>
      <c r="AMD244" s="0"/>
      <c r="AME244" s="0"/>
      <c r="AMF244" s="0"/>
      <c r="AMG244" s="0"/>
      <c r="AMH244" s="0"/>
      <c r="AMI244" s="0"/>
      <c r="AMJ244" s="0"/>
    </row>
    <row r="245" s="49" customFormat="true" ht="29.85" hidden="false" customHeight="false" outlineLevel="0" collapsed="false">
      <c r="A245" s="99" t="n">
        <v>105301285</v>
      </c>
      <c r="B245" s="13" t="s">
        <v>4820</v>
      </c>
      <c r="C245" s="14" t="n">
        <v>7707</v>
      </c>
      <c r="D245" s="49" t="s">
        <v>690</v>
      </c>
      <c r="AMB245" s="0"/>
      <c r="AMC245" s="0"/>
      <c r="AMD245" s="0"/>
      <c r="AME245" s="0"/>
      <c r="AMF245" s="0"/>
      <c r="AMG245" s="0"/>
      <c r="AMH245" s="0"/>
      <c r="AMI245" s="0"/>
      <c r="AMJ245" s="0"/>
    </row>
    <row r="246" s="27" customFormat="true" ht="29.85" hidden="false" customHeight="false" outlineLevel="0" collapsed="false">
      <c r="A246" s="99" t="n">
        <v>105301288</v>
      </c>
      <c r="B246" s="13" t="s">
        <v>6354</v>
      </c>
      <c r="C246" s="14" t="n">
        <v>23121</v>
      </c>
      <c r="D246" s="0"/>
      <c r="E246" s="0"/>
      <c r="F246" s="0"/>
      <c r="G246" s="0"/>
      <c r="H246" s="0"/>
      <c r="I246" s="0"/>
      <c r="J246" s="0"/>
      <c r="K246" s="0"/>
      <c r="L246" s="0"/>
      <c r="M246" s="0"/>
      <c r="ALZ246" s="0"/>
      <c r="AMA246" s="0"/>
      <c r="AMB246" s="0"/>
      <c r="AMC246" s="0"/>
      <c r="AMD246" s="0"/>
      <c r="AME246" s="0"/>
      <c r="AMF246" s="0"/>
      <c r="AMG246" s="0"/>
      <c r="AMH246" s="0"/>
      <c r="AMI246" s="0"/>
      <c r="AMJ246" s="0"/>
    </row>
    <row r="247" s="30" customFormat="true" ht="29.85" hidden="false" customHeight="false" outlineLevel="0" collapsed="false">
      <c r="A247" s="99" t="n">
        <v>105301299</v>
      </c>
      <c r="B247" s="13" t="s">
        <v>712</v>
      </c>
      <c r="C247" s="14" t="n">
        <v>7707</v>
      </c>
      <c r="ALZ247" s="0"/>
      <c r="AMA247" s="0"/>
      <c r="AMB247" s="0"/>
      <c r="AMC247" s="0"/>
      <c r="AMD247" s="0"/>
      <c r="AME247" s="0"/>
      <c r="AMF247" s="0"/>
      <c r="AMG247" s="0"/>
      <c r="AMH247" s="0"/>
      <c r="AMI247" s="0"/>
      <c r="AMJ247" s="0"/>
    </row>
    <row r="248" s="12" customFormat="true" ht="29.85" hidden="false" customHeight="false" outlineLevel="0" collapsed="false">
      <c r="A248" s="99" t="n">
        <v>105301307</v>
      </c>
      <c r="B248" s="13" t="s">
        <v>2015</v>
      </c>
      <c r="C248" s="14" t="n">
        <v>7707</v>
      </c>
      <c r="AMB248" s="0"/>
      <c r="AMC248" s="0"/>
      <c r="AMD248" s="0"/>
      <c r="AME248" s="0"/>
      <c r="AMF248" s="0"/>
      <c r="AMG248" s="0"/>
      <c r="AMH248" s="0"/>
      <c r="AMI248" s="0"/>
      <c r="AMJ248" s="0"/>
    </row>
    <row r="249" s="12" customFormat="true" ht="29.85" hidden="false" customHeight="false" outlineLevel="0" collapsed="false">
      <c r="A249" s="99" t="n">
        <v>105301310</v>
      </c>
      <c r="B249" s="13" t="s">
        <v>5907</v>
      </c>
      <c r="C249" s="14" t="n">
        <v>23121</v>
      </c>
      <c r="AMB249" s="0"/>
      <c r="AMC249" s="0"/>
      <c r="AMD249" s="0"/>
      <c r="AME249" s="0"/>
      <c r="AMF249" s="0"/>
      <c r="AMG249" s="0"/>
      <c r="AMH249" s="0"/>
      <c r="AMI249" s="0"/>
      <c r="AMJ249" s="0"/>
    </row>
    <row r="250" customFormat="false" ht="29.85" hidden="false" customHeight="false" outlineLevel="0" collapsed="false">
      <c r="A250" s="99" t="n">
        <v>105301318</v>
      </c>
      <c r="B250" s="13" t="s">
        <v>3646</v>
      </c>
      <c r="C250" s="14" t="n">
        <v>19267.5</v>
      </c>
    </row>
    <row r="251" customFormat="false" ht="15.65" hidden="false" customHeight="false" outlineLevel="0" collapsed="false">
      <c r="A251" s="128" t="n">
        <v>105301336</v>
      </c>
      <c r="B251" s="13" t="s">
        <v>2082</v>
      </c>
      <c r="C251" s="14" t="n">
        <v>3853.5</v>
      </c>
    </row>
    <row r="252" s="27" customFormat="true" ht="29.85" hidden="false" customHeight="false" outlineLevel="0" collapsed="false">
      <c r="A252" s="99" t="n">
        <v>105301343</v>
      </c>
      <c r="B252" s="13" t="s">
        <v>3950</v>
      </c>
      <c r="C252" s="14" t="n">
        <v>19267.5</v>
      </c>
      <c r="D252" s="0"/>
      <c r="E252" s="0"/>
      <c r="F252" s="0"/>
      <c r="G252" s="0"/>
      <c r="H252" s="0"/>
      <c r="I252" s="0"/>
      <c r="J252" s="0"/>
      <c r="K252" s="0"/>
      <c r="L252" s="0"/>
      <c r="M252" s="0"/>
      <c r="ALZ252" s="0"/>
      <c r="AMA252" s="0"/>
      <c r="AMB252" s="0"/>
      <c r="AMC252" s="0"/>
      <c r="AMD252" s="0"/>
      <c r="AME252" s="0"/>
      <c r="AMF252" s="0"/>
      <c r="AMG252" s="0"/>
      <c r="AMH252" s="0"/>
      <c r="AMI252" s="0"/>
      <c r="AMJ252" s="0"/>
    </row>
    <row r="253" s="27" customFormat="true" ht="29.85" hidden="false" customHeight="false" outlineLevel="0" collapsed="false">
      <c r="A253" s="99" t="n">
        <v>105301371</v>
      </c>
      <c r="B253" s="13" t="s">
        <v>3381</v>
      </c>
      <c r="C253" s="14" t="n">
        <v>15414</v>
      </c>
      <c r="D253" s="0"/>
      <c r="E253" s="0"/>
      <c r="F253" s="0"/>
      <c r="G253" s="0"/>
      <c r="H253" s="0"/>
      <c r="I253" s="0"/>
      <c r="J253" s="0"/>
      <c r="K253" s="0"/>
      <c r="L253" s="0"/>
      <c r="M253" s="0"/>
      <c r="ALZ253" s="0"/>
      <c r="AMA253" s="0"/>
      <c r="AMB253" s="0"/>
      <c r="AMC253" s="0"/>
      <c r="AMD253" s="0"/>
      <c r="AME253" s="0"/>
      <c r="AMF253" s="0"/>
      <c r="AMG253" s="0"/>
      <c r="AMH253" s="0"/>
      <c r="AMI253" s="0"/>
      <c r="AMJ253" s="0"/>
    </row>
    <row r="254" s="27" customFormat="true" ht="15.65" hidden="false" customHeight="false" outlineLevel="0" collapsed="false">
      <c r="A254" s="99" t="n">
        <v>105301374</v>
      </c>
      <c r="B254" s="13" t="s">
        <v>6012</v>
      </c>
      <c r="C254" s="14" t="n">
        <v>11560.5</v>
      </c>
      <c r="D254" s="0"/>
      <c r="E254" s="0"/>
      <c r="F254" s="0"/>
      <c r="G254" s="0"/>
      <c r="H254" s="0"/>
      <c r="I254" s="0"/>
      <c r="J254" s="0"/>
      <c r="K254" s="0"/>
      <c r="L254" s="0"/>
      <c r="M254" s="0"/>
      <c r="ALZ254" s="0"/>
      <c r="AMA254" s="0"/>
      <c r="AMB254" s="0"/>
      <c r="AMC254" s="0"/>
      <c r="AMD254" s="0"/>
      <c r="AME254" s="0"/>
      <c r="AMF254" s="0"/>
      <c r="AMG254" s="0"/>
      <c r="AMH254" s="0"/>
      <c r="AMI254" s="0"/>
      <c r="AMJ254" s="0"/>
    </row>
    <row r="255" customFormat="false" ht="29.85" hidden="false" customHeight="false" outlineLevel="0" collapsed="false">
      <c r="A255" s="7" t="n">
        <v>105301387</v>
      </c>
      <c r="B255" s="9" t="s">
        <v>3449</v>
      </c>
      <c r="C255" s="10" t="n">
        <v>11560.5</v>
      </c>
    </row>
    <row r="256" customFormat="false" ht="29.85" hidden="false" customHeight="false" outlineLevel="0" collapsed="false">
      <c r="A256" s="7" t="n">
        <v>105301387</v>
      </c>
      <c r="B256" s="9" t="s">
        <v>3450</v>
      </c>
      <c r="C256" s="10" t="n">
        <v>11560.5</v>
      </c>
    </row>
    <row r="257" s="27" customFormat="true" ht="29.85" hidden="false" customHeight="false" outlineLevel="0" collapsed="false">
      <c r="A257" s="99" t="n">
        <v>105301399</v>
      </c>
      <c r="B257" s="13" t="s">
        <v>1240</v>
      </c>
      <c r="C257" s="14" t="n">
        <v>3853.5</v>
      </c>
      <c r="D257" s="0"/>
      <c r="E257" s="0"/>
      <c r="F257" s="0"/>
      <c r="G257" s="0"/>
      <c r="H257" s="0"/>
      <c r="I257" s="0"/>
      <c r="J257" s="0"/>
      <c r="K257" s="0"/>
      <c r="L257" s="0"/>
      <c r="M257" s="0"/>
      <c r="ALZ257" s="0"/>
      <c r="AMA257" s="0"/>
      <c r="AMB257" s="0"/>
      <c r="AMC257" s="0"/>
      <c r="AMD257" s="0"/>
      <c r="AME257" s="0"/>
      <c r="AMF257" s="0"/>
      <c r="AMG257" s="0"/>
      <c r="AMH257" s="0"/>
      <c r="AMI257" s="0"/>
      <c r="AMJ257" s="0"/>
    </row>
    <row r="258" customFormat="false" ht="29.85" hidden="false" customHeight="false" outlineLevel="0" collapsed="false">
      <c r="A258" s="99" t="n">
        <v>105301404</v>
      </c>
      <c r="B258" s="13" t="s">
        <v>3901</v>
      </c>
      <c r="C258" s="14" t="n">
        <v>19267.5</v>
      </c>
    </row>
    <row r="259" customFormat="false" ht="29.85" hidden="false" customHeight="false" outlineLevel="0" collapsed="false">
      <c r="A259" s="99" t="n">
        <v>105301421</v>
      </c>
      <c r="B259" s="13" t="s">
        <v>2031</v>
      </c>
      <c r="C259" s="14" t="n">
        <v>3853.5</v>
      </c>
    </row>
    <row r="260" s="27" customFormat="true" ht="29.85" hidden="false" customHeight="false" outlineLevel="0" collapsed="false">
      <c r="A260" s="99" t="n">
        <v>105301422</v>
      </c>
      <c r="B260" s="13" t="s">
        <v>6185</v>
      </c>
      <c r="C260" s="14" t="n">
        <v>3853.5</v>
      </c>
      <c r="D260" s="0"/>
      <c r="E260" s="0"/>
      <c r="F260" s="0"/>
      <c r="G260" s="0"/>
      <c r="H260" s="0"/>
      <c r="I260" s="0"/>
      <c r="J260" s="0"/>
      <c r="K260" s="0"/>
      <c r="L260" s="0"/>
      <c r="M260" s="0"/>
      <c r="ALZ260" s="0"/>
      <c r="AMA260" s="0"/>
      <c r="AMB260" s="0"/>
      <c r="AMC260" s="0"/>
      <c r="AMD260" s="0"/>
      <c r="AME260" s="0"/>
      <c r="AMF260" s="0"/>
      <c r="AMG260" s="0"/>
      <c r="AMH260" s="0"/>
      <c r="AMI260" s="0"/>
      <c r="AMJ260" s="0"/>
    </row>
    <row r="261" customFormat="false" ht="15.65" hidden="false" customHeight="false" outlineLevel="0" collapsed="false">
      <c r="A261" s="99" t="n">
        <v>105301424</v>
      </c>
      <c r="B261" s="13" t="s">
        <v>1905</v>
      </c>
      <c r="C261" s="14" t="n">
        <v>23121</v>
      </c>
    </row>
    <row r="262" customFormat="false" ht="29.85" hidden="false" customHeight="false" outlineLevel="0" collapsed="false">
      <c r="A262" s="99" t="n">
        <v>105301441</v>
      </c>
      <c r="B262" s="13" t="s">
        <v>5589</v>
      </c>
      <c r="C262" s="14" t="n">
        <v>11560.5</v>
      </c>
    </row>
    <row r="263" s="12" customFormat="true" ht="29.85" hidden="false" customHeight="false" outlineLevel="0" collapsed="false">
      <c r="A263" s="99" t="n">
        <v>105301443</v>
      </c>
      <c r="B263" s="13" t="s">
        <v>6276</v>
      </c>
      <c r="C263" s="14" t="n">
        <v>3853.5</v>
      </c>
      <c r="AMB263" s="0"/>
      <c r="AMC263" s="0"/>
      <c r="AMD263" s="0"/>
      <c r="AME263" s="0"/>
      <c r="AMF263" s="0"/>
      <c r="AMG263" s="0"/>
      <c r="AMH263" s="0"/>
      <c r="AMI263" s="0"/>
      <c r="AMJ263" s="0"/>
    </row>
    <row r="264" customFormat="false" ht="29.85" hidden="false" customHeight="false" outlineLevel="0" collapsed="false">
      <c r="A264" s="128" t="n">
        <v>105301457</v>
      </c>
      <c r="B264" s="13" t="s">
        <v>4413</v>
      </c>
      <c r="C264" s="14" t="n">
        <v>3853.5</v>
      </c>
    </row>
    <row r="265" customFormat="false" ht="29.85" hidden="false" customHeight="false" outlineLevel="0" collapsed="false">
      <c r="A265" s="99" t="n">
        <v>105301475</v>
      </c>
      <c r="B265" s="13" t="s">
        <v>6348</v>
      </c>
      <c r="C265" s="14" t="n">
        <v>11560.5</v>
      </c>
    </row>
    <row r="266" s="27" customFormat="true" ht="29.85" hidden="false" customHeight="false" outlineLevel="0" collapsed="false">
      <c r="A266" s="99" t="n">
        <v>105301572</v>
      </c>
      <c r="B266" s="13" t="s">
        <v>3132</v>
      </c>
      <c r="C266" s="14" t="n">
        <v>11560.5</v>
      </c>
      <c r="D266" s="0"/>
      <c r="E266" s="0"/>
      <c r="F266" s="0"/>
      <c r="G266" s="0"/>
      <c r="H266" s="0"/>
      <c r="I266" s="0"/>
      <c r="J266" s="0"/>
      <c r="K266" s="0"/>
      <c r="L266" s="0"/>
      <c r="M266" s="0"/>
      <c r="ALZ266" s="0"/>
      <c r="AMA266" s="0"/>
      <c r="AMB266" s="0"/>
      <c r="AMC266" s="0"/>
      <c r="AMD266" s="0"/>
      <c r="AME266" s="0"/>
      <c r="AMF266" s="0"/>
      <c r="AMG266" s="0"/>
      <c r="AMH266" s="0"/>
      <c r="AMI266" s="0"/>
      <c r="AMJ266" s="0"/>
    </row>
    <row r="267" s="53" customFormat="true" ht="29.85" hidden="false" customHeight="false" outlineLevel="0" collapsed="false">
      <c r="A267" s="99" t="n">
        <v>105301577</v>
      </c>
      <c r="B267" s="13" t="s">
        <v>3307</v>
      </c>
      <c r="C267" s="14" t="n">
        <v>11560.5</v>
      </c>
      <c r="ALZ267" s="12"/>
      <c r="AMA267" s="12"/>
      <c r="AMB267" s="0"/>
      <c r="AMC267" s="0"/>
      <c r="AMD267" s="0"/>
      <c r="AME267" s="0"/>
      <c r="AMF267" s="0"/>
      <c r="AMG267" s="0"/>
      <c r="AMH267" s="0"/>
      <c r="AMI267" s="0"/>
      <c r="AMJ267" s="0"/>
    </row>
    <row r="268" s="12" customFormat="true" ht="29.85" hidden="false" customHeight="false" outlineLevel="0" collapsed="false">
      <c r="A268" s="7" t="n">
        <v>105301592</v>
      </c>
      <c r="B268" s="9" t="s">
        <v>1158</v>
      </c>
      <c r="C268" s="10" t="n">
        <v>23121</v>
      </c>
      <c r="AMB268" s="0"/>
      <c r="AMC268" s="0"/>
      <c r="AMD268" s="0"/>
      <c r="AME268" s="0"/>
      <c r="AMF268" s="0"/>
      <c r="AMG268" s="0"/>
      <c r="AMH268" s="0"/>
      <c r="AMI268" s="0"/>
      <c r="AMJ268" s="0"/>
    </row>
    <row r="269" customFormat="false" ht="29.85" hidden="false" customHeight="false" outlineLevel="0" collapsed="false">
      <c r="A269" s="7" t="n">
        <v>105301592</v>
      </c>
      <c r="B269" s="9" t="s">
        <v>1159</v>
      </c>
      <c r="C269" s="10" t="n">
        <v>23121</v>
      </c>
    </row>
    <row r="270" customFormat="false" ht="29.85" hidden="false" customHeight="false" outlineLevel="0" collapsed="false">
      <c r="A270" s="131" t="n">
        <v>105301610</v>
      </c>
      <c r="B270" s="78" t="s">
        <v>3535</v>
      </c>
      <c r="C270" s="79" t="n">
        <v>3853.5</v>
      </c>
    </row>
    <row r="271" customFormat="false" ht="29.85" hidden="false" customHeight="false" outlineLevel="0" collapsed="false">
      <c r="A271" s="99" t="n">
        <v>105301817</v>
      </c>
      <c r="B271" s="13" t="s">
        <v>4968</v>
      </c>
      <c r="C271" s="14" t="n">
        <v>15414</v>
      </c>
    </row>
    <row r="272" customFormat="false" ht="15.65" hidden="false" customHeight="false" outlineLevel="0" collapsed="false">
      <c r="A272" s="128" t="n">
        <v>105301871</v>
      </c>
      <c r="B272" s="13" t="s">
        <v>6044</v>
      </c>
      <c r="C272" s="14" t="n">
        <v>5743.4</v>
      </c>
    </row>
    <row r="273" customFormat="false" ht="29.85" hidden="false" customHeight="false" outlineLevel="0" collapsed="false">
      <c r="A273" s="99" t="n">
        <v>105301876</v>
      </c>
      <c r="B273" s="13" t="s">
        <v>252</v>
      </c>
      <c r="C273" s="14" t="n">
        <v>11560.5</v>
      </c>
    </row>
    <row r="274" customFormat="false" ht="29.85" hidden="false" customHeight="false" outlineLevel="0" collapsed="false">
      <c r="A274" s="99" t="n">
        <v>105301899</v>
      </c>
      <c r="B274" s="13" t="s">
        <v>4618</v>
      </c>
      <c r="C274" s="14" t="n">
        <v>7707</v>
      </c>
    </row>
    <row r="275" customFormat="false" ht="15.65" hidden="false" customHeight="false" outlineLevel="0" collapsed="false">
      <c r="A275" s="7" t="n">
        <v>105301913</v>
      </c>
      <c r="B275" s="9" t="s">
        <v>4279</v>
      </c>
      <c r="C275" s="10" t="n">
        <v>11560.5</v>
      </c>
    </row>
    <row r="276" s="27" customFormat="true" ht="15.65" hidden="false" customHeight="false" outlineLevel="0" collapsed="false">
      <c r="A276" s="7" t="n">
        <v>105301913</v>
      </c>
      <c r="B276" s="9" t="s">
        <v>4280</v>
      </c>
      <c r="C276" s="10" t="n">
        <v>3853.5</v>
      </c>
      <c r="D276" s="0"/>
      <c r="E276" s="0"/>
      <c r="F276" s="0"/>
      <c r="G276" s="0"/>
      <c r="H276" s="0"/>
      <c r="I276" s="0"/>
      <c r="J276" s="0"/>
      <c r="K276" s="0"/>
      <c r="L276" s="0"/>
      <c r="M276" s="0"/>
      <c r="ALZ276" s="0"/>
      <c r="AMA276" s="0"/>
      <c r="AMB276" s="0"/>
      <c r="AMC276" s="0"/>
      <c r="AMD276" s="0"/>
      <c r="AME276" s="0"/>
      <c r="AMF276" s="0"/>
      <c r="AMG276" s="0"/>
      <c r="AMH276" s="0"/>
      <c r="AMI276" s="0"/>
      <c r="AMJ276" s="0"/>
    </row>
    <row r="277" customFormat="false" ht="29.85" hidden="false" customHeight="false" outlineLevel="0" collapsed="false">
      <c r="A277" s="99" t="n">
        <v>105301989</v>
      </c>
      <c r="B277" s="13" t="s">
        <v>1050</v>
      </c>
      <c r="C277" s="14" t="n">
        <v>7707</v>
      </c>
    </row>
    <row r="278" customFormat="false" ht="44" hidden="false" customHeight="false" outlineLevel="0" collapsed="false">
      <c r="A278" s="99" t="n">
        <v>105301993</v>
      </c>
      <c r="B278" s="13" t="s">
        <v>6309</v>
      </c>
      <c r="C278" s="14" t="n">
        <v>11560.5</v>
      </c>
      <c r="D278" s="30"/>
      <c r="E278" s="30"/>
      <c r="F278" s="30"/>
      <c r="G278" s="30"/>
      <c r="H278" s="30"/>
      <c r="I278" s="30"/>
      <c r="J278" s="30"/>
      <c r="K278" s="30"/>
      <c r="L278" s="30"/>
      <c r="M278" s="30"/>
    </row>
    <row r="279" s="49" customFormat="true" ht="29.85" hidden="false" customHeight="false" outlineLevel="0" collapsed="false">
      <c r="A279" s="99" t="n">
        <v>105302005</v>
      </c>
      <c r="B279" s="13" t="s">
        <v>3610</v>
      </c>
      <c r="C279" s="14" t="n">
        <v>3853.5</v>
      </c>
      <c r="AMB279" s="0"/>
      <c r="AMC279" s="0"/>
      <c r="AMD279" s="0"/>
      <c r="AME279" s="0"/>
      <c r="AMF279" s="0"/>
      <c r="AMG279" s="0"/>
      <c r="AMH279" s="0"/>
      <c r="AMI279" s="0"/>
      <c r="AMJ279" s="0"/>
    </row>
    <row r="280" customFormat="false" ht="29.85" hidden="false" customHeight="false" outlineLevel="0" collapsed="false">
      <c r="A280" s="99" t="n">
        <v>105302030</v>
      </c>
      <c r="B280" s="13" t="s">
        <v>5134</v>
      </c>
      <c r="C280" s="14" t="n">
        <v>11560.5</v>
      </c>
    </row>
    <row r="281" s="27" customFormat="true" ht="29.85" hidden="false" customHeight="false" outlineLevel="0" collapsed="false">
      <c r="A281" s="99" t="n">
        <v>105302047</v>
      </c>
      <c r="B281" s="13" t="s">
        <v>502</v>
      </c>
      <c r="C281" s="14" t="n">
        <v>5743.4</v>
      </c>
      <c r="D281" s="0"/>
      <c r="E281" s="0"/>
      <c r="F281" s="0"/>
      <c r="G281" s="0"/>
      <c r="H281" s="0"/>
      <c r="I281" s="0"/>
      <c r="J281" s="0"/>
      <c r="K281" s="0"/>
      <c r="L281" s="0"/>
      <c r="M281" s="0"/>
      <c r="ALZ281" s="0"/>
      <c r="AMA281" s="0"/>
      <c r="AMB281" s="0"/>
      <c r="AMC281" s="0"/>
      <c r="AMD281" s="0"/>
      <c r="AME281" s="0"/>
      <c r="AMF281" s="0"/>
      <c r="AMG281" s="0"/>
      <c r="AMH281" s="0"/>
      <c r="AMI281" s="0"/>
      <c r="AMJ281" s="0"/>
    </row>
    <row r="282" customFormat="false" ht="29.85" hidden="false" customHeight="false" outlineLevel="0" collapsed="false">
      <c r="A282" s="99" t="n">
        <v>105302051</v>
      </c>
      <c r="B282" s="13" t="s">
        <v>6728</v>
      </c>
      <c r="C282" s="14" t="n">
        <v>3853.5</v>
      </c>
    </row>
    <row r="283" customFormat="false" ht="29.85" hidden="false" customHeight="false" outlineLevel="0" collapsed="false">
      <c r="A283" s="99" t="n">
        <v>105302092</v>
      </c>
      <c r="B283" s="13" t="s">
        <v>438</v>
      </c>
      <c r="C283" s="14" t="n">
        <v>7707</v>
      </c>
    </row>
    <row r="284" s="27" customFormat="true" ht="29.85" hidden="false" customHeight="false" outlineLevel="0" collapsed="false">
      <c r="A284" s="99" t="n">
        <v>105302205</v>
      </c>
      <c r="B284" s="13" t="s">
        <v>2436</v>
      </c>
      <c r="C284" s="14" t="n">
        <v>7707</v>
      </c>
      <c r="D284" s="0"/>
      <c r="E284" s="0"/>
      <c r="F284" s="0"/>
      <c r="G284" s="0"/>
      <c r="H284" s="0"/>
      <c r="I284" s="0"/>
      <c r="J284" s="0"/>
      <c r="K284" s="0"/>
      <c r="L284" s="0"/>
      <c r="M284" s="0"/>
      <c r="ALZ284" s="0"/>
      <c r="AMA284" s="0"/>
      <c r="AMB284" s="0"/>
      <c r="AMC284" s="0"/>
      <c r="AMD284" s="0"/>
      <c r="AME284" s="0"/>
      <c r="AMF284" s="0"/>
      <c r="AMG284" s="0"/>
      <c r="AMH284" s="0"/>
      <c r="AMI284" s="0"/>
      <c r="AMJ284" s="0"/>
    </row>
    <row r="285" s="53" customFormat="true" ht="29.85" hidden="false" customHeight="false" outlineLevel="0" collapsed="false">
      <c r="A285" s="99" t="n">
        <v>105302210</v>
      </c>
      <c r="B285" s="13" t="s">
        <v>6018</v>
      </c>
      <c r="C285" s="14" t="n">
        <v>26974.5</v>
      </c>
      <c r="ALZ285" s="12"/>
      <c r="AMA285" s="12"/>
      <c r="AMB285" s="0"/>
      <c r="AMC285" s="0"/>
      <c r="AMD285" s="0"/>
      <c r="AME285" s="0"/>
      <c r="AMF285" s="0"/>
      <c r="AMG285" s="0"/>
      <c r="AMH285" s="0"/>
      <c r="AMI285" s="0"/>
      <c r="AMJ285" s="0"/>
    </row>
    <row r="286" s="12" customFormat="true" ht="29.85" hidden="false" customHeight="false" outlineLevel="0" collapsed="false">
      <c r="A286" s="99" t="n">
        <v>105302266</v>
      </c>
      <c r="B286" s="13" t="s">
        <v>5045</v>
      </c>
      <c r="C286" s="14" t="n">
        <v>11486.8</v>
      </c>
      <c r="AMB286" s="0"/>
      <c r="AMC286" s="0"/>
      <c r="AMD286" s="0"/>
      <c r="AME286" s="0"/>
      <c r="AMF286" s="0"/>
      <c r="AMG286" s="0"/>
      <c r="AMH286" s="0"/>
      <c r="AMI286" s="0"/>
      <c r="AMJ286" s="0"/>
    </row>
    <row r="287" customFormat="false" ht="29.85" hidden="false" customHeight="false" outlineLevel="0" collapsed="false">
      <c r="A287" s="99" t="n">
        <v>105302285</v>
      </c>
      <c r="B287" s="13" t="s">
        <v>6232</v>
      </c>
      <c r="C287" s="14" t="n">
        <v>9387</v>
      </c>
    </row>
    <row r="288" customFormat="false" ht="29.85" hidden="false" customHeight="false" outlineLevel="0" collapsed="false">
      <c r="A288" s="99" t="n">
        <v>105302326</v>
      </c>
      <c r="B288" s="13" t="s">
        <v>5043</v>
      </c>
      <c r="C288" s="14" t="n">
        <v>3853.5</v>
      </c>
    </row>
    <row r="289" customFormat="false" ht="29.85" hidden="false" customHeight="false" outlineLevel="0" collapsed="false">
      <c r="A289" s="99" t="n">
        <v>105302362</v>
      </c>
      <c r="B289" s="13" t="s">
        <v>1750</v>
      </c>
      <c r="C289" s="14" t="n">
        <v>15414</v>
      </c>
    </row>
    <row r="290" customFormat="false" ht="29.85" hidden="false" customHeight="false" outlineLevel="0" collapsed="false">
      <c r="A290" s="99" t="n">
        <v>105302376</v>
      </c>
      <c r="B290" s="13" t="s">
        <v>921</v>
      </c>
      <c r="C290" s="14" t="n">
        <v>11560.5</v>
      </c>
    </row>
    <row r="291" customFormat="false" ht="29.85" hidden="false" customHeight="false" outlineLevel="0" collapsed="false">
      <c r="A291" s="99" t="n">
        <v>105302385</v>
      </c>
      <c r="B291" s="13" t="s">
        <v>5175</v>
      </c>
      <c r="C291" s="14" t="n">
        <v>3853.5</v>
      </c>
    </row>
    <row r="292" s="44" customFormat="true" ht="29.85" hidden="false" customHeight="false" outlineLevel="0" collapsed="false">
      <c r="A292" s="99" t="n">
        <v>105302515</v>
      </c>
      <c r="B292" s="13" t="s">
        <v>1943</v>
      </c>
      <c r="C292" s="14" t="n">
        <v>11560.5</v>
      </c>
      <c r="D292" s="0"/>
      <c r="E292" s="0"/>
      <c r="F292" s="0"/>
      <c r="G292" s="0"/>
      <c r="H292" s="0"/>
      <c r="I292" s="0"/>
      <c r="J292" s="0"/>
      <c r="K292" s="0"/>
      <c r="L292" s="0"/>
      <c r="M292" s="0"/>
      <c r="ALZ292" s="0"/>
      <c r="AMA292" s="0"/>
      <c r="AMB292" s="0"/>
      <c r="AMC292" s="0"/>
      <c r="AMD292" s="0"/>
      <c r="AME292" s="0"/>
      <c r="AMF292" s="0"/>
      <c r="AMG292" s="0"/>
      <c r="AMH292" s="0"/>
      <c r="AMI292" s="0"/>
      <c r="AMJ292" s="0"/>
    </row>
    <row r="293" s="12" customFormat="true" ht="29.85" hidden="false" customHeight="false" outlineLevel="0" collapsed="false">
      <c r="A293" s="99" t="n">
        <v>105302634</v>
      </c>
      <c r="B293" s="13" t="s">
        <v>3910</v>
      </c>
      <c r="C293" s="14" t="n">
        <v>11560.5</v>
      </c>
      <c r="AMB293" s="0"/>
      <c r="AMC293" s="0"/>
      <c r="AMD293" s="0"/>
      <c r="AME293" s="0"/>
      <c r="AMF293" s="0"/>
      <c r="AMG293" s="0"/>
      <c r="AMH293" s="0"/>
      <c r="AMI293" s="0"/>
      <c r="AMJ293" s="0"/>
    </row>
    <row r="294" s="12" customFormat="true" ht="29.85" hidden="false" customHeight="false" outlineLevel="0" collapsed="false">
      <c r="A294" s="99" t="n">
        <v>105302667</v>
      </c>
      <c r="B294" s="13" t="s">
        <v>326</v>
      </c>
      <c r="C294" s="14" t="n">
        <v>7707</v>
      </c>
      <c r="AMB294" s="0"/>
      <c r="AMC294" s="0"/>
      <c r="AMD294" s="0"/>
      <c r="AME294" s="0"/>
      <c r="AMF294" s="0"/>
      <c r="AMG294" s="0"/>
      <c r="AMH294" s="0"/>
      <c r="AMI294" s="0"/>
      <c r="AMJ294" s="0"/>
    </row>
    <row r="295" customFormat="false" ht="15.65" hidden="false" customHeight="false" outlineLevel="0" collapsed="false">
      <c r="A295" s="99" t="n">
        <v>105302669</v>
      </c>
      <c r="B295" s="13" t="s">
        <v>1525</v>
      </c>
      <c r="C295" s="14" t="n">
        <v>3853.5</v>
      </c>
    </row>
    <row r="296" customFormat="false" ht="29.85" hidden="false" customHeight="false" outlineLevel="0" collapsed="false">
      <c r="A296" s="99" t="n">
        <v>105302685</v>
      </c>
      <c r="B296" s="13" t="s">
        <v>4651</v>
      </c>
      <c r="C296" s="14" t="n">
        <v>11560.5</v>
      </c>
    </row>
    <row r="297" customFormat="false" ht="29.85" hidden="false" customHeight="false" outlineLevel="0" collapsed="false">
      <c r="A297" s="128" t="n">
        <v>105302690</v>
      </c>
      <c r="B297" s="13" t="s">
        <v>4860</v>
      </c>
      <c r="C297" s="14" t="n">
        <v>11486.8</v>
      </c>
    </row>
    <row r="298" s="12" customFormat="true" ht="15.65" hidden="false" customHeight="false" outlineLevel="0" collapsed="false">
      <c r="A298" s="99" t="n">
        <v>105302692</v>
      </c>
      <c r="B298" s="13" t="s">
        <v>2917</v>
      </c>
      <c r="C298" s="14" t="n">
        <v>14080.5</v>
      </c>
      <c r="AMB298" s="0"/>
      <c r="AMC298" s="0"/>
      <c r="AMD298" s="0"/>
      <c r="AME298" s="0"/>
      <c r="AMF298" s="0"/>
      <c r="AMG298" s="0"/>
      <c r="AMH298" s="0"/>
      <c r="AMI298" s="0"/>
      <c r="AMJ298" s="0"/>
    </row>
    <row r="299" s="12" customFormat="true" ht="15.65" hidden="false" customHeight="false" outlineLevel="0" collapsed="false">
      <c r="A299" s="99" t="n">
        <v>105302708</v>
      </c>
      <c r="B299" s="13" t="s">
        <v>4511</v>
      </c>
      <c r="C299" s="14" t="n">
        <v>3853.5</v>
      </c>
      <c r="AMB299" s="0"/>
      <c r="AMC299" s="0"/>
      <c r="AMD299" s="0"/>
      <c r="AME299" s="0"/>
      <c r="AMF299" s="0"/>
      <c r="AMG299" s="0"/>
      <c r="AMH299" s="0"/>
      <c r="AMI299" s="0"/>
      <c r="AMJ299" s="0"/>
    </row>
    <row r="300" s="12" customFormat="true" ht="15.65" hidden="false" customHeight="false" outlineLevel="0" collapsed="false">
      <c r="A300" s="99" t="n">
        <v>105302710</v>
      </c>
      <c r="B300" s="13" t="s">
        <v>4514</v>
      </c>
      <c r="C300" s="14" t="n">
        <v>3853.5</v>
      </c>
      <c r="AMB300" s="0"/>
      <c r="AMC300" s="0"/>
      <c r="AMD300" s="0"/>
      <c r="AME300" s="0"/>
      <c r="AMF300" s="0"/>
      <c r="AMG300" s="0"/>
      <c r="AMH300" s="0"/>
      <c r="AMI300" s="0"/>
      <c r="AMJ300" s="0"/>
    </row>
    <row r="301" s="12" customFormat="true" ht="29.85" hidden="false" customHeight="false" outlineLevel="0" collapsed="false">
      <c r="A301" s="99" t="n">
        <v>105302711</v>
      </c>
      <c r="B301" s="13" t="s">
        <v>2899</v>
      </c>
      <c r="C301" s="14" t="n">
        <v>7707</v>
      </c>
      <c r="AMB301" s="0"/>
      <c r="AMC301" s="0"/>
      <c r="AMD301" s="0"/>
      <c r="AME301" s="0"/>
      <c r="AMF301" s="0"/>
      <c r="AMG301" s="0"/>
      <c r="AMH301" s="0"/>
      <c r="AMI301" s="0"/>
      <c r="AMJ301" s="0"/>
    </row>
    <row r="302" s="12" customFormat="true" ht="29.85" hidden="false" customHeight="false" outlineLevel="0" collapsed="false">
      <c r="A302" s="99" t="n">
        <v>105302731</v>
      </c>
      <c r="B302" s="13" t="s">
        <v>3145</v>
      </c>
      <c r="C302" s="14" t="n">
        <v>7707</v>
      </c>
      <c r="AMB302" s="0"/>
      <c r="AMC302" s="0"/>
      <c r="AMD302" s="0"/>
      <c r="AME302" s="0"/>
      <c r="AMF302" s="0"/>
      <c r="AMG302" s="0"/>
      <c r="AMH302" s="0"/>
      <c r="AMI302" s="0"/>
      <c r="AMJ302" s="0"/>
    </row>
    <row r="303" s="12" customFormat="true" ht="29.85" hidden="false" customHeight="false" outlineLevel="0" collapsed="false">
      <c r="A303" s="99" t="n">
        <v>105302738</v>
      </c>
      <c r="B303" s="13" t="s">
        <v>3446</v>
      </c>
      <c r="C303" s="14" t="n">
        <v>23467.5</v>
      </c>
      <c r="AMB303" s="0"/>
      <c r="AMC303" s="0"/>
      <c r="AMD303" s="0"/>
      <c r="AME303" s="0"/>
      <c r="AMF303" s="0"/>
      <c r="AMG303" s="0"/>
      <c r="AMH303" s="0"/>
      <c r="AMI303" s="0"/>
      <c r="AMJ303" s="0"/>
    </row>
    <row r="304" s="27" customFormat="true" ht="29.85" hidden="false" customHeight="false" outlineLevel="0" collapsed="false">
      <c r="A304" s="99" t="n">
        <v>105302760</v>
      </c>
      <c r="B304" s="13" t="s">
        <v>6767</v>
      </c>
      <c r="C304" s="14" t="n">
        <v>11560.5</v>
      </c>
      <c r="D304" s="0"/>
      <c r="E304" s="0"/>
      <c r="F304" s="0"/>
      <c r="G304" s="0"/>
      <c r="H304" s="0"/>
      <c r="I304" s="0"/>
      <c r="J304" s="0"/>
      <c r="K304" s="0"/>
      <c r="L304" s="0"/>
      <c r="M304" s="0"/>
      <c r="ALZ304" s="0"/>
      <c r="AMA304" s="0"/>
      <c r="AMB304" s="0"/>
      <c r="AMC304" s="0"/>
      <c r="AMD304" s="0"/>
      <c r="AME304" s="0"/>
      <c r="AMF304" s="0"/>
      <c r="AMG304" s="0"/>
      <c r="AMH304" s="0"/>
      <c r="AMI304" s="0"/>
      <c r="AMJ304" s="0"/>
    </row>
    <row r="305" customFormat="false" ht="29.85" hidden="false" customHeight="false" outlineLevel="0" collapsed="false">
      <c r="A305" s="99" t="n">
        <v>105302793</v>
      </c>
      <c r="B305" s="13" t="s">
        <v>160</v>
      </c>
      <c r="C305" s="14" t="n">
        <v>7707</v>
      </c>
    </row>
    <row r="306" customFormat="false" ht="29.85" hidden="false" customHeight="false" outlineLevel="0" collapsed="false">
      <c r="A306" s="7" t="n">
        <v>105302820</v>
      </c>
      <c r="B306" s="9" t="s">
        <v>1185</v>
      </c>
      <c r="C306" s="10" t="n">
        <v>3853.5</v>
      </c>
    </row>
    <row r="307" customFormat="false" ht="29.85" hidden="false" customHeight="false" outlineLevel="0" collapsed="false">
      <c r="A307" s="7" t="n">
        <v>105302820</v>
      </c>
      <c r="B307" s="9" t="s">
        <v>1186</v>
      </c>
      <c r="C307" s="10" t="n">
        <v>3853.5</v>
      </c>
    </row>
    <row r="308" customFormat="false" ht="29.85" hidden="false" customHeight="false" outlineLevel="0" collapsed="false">
      <c r="A308" s="99" t="n">
        <v>105302837</v>
      </c>
      <c r="B308" s="13" t="s">
        <v>291</v>
      </c>
      <c r="C308" s="14" t="n">
        <v>5743.4</v>
      </c>
    </row>
    <row r="309" customFormat="false" ht="29.85" hidden="false" customHeight="false" outlineLevel="0" collapsed="false">
      <c r="A309" s="99" t="n">
        <v>105302854</v>
      </c>
      <c r="B309" s="13" t="s">
        <v>4014</v>
      </c>
      <c r="C309" s="14" t="n">
        <v>9387</v>
      </c>
    </row>
    <row r="310" s="27" customFormat="true" ht="29.85" hidden="false" customHeight="false" outlineLevel="0" collapsed="false">
      <c r="A310" s="128" t="n">
        <v>105302933</v>
      </c>
      <c r="B310" s="13" t="s">
        <v>1322</v>
      </c>
      <c r="C310" s="14" t="n">
        <v>7707</v>
      </c>
      <c r="D310" s="0"/>
      <c r="E310" s="0"/>
      <c r="F310" s="0"/>
      <c r="G310" s="0"/>
      <c r="H310" s="0"/>
      <c r="I310" s="0"/>
      <c r="J310" s="0"/>
      <c r="K310" s="0"/>
      <c r="L310" s="0"/>
      <c r="M310" s="0"/>
      <c r="ALZ310" s="0"/>
      <c r="AMA310" s="0"/>
      <c r="AMB310" s="0"/>
      <c r="AMC310" s="0"/>
      <c r="AMD310" s="0"/>
      <c r="AME310" s="0"/>
      <c r="AMF310" s="0"/>
      <c r="AMG310" s="0"/>
      <c r="AMH310" s="0"/>
      <c r="AMI310" s="0"/>
      <c r="AMJ310" s="0"/>
    </row>
    <row r="311" customFormat="false" ht="29.85" hidden="false" customHeight="false" outlineLevel="0" collapsed="false">
      <c r="A311" s="99" t="n">
        <v>105302963</v>
      </c>
      <c r="B311" s="13" t="s">
        <v>1614</v>
      </c>
      <c r="C311" s="14" t="n">
        <v>11560.5</v>
      </c>
    </row>
    <row r="312" customFormat="false" ht="29.85" hidden="false" customHeight="false" outlineLevel="0" collapsed="false">
      <c r="A312" s="128" t="n">
        <v>105302975</v>
      </c>
      <c r="B312" s="13" t="s">
        <v>6388</v>
      </c>
      <c r="C312" s="14" t="n">
        <v>3853.5</v>
      </c>
    </row>
    <row r="313" s="27" customFormat="true" ht="29.85" hidden="false" customHeight="false" outlineLevel="0" collapsed="false">
      <c r="A313" s="99" t="n">
        <v>105302999</v>
      </c>
      <c r="B313" s="13" t="s">
        <v>5604</v>
      </c>
      <c r="C313" s="14" t="n">
        <v>3853.5</v>
      </c>
      <c r="D313" s="0"/>
      <c r="E313" s="0"/>
      <c r="F313" s="0"/>
      <c r="G313" s="0"/>
      <c r="H313" s="0"/>
      <c r="I313" s="0"/>
      <c r="J313" s="0"/>
      <c r="K313" s="0"/>
      <c r="L313" s="0"/>
      <c r="M313" s="0"/>
      <c r="ALZ313" s="0"/>
      <c r="AMA313" s="0"/>
      <c r="AMB313" s="0"/>
      <c r="AMC313" s="0"/>
      <c r="AMD313" s="0"/>
      <c r="AME313" s="0"/>
      <c r="AMF313" s="0"/>
      <c r="AMG313" s="0"/>
      <c r="AMH313" s="0"/>
      <c r="AMI313" s="0"/>
      <c r="AMJ313" s="0"/>
    </row>
    <row r="314" s="27" customFormat="true" ht="29.85" hidden="false" customHeight="false" outlineLevel="0" collapsed="false">
      <c r="A314" s="99" t="n">
        <v>105303011</v>
      </c>
      <c r="B314" s="13" t="s">
        <v>5852</v>
      </c>
      <c r="C314" s="14" t="n">
        <v>3853.5</v>
      </c>
      <c r="D314" s="0"/>
      <c r="E314" s="0"/>
      <c r="F314" s="0"/>
      <c r="G314" s="0"/>
      <c r="H314" s="0"/>
      <c r="I314" s="0"/>
      <c r="J314" s="0"/>
      <c r="K314" s="0"/>
      <c r="L314" s="0"/>
      <c r="M314" s="0"/>
      <c r="ALZ314" s="0"/>
      <c r="AMA314" s="0"/>
      <c r="AMB314" s="0"/>
      <c r="AMC314" s="0"/>
      <c r="AMD314" s="0"/>
      <c r="AME314" s="0"/>
      <c r="AMF314" s="0"/>
      <c r="AMG314" s="0"/>
      <c r="AMH314" s="0"/>
      <c r="AMI314" s="0"/>
      <c r="AMJ314" s="0"/>
    </row>
    <row r="315" customFormat="false" ht="29.85" hidden="false" customHeight="false" outlineLevel="0" collapsed="false">
      <c r="A315" s="99" t="n">
        <v>105303063</v>
      </c>
      <c r="B315" s="13" t="s">
        <v>3349</v>
      </c>
      <c r="C315" s="14" t="n">
        <v>9387</v>
      </c>
    </row>
    <row r="316" s="27" customFormat="true" ht="15.65" hidden="false" customHeight="false" outlineLevel="0" collapsed="false">
      <c r="A316" s="99" t="n">
        <v>105303066</v>
      </c>
      <c r="B316" s="13" t="s">
        <v>1913</v>
      </c>
      <c r="C316" s="14" t="n">
        <v>7707</v>
      </c>
      <c r="D316" s="0"/>
      <c r="E316" s="0"/>
      <c r="F316" s="0"/>
      <c r="G316" s="0"/>
      <c r="H316" s="0"/>
      <c r="I316" s="0"/>
      <c r="J316" s="0"/>
      <c r="K316" s="0"/>
      <c r="L316" s="0"/>
      <c r="M316" s="0"/>
      <c r="ALZ316" s="0"/>
      <c r="AMA316" s="0"/>
      <c r="AMB316" s="0"/>
      <c r="AMC316" s="0"/>
      <c r="AMD316" s="0"/>
      <c r="AME316" s="0"/>
      <c r="AMF316" s="0"/>
      <c r="AMG316" s="0"/>
      <c r="AMH316" s="0"/>
      <c r="AMI316" s="0"/>
      <c r="AMJ316" s="0"/>
    </row>
    <row r="317" customFormat="false" ht="29.85" hidden="false" customHeight="false" outlineLevel="0" collapsed="false">
      <c r="A317" s="99" t="n">
        <v>105303072</v>
      </c>
      <c r="B317" s="13" t="s">
        <v>3166</v>
      </c>
      <c r="C317" s="14" t="n">
        <v>3853.5</v>
      </c>
    </row>
    <row r="318" s="27" customFormat="true" ht="15.65" hidden="false" customHeight="false" outlineLevel="0" collapsed="false">
      <c r="A318" s="99" t="n">
        <v>105303082</v>
      </c>
      <c r="B318" s="13" t="s">
        <v>435</v>
      </c>
      <c r="C318" s="14" t="n">
        <v>11560.5</v>
      </c>
      <c r="D318" s="0"/>
      <c r="E318" s="0"/>
      <c r="F318" s="0"/>
      <c r="G318" s="0"/>
      <c r="H318" s="0"/>
      <c r="I318" s="0"/>
      <c r="J318" s="0"/>
      <c r="K318" s="0"/>
      <c r="L318" s="0"/>
      <c r="M318" s="0"/>
      <c r="ALZ318" s="0"/>
      <c r="AMA318" s="0"/>
      <c r="AMB318" s="0"/>
      <c r="AMC318" s="0"/>
      <c r="AMD318" s="0"/>
      <c r="AME318" s="0"/>
      <c r="AMF318" s="0"/>
      <c r="AMG318" s="0"/>
      <c r="AMH318" s="0"/>
      <c r="AMI318" s="0"/>
      <c r="AMJ318" s="0"/>
    </row>
    <row r="319" customFormat="false" ht="29.85" hidden="false" customHeight="false" outlineLevel="0" collapsed="false">
      <c r="A319" s="99" t="n">
        <v>105303096</v>
      </c>
      <c r="B319" s="13" t="s">
        <v>1697</v>
      </c>
      <c r="C319" s="14" t="n">
        <v>7707</v>
      </c>
    </row>
    <row r="320" s="27" customFormat="true" ht="29.85" hidden="false" customHeight="false" outlineLevel="0" collapsed="false">
      <c r="A320" s="99" t="n">
        <v>105303106</v>
      </c>
      <c r="B320" s="13" t="s">
        <v>5058</v>
      </c>
      <c r="C320" s="14" t="n">
        <v>3853.5</v>
      </c>
      <c r="D320" s="0"/>
      <c r="E320" s="0"/>
      <c r="F320" s="0"/>
      <c r="G320" s="0"/>
      <c r="H320" s="0"/>
      <c r="I320" s="0"/>
      <c r="J320" s="0"/>
      <c r="K320" s="0"/>
      <c r="L320" s="0"/>
      <c r="M320" s="0"/>
      <c r="ALZ320" s="0"/>
      <c r="AMA320" s="0"/>
      <c r="AMB320" s="0"/>
      <c r="AMC320" s="0"/>
      <c r="AMD320" s="0"/>
      <c r="AME320" s="0"/>
      <c r="AMF320" s="0"/>
      <c r="AMG320" s="0"/>
      <c r="AMH320" s="0"/>
      <c r="AMI320" s="0"/>
      <c r="AMJ320" s="0"/>
    </row>
    <row r="321" s="12" customFormat="true" ht="29.85" hidden="false" customHeight="false" outlineLevel="0" collapsed="false">
      <c r="A321" s="99" t="n">
        <v>105303131</v>
      </c>
      <c r="B321" s="13" t="s">
        <v>3534</v>
      </c>
      <c r="C321" s="14" t="n">
        <v>3853.5</v>
      </c>
      <c r="AMB321" s="0"/>
      <c r="AMC321" s="0"/>
      <c r="AMD321" s="0"/>
      <c r="AME321" s="0"/>
      <c r="AMF321" s="0"/>
      <c r="AMG321" s="0"/>
      <c r="AMH321" s="0"/>
      <c r="AMI321" s="0"/>
      <c r="AMJ321" s="0"/>
    </row>
    <row r="322" s="12" customFormat="true" ht="29.85" hidden="false" customHeight="false" outlineLevel="0" collapsed="false">
      <c r="A322" s="99" t="n">
        <v>105303150</v>
      </c>
      <c r="B322" s="13" t="s">
        <v>3409</v>
      </c>
      <c r="C322" s="14" t="n">
        <v>3853.5</v>
      </c>
      <c r="AMB322" s="0"/>
      <c r="AMC322" s="0"/>
      <c r="AMD322" s="0"/>
      <c r="AME322" s="0"/>
      <c r="AMF322" s="0"/>
      <c r="AMG322" s="0"/>
      <c r="AMH322" s="0"/>
      <c r="AMI322" s="0"/>
      <c r="AMJ322" s="0"/>
    </row>
    <row r="323" customFormat="false" ht="29.85" hidden="false" customHeight="false" outlineLevel="0" collapsed="false">
      <c r="A323" s="99" t="n">
        <v>105303181</v>
      </c>
      <c r="B323" s="13" t="s">
        <v>5464</v>
      </c>
      <c r="C323" s="14" t="n">
        <v>4693.5</v>
      </c>
    </row>
    <row r="324" customFormat="false" ht="29.85" hidden="false" customHeight="false" outlineLevel="0" collapsed="false">
      <c r="A324" s="128" t="n">
        <v>105303186</v>
      </c>
      <c r="B324" s="13" t="s">
        <v>6784</v>
      </c>
      <c r="C324" s="14" t="n">
        <v>3853.5</v>
      </c>
    </row>
    <row r="325" customFormat="false" ht="29.85" hidden="false" customHeight="false" outlineLevel="0" collapsed="false">
      <c r="A325" s="129" t="n">
        <v>105303202</v>
      </c>
      <c r="B325" s="36" t="s">
        <v>1085</v>
      </c>
      <c r="C325" s="37" t="n">
        <v>15414</v>
      </c>
    </row>
    <row r="326" customFormat="false" ht="29.85" hidden="false" customHeight="false" outlineLevel="0" collapsed="false">
      <c r="A326" s="99" t="n">
        <v>105303205</v>
      </c>
      <c r="B326" s="13" t="s">
        <v>5930</v>
      </c>
      <c r="C326" s="14" t="n">
        <v>11560.5</v>
      </c>
    </row>
    <row r="327" customFormat="false" ht="29.85" hidden="false" customHeight="false" outlineLevel="0" collapsed="false">
      <c r="A327" s="128" t="n">
        <v>105303219</v>
      </c>
      <c r="B327" s="13" t="s">
        <v>6218</v>
      </c>
      <c r="C327" s="14" t="n">
        <v>3853.5</v>
      </c>
    </row>
    <row r="328" customFormat="false" ht="29.85" hidden="false" customHeight="false" outlineLevel="0" collapsed="false">
      <c r="A328" s="128" t="n">
        <v>105303249</v>
      </c>
      <c r="B328" s="13" t="s">
        <v>3339</v>
      </c>
      <c r="C328" s="14" t="n">
        <v>11560.5</v>
      </c>
    </row>
    <row r="329" s="27" customFormat="true" ht="29.85" hidden="false" customHeight="false" outlineLevel="0" collapsed="false">
      <c r="A329" s="99" t="n">
        <v>105303255</v>
      </c>
      <c r="B329" s="13" t="s">
        <v>3173</v>
      </c>
      <c r="C329" s="14" t="n">
        <v>28161</v>
      </c>
      <c r="D329" s="0"/>
      <c r="E329" s="0"/>
      <c r="F329" s="0"/>
      <c r="G329" s="0"/>
      <c r="H329" s="0"/>
      <c r="I329" s="0"/>
      <c r="J329" s="0"/>
      <c r="K329" s="0"/>
      <c r="L329" s="0"/>
      <c r="M329" s="0"/>
      <c r="ALZ329" s="0"/>
      <c r="AMA329" s="0"/>
      <c r="AMB329" s="0"/>
      <c r="AMC329" s="0"/>
      <c r="AMD329" s="0"/>
      <c r="AME329" s="0"/>
      <c r="AMF329" s="0"/>
      <c r="AMG329" s="0"/>
      <c r="AMH329" s="0"/>
      <c r="AMI329" s="0"/>
      <c r="AMJ329" s="0"/>
    </row>
    <row r="330" customFormat="false" ht="15.65" hidden="false" customHeight="false" outlineLevel="0" collapsed="false">
      <c r="A330" s="99" t="n">
        <v>105303256</v>
      </c>
      <c r="B330" s="13" t="s">
        <v>1969</v>
      </c>
      <c r="C330" s="14" t="n">
        <v>3853.5</v>
      </c>
    </row>
    <row r="331" customFormat="false" ht="29.85" hidden="false" customHeight="false" outlineLevel="0" collapsed="false">
      <c r="A331" s="99" t="n">
        <v>105303271</v>
      </c>
      <c r="B331" s="13" t="s">
        <v>4557</v>
      </c>
      <c r="C331" s="14" t="n">
        <v>11560.5</v>
      </c>
    </row>
    <row r="332" customFormat="false" ht="29.85" hidden="false" customHeight="false" outlineLevel="0" collapsed="false">
      <c r="A332" s="99" t="n">
        <v>105303296</v>
      </c>
      <c r="B332" s="13" t="s">
        <v>2620</v>
      </c>
      <c r="C332" s="14" t="n">
        <v>11560.5</v>
      </c>
    </row>
    <row r="333" s="27" customFormat="true" ht="15.65" hidden="false" customHeight="false" outlineLevel="0" collapsed="false">
      <c r="A333" s="99" t="n">
        <v>105303306</v>
      </c>
      <c r="B333" s="13" t="s">
        <v>5079</v>
      </c>
      <c r="C333" s="14" t="n">
        <v>4693.5</v>
      </c>
      <c r="D333" s="0"/>
      <c r="E333" s="0"/>
      <c r="F333" s="0"/>
      <c r="G333" s="0"/>
      <c r="H333" s="0"/>
      <c r="I333" s="0"/>
      <c r="J333" s="0"/>
      <c r="K333" s="0"/>
      <c r="L333" s="0"/>
      <c r="M333" s="0"/>
      <c r="ALZ333" s="0"/>
      <c r="AMA333" s="0"/>
      <c r="AMB333" s="0"/>
      <c r="AMC333" s="0"/>
      <c r="AMD333" s="0"/>
      <c r="AME333" s="0"/>
      <c r="AMF333" s="0"/>
      <c r="AMG333" s="0"/>
      <c r="AMH333" s="0"/>
      <c r="AMI333" s="0"/>
      <c r="AMJ333" s="0"/>
    </row>
    <row r="334" customFormat="false" ht="29.85" hidden="false" customHeight="false" outlineLevel="0" collapsed="false">
      <c r="A334" s="128" t="n">
        <v>105303327</v>
      </c>
      <c r="B334" s="13" t="s">
        <v>6194</v>
      </c>
      <c r="C334" s="14" t="n">
        <v>9387</v>
      </c>
    </row>
    <row r="335" customFormat="false" ht="29.85" hidden="false" customHeight="false" outlineLevel="0" collapsed="false">
      <c r="A335" s="99" t="n">
        <v>105303334</v>
      </c>
      <c r="B335" s="13" t="s">
        <v>943</v>
      </c>
      <c r="C335" s="14" t="n">
        <v>11486.8</v>
      </c>
    </row>
    <row r="336" customFormat="false" ht="29.85" hidden="false" customHeight="false" outlineLevel="0" collapsed="false">
      <c r="A336" s="99" t="n">
        <v>105303365</v>
      </c>
      <c r="B336" s="13" t="s">
        <v>3996</v>
      </c>
      <c r="C336" s="14" t="n">
        <v>11486.8</v>
      </c>
    </row>
    <row r="337" customFormat="false" ht="29.85" hidden="false" customHeight="false" outlineLevel="0" collapsed="false">
      <c r="A337" s="99" t="n">
        <v>105303400</v>
      </c>
      <c r="B337" s="13" t="s">
        <v>2375</v>
      </c>
      <c r="C337" s="14" t="n">
        <v>30828</v>
      </c>
    </row>
    <row r="338" customFormat="false" ht="29.85" hidden="false" customHeight="false" outlineLevel="0" collapsed="false">
      <c r="A338" s="7" t="n">
        <v>105303426</v>
      </c>
      <c r="B338" s="9" t="s">
        <v>4525</v>
      </c>
      <c r="C338" s="10" t="n">
        <v>11560.5</v>
      </c>
    </row>
    <row r="339" s="27" customFormat="true" ht="29.85" hidden="false" customHeight="false" outlineLevel="0" collapsed="false">
      <c r="A339" s="7" t="n">
        <v>105303426</v>
      </c>
      <c r="B339" s="24" t="s">
        <v>4526</v>
      </c>
      <c r="C339" s="25" t="n">
        <v>11560.5</v>
      </c>
      <c r="D339" s="0"/>
      <c r="E339" s="0"/>
      <c r="F339" s="0"/>
      <c r="G339" s="0"/>
      <c r="H339" s="0"/>
      <c r="I339" s="0"/>
      <c r="J339" s="0"/>
      <c r="K339" s="0"/>
      <c r="L339" s="0"/>
      <c r="M339" s="0"/>
      <c r="ALZ339" s="0"/>
      <c r="AMA339" s="0"/>
      <c r="AMB339" s="0"/>
      <c r="AMC339" s="0"/>
      <c r="AMD339" s="0"/>
      <c r="AME339" s="0"/>
      <c r="AMF339" s="0"/>
      <c r="AMG339" s="0"/>
      <c r="AMH339" s="0"/>
      <c r="AMI339" s="0"/>
      <c r="AMJ339" s="0"/>
    </row>
    <row r="340" customFormat="false" ht="29.85" hidden="false" customHeight="false" outlineLevel="0" collapsed="false">
      <c r="A340" s="99" t="n">
        <v>105303429</v>
      </c>
      <c r="B340" s="13" t="s">
        <v>5356</v>
      </c>
      <c r="C340" s="14" t="n">
        <v>42388.5</v>
      </c>
    </row>
    <row r="341" s="12" customFormat="true" ht="29.85" hidden="false" customHeight="false" outlineLevel="0" collapsed="false">
      <c r="A341" s="128" t="n">
        <v>105303430</v>
      </c>
      <c r="B341" s="13" t="s">
        <v>1574</v>
      </c>
      <c r="C341" s="14" t="n">
        <v>7707</v>
      </c>
      <c r="AMB341" s="0"/>
      <c r="AMC341" s="0"/>
      <c r="AMD341" s="0"/>
      <c r="AME341" s="0"/>
      <c r="AMF341" s="0"/>
      <c r="AMG341" s="0"/>
      <c r="AMH341" s="0"/>
      <c r="AMI341" s="0"/>
      <c r="AMJ341" s="0"/>
    </row>
    <row r="342" s="12" customFormat="true" ht="29.85" hidden="false" customHeight="false" outlineLevel="0" collapsed="false">
      <c r="A342" s="128" t="n">
        <v>105303443</v>
      </c>
      <c r="B342" s="13" t="s">
        <v>3932</v>
      </c>
      <c r="C342" s="14" t="n">
        <v>3853.5</v>
      </c>
      <c r="AMB342" s="0"/>
      <c r="AMC342" s="0"/>
      <c r="AMD342" s="0"/>
      <c r="AME342" s="0"/>
      <c r="AMF342" s="0"/>
      <c r="AMG342" s="0"/>
      <c r="AMH342" s="0"/>
      <c r="AMI342" s="0"/>
      <c r="AMJ342" s="0"/>
    </row>
    <row r="343" s="27" customFormat="true" ht="29.85" hidden="false" customHeight="false" outlineLevel="0" collapsed="false">
      <c r="A343" s="99" t="n">
        <v>105303505</v>
      </c>
      <c r="B343" s="13" t="s">
        <v>272</v>
      </c>
      <c r="C343" s="14" t="n">
        <v>11560.5</v>
      </c>
      <c r="D343" s="0"/>
      <c r="E343" s="0"/>
      <c r="F343" s="0"/>
      <c r="G343" s="0"/>
      <c r="H343" s="0"/>
      <c r="I343" s="0"/>
      <c r="J343" s="0"/>
      <c r="K343" s="0"/>
      <c r="L343" s="0"/>
      <c r="M343" s="0"/>
      <c r="ALZ343" s="0"/>
      <c r="AMA343" s="0"/>
      <c r="AMB343" s="0"/>
      <c r="AMC343" s="0"/>
      <c r="AMD343" s="0"/>
      <c r="AME343" s="0"/>
      <c r="AMF343" s="0"/>
      <c r="AMG343" s="0"/>
      <c r="AMH343" s="0"/>
      <c r="AMI343" s="0"/>
      <c r="AMJ343" s="0"/>
    </row>
    <row r="344" customFormat="false" ht="29.85" hidden="false" customHeight="false" outlineLevel="0" collapsed="false">
      <c r="A344" s="99" t="n">
        <v>105303570</v>
      </c>
      <c r="B344" s="13" t="s">
        <v>4363</v>
      </c>
      <c r="C344" s="14" t="n">
        <v>7707</v>
      </c>
    </row>
    <row r="345" s="12" customFormat="true" ht="29.85" hidden="false" customHeight="false" outlineLevel="0" collapsed="false">
      <c r="A345" s="99" t="n">
        <v>105303595</v>
      </c>
      <c r="B345" s="13" t="s">
        <v>6411</v>
      </c>
      <c r="C345" s="14" t="n">
        <v>4693.5</v>
      </c>
      <c r="AMB345" s="0"/>
      <c r="AMC345" s="0"/>
      <c r="AMD345" s="0"/>
      <c r="AME345" s="0"/>
      <c r="AMF345" s="0"/>
      <c r="AMG345" s="0"/>
      <c r="AMH345" s="0"/>
      <c r="AMI345" s="0"/>
      <c r="AMJ345" s="0"/>
    </row>
    <row r="346" s="12" customFormat="true" ht="29.85" hidden="false" customHeight="false" outlineLevel="0" collapsed="false">
      <c r="A346" s="99" t="n">
        <v>105303698</v>
      </c>
      <c r="B346" s="13" t="s">
        <v>1819</v>
      </c>
      <c r="C346" s="14" t="n">
        <v>3853.5</v>
      </c>
      <c r="AMB346" s="0"/>
      <c r="AMC346" s="0"/>
      <c r="AMD346" s="0"/>
      <c r="AME346" s="0"/>
      <c r="AMF346" s="0"/>
      <c r="AMG346" s="0"/>
      <c r="AMH346" s="0"/>
      <c r="AMI346" s="0"/>
      <c r="AMJ346" s="0"/>
    </row>
    <row r="347" s="27" customFormat="true" ht="29.85" hidden="false" customHeight="false" outlineLevel="0" collapsed="false">
      <c r="A347" s="99" t="n">
        <v>105303721</v>
      </c>
      <c r="B347" s="13" t="s">
        <v>2853</v>
      </c>
      <c r="C347" s="14" t="n">
        <v>9387</v>
      </c>
      <c r="D347" s="0"/>
      <c r="E347" s="0"/>
      <c r="F347" s="0"/>
      <c r="G347" s="0"/>
      <c r="H347" s="0"/>
      <c r="I347" s="0"/>
      <c r="J347" s="0"/>
      <c r="K347" s="0"/>
      <c r="L347" s="0"/>
      <c r="M347" s="0"/>
      <c r="ALZ347" s="0"/>
      <c r="AMA347" s="0"/>
      <c r="AMB347" s="0"/>
      <c r="AMC347" s="0"/>
      <c r="AMD347" s="0"/>
      <c r="AME347" s="0"/>
      <c r="AMF347" s="0"/>
      <c r="AMG347" s="0"/>
      <c r="AMH347" s="0"/>
      <c r="AMI347" s="0"/>
      <c r="AMJ347" s="0"/>
    </row>
    <row r="348" customFormat="false" ht="29.85" hidden="false" customHeight="false" outlineLevel="0" collapsed="false">
      <c r="A348" s="99" t="n">
        <v>105303744</v>
      </c>
      <c r="B348" s="13" t="s">
        <v>4428</v>
      </c>
      <c r="C348" s="14" t="n">
        <v>7707</v>
      </c>
    </row>
    <row r="349" customFormat="false" ht="29.85" hidden="false" customHeight="false" outlineLevel="0" collapsed="false">
      <c r="A349" s="128" t="n">
        <v>105303779</v>
      </c>
      <c r="B349" s="13" t="s">
        <v>5807</v>
      </c>
      <c r="C349" s="14" t="n">
        <v>7707</v>
      </c>
    </row>
    <row r="350" s="27" customFormat="true" ht="29.85" hidden="false" customHeight="false" outlineLevel="0" collapsed="false">
      <c r="A350" s="99" t="n">
        <v>105303831</v>
      </c>
      <c r="B350" s="13" t="s">
        <v>5488</v>
      </c>
      <c r="C350" s="14" t="n">
        <v>7707</v>
      </c>
      <c r="D350" s="0"/>
      <c r="E350" s="0"/>
      <c r="F350" s="0"/>
      <c r="G350" s="0"/>
      <c r="H350" s="0"/>
      <c r="I350" s="0"/>
      <c r="J350" s="0"/>
      <c r="K350" s="0"/>
      <c r="L350" s="0"/>
      <c r="M350" s="0"/>
      <c r="ALZ350" s="0"/>
      <c r="AMA350" s="0"/>
      <c r="AMB350" s="0"/>
      <c r="AMC350" s="0"/>
      <c r="AMD350" s="0"/>
      <c r="AME350" s="0"/>
      <c r="AMF350" s="0"/>
      <c r="AMG350" s="0"/>
      <c r="AMH350" s="0"/>
      <c r="AMI350" s="0"/>
      <c r="AMJ350" s="0"/>
    </row>
    <row r="351" customFormat="false" ht="29.85" hidden="false" customHeight="false" outlineLevel="0" collapsed="false">
      <c r="A351" s="128" t="n">
        <v>105303850</v>
      </c>
      <c r="B351" s="13" t="s">
        <v>5977</v>
      </c>
      <c r="C351" s="14" t="n">
        <v>3853.5</v>
      </c>
    </row>
    <row r="352" s="27" customFormat="true" ht="15.65" hidden="false" customHeight="false" outlineLevel="0" collapsed="false">
      <c r="A352" s="128" t="n">
        <v>105303923</v>
      </c>
      <c r="B352" s="13" t="s">
        <v>6756</v>
      </c>
      <c r="C352" s="14" t="n">
        <v>7707</v>
      </c>
      <c r="D352" s="0"/>
      <c r="E352" s="0"/>
      <c r="F352" s="0"/>
      <c r="G352" s="0"/>
      <c r="H352" s="0"/>
      <c r="I352" s="0"/>
      <c r="J352" s="0"/>
      <c r="K352" s="0"/>
      <c r="L352" s="0"/>
      <c r="M352" s="0"/>
      <c r="ALZ352" s="0"/>
      <c r="AMA352" s="0"/>
      <c r="AMB352" s="0"/>
      <c r="AMC352" s="0"/>
      <c r="AMD352" s="0"/>
      <c r="AME352" s="0"/>
      <c r="AMF352" s="0"/>
      <c r="AMG352" s="0"/>
      <c r="AMH352" s="0"/>
      <c r="AMI352" s="0"/>
      <c r="AMJ352" s="0"/>
    </row>
    <row r="353" customFormat="false" ht="15.65" hidden="false" customHeight="false" outlineLevel="0" collapsed="false">
      <c r="A353" s="99" t="n">
        <v>105303930</v>
      </c>
      <c r="B353" s="13" t="s">
        <v>6102</v>
      </c>
      <c r="C353" s="14" t="n">
        <v>9387</v>
      </c>
    </row>
    <row r="354" s="27" customFormat="true" ht="15.65" hidden="false" customHeight="false" outlineLevel="0" collapsed="false">
      <c r="A354" s="99" t="n">
        <v>105303974</v>
      </c>
      <c r="B354" s="13" t="s">
        <v>6673</v>
      </c>
      <c r="C354" s="14" t="n">
        <v>15414</v>
      </c>
      <c r="D354" s="0"/>
      <c r="E354" s="0"/>
      <c r="F354" s="0"/>
      <c r="G354" s="0"/>
      <c r="H354" s="0"/>
      <c r="I354" s="0"/>
      <c r="J354" s="0"/>
      <c r="K354" s="0"/>
      <c r="L354" s="0"/>
      <c r="M354" s="0"/>
      <c r="ALZ354" s="0"/>
      <c r="AMA354" s="0"/>
      <c r="AMB354" s="0"/>
      <c r="AMC354" s="0"/>
      <c r="AMD354" s="0"/>
      <c r="AME354" s="0"/>
      <c r="AMF354" s="0"/>
      <c r="AMG354" s="0"/>
      <c r="AMH354" s="0"/>
      <c r="AMI354" s="0"/>
      <c r="AMJ354" s="0"/>
    </row>
    <row r="355" s="38" customFormat="true" ht="15.65" hidden="false" customHeight="false" outlineLevel="0" collapsed="false">
      <c r="A355" s="99" t="n">
        <v>105304001</v>
      </c>
      <c r="B355" s="13" t="s">
        <v>388</v>
      </c>
      <c r="C355" s="14" t="n">
        <v>7707</v>
      </c>
      <c r="ALZ355" s="0"/>
      <c r="AMA355" s="0"/>
      <c r="AMB355" s="0"/>
      <c r="AMC355" s="0"/>
      <c r="AMD355" s="0"/>
      <c r="AME355" s="0"/>
      <c r="AMF355" s="0"/>
      <c r="AMG355" s="0"/>
      <c r="AMH355" s="0"/>
      <c r="AMI355" s="0"/>
      <c r="AMJ355" s="0"/>
    </row>
    <row r="356" customFormat="false" ht="15.65" hidden="false" customHeight="false" outlineLevel="0" collapsed="false">
      <c r="A356" s="99" t="n">
        <v>105304002</v>
      </c>
      <c r="B356" s="13" t="s">
        <v>3261</v>
      </c>
      <c r="C356" s="14" t="n">
        <v>3853.5</v>
      </c>
    </row>
    <row r="357" customFormat="false" ht="29.85" hidden="false" customHeight="false" outlineLevel="0" collapsed="false">
      <c r="A357" s="99" t="n">
        <v>105304017</v>
      </c>
      <c r="B357" s="13" t="s">
        <v>2855</v>
      </c>
      <c r="C357" s="14" t="n">
        <v>7707</v>
      </c>
    </row>
    <row r="358" s="27" customFormat="true" ht="29.85" hidden="false" customHeight="false" outlineLevel="0" collapsed="false">
      <c r="A358" s="99" t="n">
        <v>105304020</v>
      </c>
      <c r="B358" s="13" t="s">
        <v>2457</v>
      </c>
      <c r="C358" s="14" t="n">
        <v>4693.5</v>
      </c>
      <c r="D358" s="0"/>
      <c r="E358" s="0"/>
      <c r="F358" s="0"/>
      <c r="G358" s="0"/>
      <c r="H358" s="0"/>
      <c r="I358" s="0"/>
      <c r="J358" s="0"/>
      <c r="K358" s="0"/>
      <c r="L358" s="0"/>
      <c r="M358" s="0"/>
      <c r="ALZ358" s="0"/>
      <c r="AMA358" s="0"/>
      <c r="AMB358" s="0"/>
      <c r="AMC358" s="0"/>
      <c r="AMD358" s="0"/>
      <c r="AME358" s="0"/>
      <c r="AMF358" s="0"/>
      <c r="AMG358" s="0"/>
      <c r="AMH358" s="0"/>
      <c r="AMI358" s="0"/>
      <c r="AMJ358" s="0"/>
    </row>
    <row r="359" customFormat="false" ht="29.85" hidden="false" customHeight="false" outlineLevel="0" collapsed="false">
      <c r="A359" s="128" t="n">
        <v>105304053</v>
      </c>
      <c r="B359" s="13" t="s">
        <v>6523</v>
      </c>
      <c r="C359" s="14" t="n">
        <v>7707</v>
      </c>
      <c r="D359" s="30"/>
      <c r="E359" s="30"/>
      <c r="F359" s="30"/>
      <c r="G359" s="30"/>
      <c r="H359" s="30"/>
      <c r="I359" s="30"/>
      <c r="J359" s="30"/>
      <c r="K359" s="30"/>
      <c r="L359" s="30"/>
      <c r="M359" s="30"/>
    </row>
    <row r="360" customFormat="false" ht="29.85" hidden="false" customHeight="false" outlineLevel="0" collapsed="false">
      <c r="A360" s="99" t="n">
        <v>105304111</v>
      </c>
      <c r="B360" s="13" t="s">
        <v>354</v>
      </c>
      <c r="C360" s="14" t="n">
        <v>3853.5</v>
      </c>
    </row>
    <row r="361" s="12" customFormat="true" ht="29.85" hidden="false" customHeight="false" outlineLevel="0" collapsed="false">
      <c r="A361" s="128" t="n">
        <v>105304114</v>
      </c>
      <c r="B361" s="13" t="s">
        <v>4490</v>
      </c>
      <c r="C361" s="14" t="n">
        <v>4693.5</v>
      </c>
      <c r="AMB361" s="0"/>
      <c r="AMC361" s="0"/>
      <c r="AMD361" s="0"/>
      <c r="AME361" s="0"/>
      <c r="AMF361" s="0"/>
      <c r="AMG361" s="0"/>
      <c r="AMH361" s="0"/>
      <c r="AMI361" s="0"/>
      <c r="AMJ361" s="0"/>
    </row>
    <row r="362" customFormat="false" ht="29.85" hidden="false" customHeight="false" outlineLevel="0" collapsed="false">
      <c r="A362" s="99" t="n">
        <v>105304117</v>
      </c>
      <c r="B362" s="13" t="s">
        <v>4802</v>
      </c>
      <c r="C362" s="14" t="n">
        <v>7707</v>
      </c>
    </row>
    <row r="363" customFormat="false" ht="29.85" hidden="false" customHeight="false" outlineLevel="0" collapsed="false">
      <c r="A363" s="99" t="n">
        <v>105304142</v>
      </c>
      <c r="B363" s="13" t="s">
        <v>4547</v>
      </c>
      <c r="C363" s="14" t="n">
        <v>28161</v>
      </c>
    </row>
    <row r="364" s="12" customFormat="true" ht="29.85" hidden="false" customHeight="false" outlineLevel="0" collapsed="false">
      <c r="A364" s="99" t="n">
        <v>105304174</v>
      </c>
      <c r="B364" s="13" t="s">
        <v>6151</v>
      </c>
      <c r="C364" s="14" t="n">
        <v>15414</v>
      </c>
      <c r="AMB364" s="0"/>
      <c r="AMC364" s="0"/>
      <c r="AMD364" s="0"/>
      <c r="AME364" s="0"/>
      <c r="AMF364" s="0"/>
      <c r="AMG364" s="0"/>
      <c r="AMH364" s="0"/>
      <c r="AMI364" s="0"/>
      <c r="AMJ364" s="0"/>
    </row>
    <row r="365" customFormat="false" ht="29.85" hidden="false" customHeight="false" outlineLevel="0" collapsed="false">
      <c r="A365" s="128" t="n">
        <v>105304224</v>
      </c>
      <c r="B365" s="13" t="s">
        <v>1056</v>
      </c>
      <c r="C365" s="14" t="n">
        <v>7707</v>
      </c>
    </row>
    <row r="366" customFormat="false" ht="29.85" hidden="false" customHeight="false" outlineLevel="0" collapsed="false">
      <c r="A366" s="99" t="n">
        <v>105304261</v>
      </c>
      <c r="B366" s="13" t="s">
        <v>1870</v>
      </c>
      <c r="C366" s="14" t="n">
        <v>14080.5</v>
      </c>
    </row>
    <row r="367" customFormat="false" ht="29.85" hidden="false" customHeight="false" outlineLevel="0" collapsed="false">
      <c r="A367" s="99" t="n">
        <v>105304268</v>
      </c>
      <c r="B367" s="13" t="s">
        <v>4205</v>
      </c>
      <c r="C367" s="14" t="n">
        <v>7707</v>
      </c>
    </row>
    <row r="368" customFormat="false" ht="29.85" hidden="false" customHeight="false" outlineLevel="0" collapsed="false">
      <c r="A368" s="99" t="n">
        <v>105304274</v>
      </c>
      <c r="B368" s="13" t="s">
        <v>6655</v>
      </c>
      <c r="C368" s="14" t="n">
        <v>3853.5</v>
      </c>
    </row>
    <row r="369" customFormat="false" ht="29.85" hidden="false" customHeight="false" outlineLevel="0" collapsed="false">
      <c r="A369" s="99" t="n">
        <v>105304289</v>
      </c>
      <c r="B369" s="13" t="s">
        <v>1334</v>
      </c>
      <c r="C369" s="14" t="n">
        <v>3853.5</v>
      </c>
    </row>
    <row r="370" customFormat="false" ht="29.85" hidden="false" customHeight="false" outlineLevel="0" collapsed="false">
      <c r="A370" s="99" t="n">
        <v>105304306</v>
      </c>
      <c r="B370" s="13" t="s">
        <v>6695</v>
      </c>
      <c r="C370" s="14" t="n">
        <v>7707</v>
      </c>
    </row>
    <row r="371" customFormat="false" ht="15.65" hidden="false" customHeight="false" outlineLevel="0" collapsed="false">
      <c r="A371" s="99" t="n">
        <v>105304307</v>
      </c>
      <c r="B371" s="13" t="s">
        <v>6104</v>
      </c>
      <c r="C371" s="14" t="n">
        <v>7707</v>
      </c>
    </row>
    <row r="372" customFormat="false" ht="29.85" hidden="false" customHeight="false" outlineLevel="0" collapsed="false">
      <c r="A372" s="99" t="n">
        <v>105304325</v>
      </c>
      <c r="B372" s="13" t="s">
        <v>1646</v>
      </c>
      <c r="C372" s="14" t="n">
        <v>3853.5</v>
      </c>
    </row>
    <row r="373" customFormat="false" ht="15.65" hidden="false" customHeight="false" outlineLevel="0" collapsed="false">
      <c r="A373" s="99" t="n">
        <v>105304352</v>
      </c>
      <c r="B373" s="13" t="s">
        <v>3613</v>
      </c>
      <c r="C373" s="14" t="n">
        <v>11560.5</v>
      </c>
    </row>
    <row r="374" s="38" customFormat="true" ht="21.45" hidden="false" customHeight="true" outlineLevel="0" collapsed="false">
      <c r="A374" s="99" t="n">
        <v>105304473</v>
      </c>
      <c r="B374" s="13" t="s">
        <v>3230</v>
      </c>
      <c r="C374" s="14" t="n">
        <v>3853.5</v>
      </c>
      <c r="ALZ374" s="0"/>
      <c r="AMA374" s="0"/>
      <c r="AMB374" s="0"/>
      <c r="AMC374" s="0"/>
      <c r="AMD374" s="0"/>
      <c r="AME374" s="0"/>
      <c r="AMF374" s="0"/>
      <c r="AMG374" s="0"/>
      <c r="AMH374" s="0"/>
      <c r="AMI374" s="0"/>
      <c r="AMJ374" s="0"/>
    </row>
    <row r="375" customFormat="false" ht="15.65" hidden="false" customHeight="false" outlineLevel="0" collapsed="false">
      <c r="A375" s="128" t="n">
        <v>105304508</v>
      </c>
      <c r="B375" s="13" t="s">
        <v>1404</v>
      </c>
      <c r="C375" s="14" t="n">
        <v>9387</v>
      </c>
    </row>
    <row r="376" customFormat="false" ht="29.85" hidden="false" customHeight="false" outlineLevel="0" collapsed="false">
      <c r="A376" s="99" t="n">
        <v>105304654</v>
      </c>
      <c r="B376" s="13" t="s">
        <v>2237</v>
      </c>
      <c r="C376" s="14" t="n">
        <v>3853.5</v>
      </c>
    </row>
    <row r="377" customFormat="false" ht="29.85" hidden="false" customHeight="false" outlineLevel="0" collapsed="false">
      <c r="A377" s="99" t="n">
        <v>105304659</v>
      </c>
      <c r="B377" s="13" t="s">
        <v>6649</v>
      </c>
      <c r="C377" s="14" t="n">
        <v>3853.5</v>
      </c>
    </row>
    <row r="378" customFormat="false" ht="29.85" hidden="false" customHeight="false" outlineLevel="0" collapsed="false">
      <c r="A378" s="99" t="n">
        <v>105304738</v>
      </c>
      <c r="B378" s="13" t="s">
        <v>258</v>
      </c>
      <c r="C378" s="14" t="n">
        <v>7707</v>
      </c>
    </row>
    <row r="379" customFormat="false" ht="15.65" hidden="false" customHeight="false" outlineLevel="0" collapsed="false">
      <c r="A379" s="99" t="n">
        <v>105304808</v>
      </c>
      <c r="B379" s="13" t="s">
        <v>4327</v>
      </c>
      <c r="C379" s="14" t="n">
        <v>11560.5</v>
      </c>
    </row>
    <row r="380" customFormat="false" ht="29.85" hidden="false" customHeight="false" outlineLevel="0" collapsed="false">
      <c r="A380" s="99" t="n">
        <v>105304812</v>
      </c>
      <c r="B380" s="13" t="s">
        <v>6154</v>
      </c>
      <c r="C380" s="14" t="n">
        <v>3853.5</v>
      </c>
    </row>
    <row r="381" customFormat="false" ht="29.85" hidden="false" customHeight="false" outlineLevel="0" collapsed="false">
      <c r="A381" s="99" t="n">
        <v>105304827</v>
      </c>
      <c r="B381" s="13" t="s">
        <v>3705</v>
      </c>
      <c r="C381" s="14" t="n">
        <v>7707</v>
      </c>
    </row>
    <row r="382" customFormat="false" ht="15.65" hidden="false" customHeight="false" outlineLevel="0" collapsed="false">
      <c r="A382" s="99" t="n">
        <v>105304843</v>
      </c>
      <c r="B382" s="13" t="s">
        <v>3419</v>
      </c>
      <c r="C382" s="14" t="n">
        <v>4693.5</v>
      </c>
    </row>
    <row r="383" customFormat="false" ht="29.85" hidden="false" customHeight="false" outlineLevel="0" collapsed="false">
      <c r="A383" s="7" t="n">
        <v>105304862</v>
      </c>
      <c r="B383" s="9" t="s">
        <v>5231</v>
      </c>
      <c r="C383" s="10" t="n">
        <v>7707</v>
      </c>
    </row>
    <row r="384" customFormat="false" ht="29.85" hidden="false" customHeight="false" outlineLevel="0" collapsed="false">
      <c r="A384" s="7" t="n">
        <v>105304862</v>
      </c>
      <c r="B384" s="9" t="s">
        <v>5232</v>
      </c>
      <c r="C384" s="10" t="n">
        <v>7707</v>
      </c>
    </row>
    <row r="385" s="27" customFormat="true" ht="29.85" hidden="false" customHeight="false" outlineLevel="0" collapsed="false">
      <c r="A385" s="99" t="n">
        <v>105304864</v>
      </c>
      <c r="B385" s="13" t="s">
        <v>2887</v>
      </c>
      <c r="C385" s="14" t="n">
        <v>23121</v>
      </c>
      <c r="D385" s="0"/>
      <c r="E385" s="0"/>
      <c r="F385" s="0"/>
      <c r="G385" s="0"/>
      <c r="H385" s="0"/>
      <c r="I385" s="0"/>
      <c r="J385" s="0"/>
      <c r="K385" s="0"/>
      <c r="L385" s="0"/>
      <c r="M385" s="0"/>
      <c r="ALZ385" s="0"/>
      <c r="AMA385" s="0"/>
      <c r="AMB385" s="0"/>
      <c r="AMC385" s="0"/>
      <c r="AMD385" s="0"/>
      <c r="AME385" s="0"/>
      <c r="AMF385" s="0"/>
      <c r="AMG385" s="0"/>
      <c r="AMH385" s="0"/>
      <c r="AMI385" s="0"/>
      <c r="AMJ385" s="0"/>
    </row>
    <row r="386" customFormat="false" ht="29.85" hidden="false" customHeight="false" outlineLevel="0" collapsed="false">
      <c r="A386" s="128" t="n">
        <v>105304906</v>
      </c>
      <c r="B386" s="13" t="s">
        <v>936</v>
      </c>
      <c r="C386" s="14" t="n">
        <v>14080.5</v>
      </c>
    </row>
    <row r="387" customFormat="false" ht="29.85" hidden="false" customHeight="false" outlineLevel="0" collapsed="false">
      <c r="A387" s="129" t="n">
        <v>105304952</v>
      </c>
      <c r="B387" s="36" t="s">
        <v>1019</v>
      </c>
      <c r="C387" s="37" t="n">
        <v>3853.5</v>
      </c>
      <c r="D387" s="30"/>
      <c r="E387" s="30"/>
      <c r="F387" s="30"/>
      <c r="G387" s="30"/>
      <c r="H387" s="30"/>
      <c r="I387" s="30"/>
      <c r="J387" s="30"/>
      <c r="K387" s="30"/>
      <c r="L387" s="30"/>
      <c r="M387" s="30"/>
    </row>
    <row r="388" customFormat="false" ht="29.85" hidden="false" customHeight="false" outlineLevel="0" collapsed="false">
      <c r="A388" s="99" t="n">
        <v>105304984</v>
      </c>
      <c r="B388" s="13" t="s">
        <v>3115</v>
      </c>
      <c r="C388" s="14" t="n">
        <v>15414</v>
      </c>
      <c r="D388" s="30"/>
      <c r="E388" s="30"/>
      <c r="F388" s="30"/>
      <c r="G388" s="30"/>
      <c r="H388" s="30"/>
      <c r="I388" s="30"/>
      <c r="J388" s="30"/>
      <c r="K388" s="30"/>
      <c r="L388" s="30"/>
      <c r="M388" s="30"/>
    </row>
    <row r="389" customFormat="false" ht="29.85" hidden="false" customHeight="false" outlineLevel="0" collapsed="false">
      <c r="A389" s="128" t="n">
        <v>105304994</v>
      </c>
      <c r="B389" s="13" t="s">
        <v>3341</v>
      </c>
      <c r="C389" s="14" t="n">
        <v>3853.5</v>
      </c>
      <c r="D389" s="30"/>
      <c r="E389" s="30"/>
      <c r="F389" s="30"/>
      <c r="G389" s="30"/>
      <c r="H389" s="30"/>
      <c r="I389" s="30"/>
      <c r="J389" s="30"/>
      <c r="K389" s="30"/>
      <c r="L389" s="30"/>
      <c r="M389" s="30"/>
    </row>
    <row r="390" customFormat="false" ht="15.65" hidden="false" customHeight="false" outlineLevel="0" collapsed="false">
      <c r="A390" s="99" t="n">
        <v>105304996</v>
      </c>
      <c r="B390" s="13" t="s">
        <v>6520</v>
      </c>
      <c r="C390" s="14" t="n">
        <v>9387</v>
      </c>
    </row>
    <row r="391" s="27" customFormat="true" ht="29.85" hidden="false" customHeight="false" outlineLevel="0" collapsed="false">
      <c r="A391" s="128" t="n">
        <v>105304997</v>
      </c>
      <c r="B391" s="13" t="s">
        <v>3863</v>
      </c>
      <c r="C391" s="14" t="n">
        <v>7707</v>
      </c>
      <c r="D391" s="0"/>
      <c r="E391" s="0"/>
      <c r="F391" s="0"/>
      <c r="G391" s="0"/>
      <c r="H391" s="0"/>
      <c r="I391" s="0"/>
      <c r="J391" s="0"/>
      <c r="K391" s="0"/>
      <c r="L391" s="0"/>
      <c r="M391" s="0"/>
      <c r="ALZ391" s="0"/>
      <c r="AMA391" s="0"/>
      <c r="AMB391" s="0"/>
      <c r="AMC391" s="0"/>
      <c r="AMD391" s="0"/>
      <c r="AME391" s="0"/>
      <c r="AMF391" s="0"/>
      <c r="AMG391" s="0"/>
      <c r="AMH391" s="0"/>
      <c r="AMI391" s="0"/>
      <c r="AMJ391" s="0"/>
    </row>
    <row r="392" s="49" customFormat="true" ht="29.85" hidden="false" customHeight="false" outlineLevel="0" collapsed="false">
      <c r="A392" s="99" t="n">
        <v>105305007</v>
      </c>
      <c r="B392" s="13" t="s">
        <v>856</v>
      </c>
      <c r="C392" s="14" t="n">
        <v>7707</v>
      </c>
      <c r="AMB392" s="0"/>
      <c r="AMC392" s="0"/>
      <c r="AMD392" s="0"/>
      <c r="AME392" s="0"/>
      <c r="AMF392" s="0"/>
      <c r="AMG392" s="0"/>
      <c r="AMH392" s="0"/>
      <c r="AMI392" s="0"/>
      <c r="AMJ392" s="0"/>
    </row>
    <row r="393" customFormat="false" ht="29.85" hidden="false" customHeight="false" outlineLevel="0" collapsed="false">
      <c r="A393" s="99" t="n">
        <v>105305015</v>
      </c>
      <c r="B393" s="13" t="s">
        <v>3227</v>
      </c>
      <c r="C393" s="14" t="n">
        <v>7707</v>
      </c>
      <c r="D393" s="30"/>
      <c r="E393" s="30"/>
      <c r="F393" s="30"/>
      <c r="G393" s="30"/>
      <c r="H393" s="30"/>
      <c r="I393" s="30"/>
      <c r="J393" s="30"/>
      <c r="K393" s="30"/>
      <c r="L393" s="30"/>
      <c r="M393" s="30"/>
    </row>
    <row r="394" customFormat="false" ht="29.85" hidden="false" customHeight="false" outlineLevel="0" collapsed="false">
      <c r="A394" s="99" t="n">
        <v>105305047</v>
      </c>
      <c r="B394" s="13" t="s">
        <v>554</v>
      </c>
      <c r="C394" s="14" t="n">
        <v>7707</v>
      </c>
      <c r="D394" s="30"/>
      <c r="E394" s="30"/>
      <c r="F394" s="30"/>
      <c r="G394" s="30"/>
      <c r="H394" s="30"/>
      <c r="I394" s="30"/>
      <c r="J394" s="30"/>
      <c r="K394" s="30"/>
      <c r="L394" s="30"/>
      <c r="M394" s="30"/>
    </row>
    <row r="395" customFormat="false" ht="29.85" hidden="false" customHeight="false" outlineLevel="0" collapsed="false">
      <c r="A395" s="99" t="n">
        <v>105305053</v>
      </c>
      <c r="B395" s="13" t="s">
        <v>1425</v>
      </c>
      <c r="C395" s="14" t="n">
        <v>3853.5</v>
      </c>
      <c r="D395" s="30"/>
      <c r="E395" s="30"/>
      <c r="F395" s="30"/>
      <c r="G395" s="30"/>
      <c r="H395" s="30"/>
      <c r="I395" s="30"/>
      <c r="J395" s="30"/>
      <c r="K395" s="30"/>
      <c r="L395" s="30"/>
      <c r="M395" s="30"/>
    </row>
    <row r="396" customFormat="false" ht="29.85" hidden="false" customHeight="false" outlineLevel="0" collapsed="false">
      <c r="A396" s="99" t="n">
        <v>105305054</v>
      </c>
      <c r="B396" s="13" t="s">
        <v>5218</v>
      </c>
      <c r="C396" s="14" t="n">
        <v>3853.5</v>
      </c>
    </row>
    <row r="397" s="27" customFormat="true" ht="15.65" hidden="false" customHeight="false" outlineLevel="0" collapsed="false">
      <c r="A397" s="99" t="n">
        <v>105305055</v>
      </c>
      <c r="B397" s="13" t="s">
        <v>1053</v>
      </c>
      <c r="C397" s="14" t="n">
        <v>3853.5</v>
      </c>
      <c r="D397" s="0"/>
      <c r="E397" s="0"/>
      <c r="F397" s="0"/>
      <c r="G397" s="0"/>
      <c r="H397" s="0"/>
      <c r="I397" s="0"/>
      <c r="J397" s="0"/>
      <c r="K397" s="0"/>
      <c r="L397" s="0"/>
      <c r="M397" s="0"/>
      <c r="ALZ397" s="0"/>
      <c r="AMA397" s="0"/>
      <c r="AMB397" s="0"/>
      <c r="AMC397" s="0"/>
      <c r="AMD397" s="0"/>
      <c r="AME397" s="0"/>
      <c r="AMF397" s="0"/>
      <c r="AMG397" s="0"/>
      <c r="AMH397" s="0"/>
      <c r="AMI397" s="0"/>
      <c r="AMJ397" s="0"/>
    </row>
    <row r="398" s="39" customFormat="true" ht="15.65" hidden="false" customHeight="false" outlineLevel="0" collapsed="false">
      <c r="A398" s="99" t="n">
        <v>105305059</v>
      </c>
      <c r="B398" s="13" t="s">
        <v>4330</v>
      </c>
      <c r="C398" s="14" t="n">
        <v>15414</v>
      </c>
      <c r="D398" s="38"/>
      <c r="E398" s="38"/>
      <c r="F398" s="38"/>
      <c r="G398" s="38"/>
      <c r="H398" s="38"/>
      <c r="I398" s="38"/>
      <c r="J398" s="38"/>
      <c r="K398" s="38"/>
      <c r="L398" s="38"/>
      <c r="M398" s="38"/>
      <c r="ALZ398" s="0"/>
      <c r="AMA398" s="0"/>
      <c r="AMB398" s="0"/>
      <c r="AMC398" s="0"/>
      <c r="AMD398" s="0"/>
      <c r="AME398" s="0"/>
      <c r="AMF398" s="0"/>
      <c r="AMG398" s="0"/>
      <c r="AMH398" s="0"/>
      <c r="AMI398" s="0"/>
      <c r="AMJ398" s="0"/>
    </row>
    <row r="399" customFormat="false" ht="15.65" hidden="false" customHeight="false" outlineLevel="0" collapsed="false">
      <c r="A399" s="99" t="n">
        <v>105305064</v>
      </c>
      <c r="B399" s="13" t="s">
        <v>2248</v>
      </c>
      <c r="C399" s="14" t="n">
        <v>3853.5</v>
      </c>
    </row>
    <row r="400" customFormat="false" ht="29.85" hidden="false" customHeight="false" outlineLevel="0" collapsed="false">
      <c r="A400" s="99" t="n">
        <v>105305065</v>
      </c>
      <c r="B400" s="13" t="s">
        <v>151</v>
      </c>
      <c r="C400" s="14" t="n">
        <v>3853.5</v>
      </c>
    </row>
    <row r="401" customFormat="false" ht="29.85" hidden="false" customHeight="false" outlineLevel="0" collapsed="false">
      <c r="A401" s="128" t="n">
        <v>105305075</v>
      </c>
      <c r="B401" s="13" t="s">
        <v>3013</v>
      </c>
      <c r="C401" s="14" t="n">
        <v>3853.5</v>
      </c>
    </row>
    <row r="402" s="27" customFormat="true" ht="29.85" hidden="false" customHeight="false" outlineLevel="0" collapsed="false">
      <c r="A402" s="99" t="n">
        <v>105305083</v>
      </c>
      <c r="B402" s="13" t="s">
        <v>4854</v>
      </c>
      <c r="C402" s="14" t="n">
        <v>19267.5</v>
      </c>
      <c r="D402" s="0"/>
      <c r="E402" s="0"/>
      <c r="F402" s="0"/>
      <c r="G402" s="0"/>
      <c r="H402" s="0"/>
      <c r="I402" s="0"/>
      <c r="J402" s="0"/>
      <c r="K402" s="0"/>
      <c r="L402" s="0"/>
      <c r="M402" s="0"/>
      <c r="ALZ402" s="0"/>
      <c r="AMA402" s="0"/>
      <c r="AMB402" s="0"/>
      <c r="AMC402" s="0"/>
      <c r="AMD402" s="0"/>
      <c r="AME402" s="0"/>
      <c r="AMF402" s="0"/>
      <c r="AMG402" s="0"/>
      <c r="AMH402" s="0"/>
      <c r="AMI402" s="0"/>
      <c r="AMJ402" s="0"/>
    </row>
    <row r="403" customFormat="false" ht="29.85" hidden="false" customHeight="false" outlineLevel="0" collapsed="false">
      <c r="A403" s="99" t="n">
        <v>105305099</v>
      </c>
      <c r="B403" s="13" t="s">
        <v>428</v>
      </c>
      <c r="C403" s="14" t="n">
        <v>3853.5</v>
      </c>
    </row>
    <row r="404" s="27" customFormat="true" ht="15.65" hidden="false" customHeight="false" outlineLevel="0" collapsed="false">
      <c r="A404" s="99" t="n">
        <v>105305103</v>
      </c>
      <c r="B404" s="13" t="s">
        <v>3010</v>
      </c>
      <c r="C404" s="14" t="n">
        <v>3853.5</v>
      </c>
      <c r="D404" s="0"/>
      <c r="E404" s="0"/>
      <c r="F404" s="0"/>
      <c r="G404" s="0"/>
      <c r="H404" s="0"/>
      <c r="I404" s="0"/>
      <c r="J404" s="0"/>
      <c r="K404" s="0"/>
      <c r="L404" s="0"/>
      <c r="M404" s="0"/>
      <c r="ALZ404" s="0"/>
      <c r="AMA404" s="0"/>
      <c r="AMB404" s="0"/>
      <c r="AMC404" s="0"/>
      <c r="AMD404" s="0"/>
      <c r="AME404" s="0"/>
      <c r="AMF404" s="0"/>
      <c r="AMG404" s="0"/>
      <c r="AMH404" s="0"/>
      <c r="AMI404" s="0"/>
      <c r="AMJ404" s="0"/>
    </row>
    <row r="405" customFormat="false" ht="29.85" hidden="false" customHeight="false" outlineLevel="0" collapsed="false">
      <c r="A405" s="99" t="n">
        <v>105305113</v>
      </c>
      <c r="B405" s="13" t="s">
        <v>6481</v>
      </c>
      <c r="C405" s="14" t="n">
        <v>3853.5</v>
      </c>
    </row>
    <row r="406" customFormat="false" ht="15.65" hidden="false" customHeight="false" outlineLevel="0" collapsed="false">
      <c r="A406" s="99" t="n">
        <v>105305121</v>
      </c>
      <c r="B406" s="13" t="s">
        <v>4446</v>
      </c>
      <c r="C406" s="14" t="n">
        <v>11560.5</v>
      </c>
    </row>
    <row r="407" customFormat="false" ht="29.85" hidden="false" customHeight="false" outlineLevel="0" collapsed="false">
      <c r="A407" s="128" t="n">
        <v>105305135</v>
      </c>
      <c r="B407" s="13" t="s">
        <v>770</v>
      </c>
      <c r="C407" s="14" t="n">
        <v>3853.5</v>
      </c>
    </row>
    <row r="408" customFormat="false" ht="15.65" hidden="false" customHeight="false" outlineLevel="0" collapsed="false">
      <c r="A408" s="99" t="n">
        <v>105305145</v>
      </c>
      <c r="B408" s="13" t="s">
        <v>4044</v>
      </c>
      <c r="C408" s="14" t="n">
        <v>15414</v>
      </c>
    </row>
    <row r="409" customFormat="false" ht="29.85" hidden="false" customHeight="false" outlineLevel="0" collapsed="false">
      <c r="A409" s="99" t="n">
        <v>105305146</v>
      </c>
      <c r="B409" s="13" t="s">
        <v>4319</v>
      </c>
      <c r="C409" s="14" t="n">
        <v>11486.8</v>
      </c>
    </row>
    <row r="410" customFormat="false" ht="29.85" hidden="false" customHeight="false" outlineLevel="0" collapsed="false">
      <c r="A410" s="99" t="n">
        <v>105305151</v>
      </c>
      <c r="B410" s="13" t="s">
        <v>328</v>
      </c>
      <c r="C410" s="14" t="n">
        <v>7707</v>
      </c>
    </row>
    <row r="411" s="27" customFormat="true" ht="29.85" hidden="false" customHeight="false" outlineLevel="0" collapsed="false">
      <c r="A411" s="99" t="n">
        <v>105305170</v>
      </c>
      <c r="B411" s="13" t="s">
        <v>4366</v>
      </c>
      <c r="C411" s="14" t="n">
        <v>3853.5</v>
      </c>
      <c r="D411" s="0"/>
      <c r="E411" s="0"/>
      <c r="F411" s="0"/>
      <c r="G411" s="0"/>
      <c r="H411" s="0"/>
      <c r="I411" s="0"/>
      <c r="J411" s="0"/>
      <c r="K411" s="0"/>
      <c r="L411" s="0"/>
      <c r="M411" s="0"/>
      <c r="ALZ411" s="0"/>
      <c r="AMA411" s="0"/>
      <c r="AMB411" s="0"/>
      <c r="AMC411" s="0"/>
      <c r="AMD411" s="0"/>
      <c r="AME411" s="0"/>
      <c r="AMF411" s="0"/>
      <c r="AMG411" s="0"/>
      <c r="AMH411" s="0"/>
      <c r="AMI411" s="0"/>
      <c r="AMJ411" s="0"/>
    </row>
    <row r="412" customFormat="false" ht="29.85" hidden="false" customHeight="false" outlineLevel="0" collapsed="false">
      <c r="A412" s="99" t="n">
        <v>105305218</v>
      </c>
      <c r="B412" s="13" t="s">
        <v>1520</v>
      </c>
      <c r="C412" s="14" t="n">
        <v>3853.5</v>
      </c>
    </row>
    <row r="413" s="27" customFormat="true" ht="29.85" hidden="false" customHeight="false" outlineLevel="0" collapsed="false">
      <c r="A413" s="129" t="n">
        <v>105305222</v>
      </c>
      <c r="B413" s="36" t="s">
        <v>3698</v>
      </c>
      <c r="C413" s="37" t="n">
        <v>7707</v>
      </c>
      <c r="D413" s="0"/>
      <c r="E413" s="0"/>
      <c r="F413" s="0"/>
      <c r="G413" s="0"/>
      <c r="H413" s="0"/>
      <c r="I413" s="0"/>
      <c r="J413" s="0"/>
      <c r="K413" s="0"/>
      <c r="L413" s="0"/>
      <c r="M413" s="0"/>
      <c r="ALZ413" s="0"/>
      <c r="AMA413" s="0"/>
      <c r="AMB413" s="0"/>
      <c r="AMC413" s="0"/>
      <c r="AMD413" s="0"/>
      <c r="AME413" s="0"/>
      <c r="AMF413" s="0"/>
      <c r="AMG413" s="0"/>
      <c r="AMH413" s="0"/>
      <c r="AMI413" s="0"/>
      <c r="AMJ413" s="0"/>
    </row>
    <row r="414" customFormat="false" ht="29.85" hidden="false" customHeight="false" outlineLevel="0" collapsed="false">
      <c r="A414" s="125" t="n">
        <v>105305239</v>
      </c>
      <c r="B414" s="126" t="s">
        <v>450</v>
      </c>
      <c r="C414" s="127" t="n">
        <v>3853.5</v>
      </c>
    </row>
    <row r="415" s="27" customFormat="true" ht="15.65" hidden="false" customHeight="false" outlineLevel="0" collapsed="false">
      <c r="A415" s="128" t="n">
        <v>105305246</v>
      </c>
      <c r="B415" s="13" t="s">
        <v>6613</v>
      </c>
      <c r="C415" s="14" t="n">
        <v>7707</v>
      </c>
      <c r="D415" s="0"/>
      <c r="E415" s="0"/>
      <c r="F415" s="0"/>
      <c r="G415" s="0"/>
      <c r="H415" s="0"/>
      <c r="I415" s="0"/>
      <c r="J415" s="0"/>
      <c r="K415" s="0"/>
      <c r="L415" s="0"/>
      <c r="M415" s="0"/>
      <c r="ALZ415" s="0"/>
      <c r="AMA415" s="0"/>
      <c r="AMB415" s="0"/>
      <c r="AMC415" s="0"/>
      <c r="AMD415" s="0"/>
      <c r="AME415" s="0"/>
      <c r="AMF415" s="0"/>
      <c r="AMG415" s="0"/>
      <c r="AMH415" s="0"/>
      <c r="AMI415" s="0"/>
      <c r="AMJ415" s="0"/>
    </row>
    <row r="416" customFormat="false" ht="29.85" hidden="false" customHeight="false" outlineLevel="0" collapsed="false">
      <c r="A416" s="7" t="n">
        <v>105305273</v>
      </c>
      <c r="B416" s="9" t="s">
        <v>5224</v>
      </c>
      <c r="C416" s="10" t="n">
        <v>11560.5</v>
      </c>
    </row>
    <row r="417" customFormat="false" ht="29.85" hidden="false" customHeight="false" outlineLevel="0" collapsed="false">
      <c r="A417" s="7" t="n">
        <v>105305273</v>
      </c>
      <c r="B417" s="24" t="s">
        <v>5225</v>
      </c>
      <c r="C417" s="25" t="n">
        <v>3853.5</v>
      </c>
    </row>
    <row r="418" s="27" customFormat="true" ht="29.85" hidden="false" customHeight="false" outlineLevel="0" collapsed="false">
      <c r="A418" s="99" t="n">
        <v>105305282</v>
      </c>
      <c r="B418" s="13" t="s">
        <v>6750</v>
      </c>
      <c r="C418" s="14" t="n">
        <v>11486.8</v>
      </c>
      <c r="D418" s="0"/>
      <c r="E418" s="0"/>
      <c r="F418" s="0"/>
      <c r="G418" s="0"/>
      <c r="H418" s="0"/>
      <c r="I418" s="0"/>
      <c r="J418" s="0"/>
      <c r="K418" s="0"/>
      <c r="L418" s="0"/>
      <c r="M418" s="0"/>
      <c r="ALZ418" s="0"/>
      <c r="AMA418" s="0"/>
      <c r="AMB418" s="0"/>
      <c r="AMC418" s="0"/>
      <c r="AMD418" s="0"/>
      <c r="AME418" s="0"/>
      <c r="AMF418" s="0"/>
      <c r="AMG418" s="0"/>
      <c r="AMH418" s="0"/>
      <c r="AMI418" s="0"/>
      <c r="AMJ418" s="0"/>
    </row>
    <row r="419" customFormat="false" ht="29.85" hidden="false" customHeight="false" outlineLevel="0" collapsed="false">
      <c r="A419" s="128" t="n">
        <v>105305298</v>
      </c>
      <c r="B419" s="13" t="s">
        <v>988</v>
      </c>
      <c r="C419" s="14" t="n">
        <v>3853.5</v>
      </c>
    </row>
    <row r="420" customFormat="false" ht="29.85" hidden="false" customHeight="false" outlineLevel="0" collapsed="false">
      <c r="A420" s="99" t="n">
        <v>105305301</v>
      </c>
      <c r="B420" s="13" t="s">
        <v>1182</v>
      </c>
      <c r="C420" s="14" t="n">
        <v>5743.4</v>
      </c>
    </row>
    <row r="421" customFormat="false" ht="29.85" hidden="false" customHeight="false" outlineLevel="0" collapsed="false">
      <c r="A421" s="99" t="n">
        <v>105305310</v>
      </c>
      <c r="B421" s="13" t="s">
        <v>5493</v>
      </c>
      <c r="C421" s="14" t="n">
        <v>3853.5</v>
      </c>
    </row>
    <row r="422" s="12" customFormat="true" ht="29.85" hidden="false" customHeight="false" outlineLevel="0" collapsed="false">
      <c r="A422" s="99" t="n">
        <v>105305320</v>
      </c>
      <c r="B422" s="13" t="s">
        <v>1867</v>
      </c>
      <c r="C422" s="14" t="n">
        <v>38535</v>
      </c>
      <c r="AMB422" s="0"/>
      <c r="AMC422" s="0"/>
      <c r="AMD422" s="0"/>
      <c r="AME422" s="0"/>
      <c r="AMF422" s="0"/>
      <c r="AMG422" s="0"/>
      <c r="AMH422" s="0"/>
      <c r="AMI422" s="0"/>
      <c r="AMJ422" s="0"/>
    </row>
    <row r="423" s="12" customFormat="true" ht="29.85" hidden="false" customHeight="false" outlineLevel="0" collapsed="false">
      <c r="A423" s="99" t="n">
        <v>105305352</v>
      </c>
      <c r="B423" s="13" t="s">
        <v>4121</v>
      </c>
      <c r="C423" s="14" t="n">
        <v>3853.5</v>
      </c>
      <c r="AMB423" s="0"/>
      <c r="AMC423" s="0"/>
      <c r="AMD423" s="0"/>
      <c r="AME423" s="0"/>
      <c r="AMF423" s="0"/>
      <c r="AMG423" s="0"/>
      <c r="AMH423" s="0"/>
      <c r="AMI423" s="0"/>
      <c r="AMJ423" s="0"/>
    </row>
    <row r="424" customFormat="false" ht="29.85" hidden="false" customHeight="false" outlineLevel="0" collapsed="false">
      <c r="A424" s="99" t="n">
        <v>105305380</v>
      </c>
      <c r="B424" s="13" t="s">
        <v>5055</v>
      </c>
      <c r="C424" s="14" t="n">
        <v>7707</v>
      </c>
    </row>
    <row r="425" customFormat="false" ht="29.85" hidden="false" customHeight="false" outlineLevel="0" collapsed="false">
      <c r="A425" s="128" t="n">
        <v>105305395</v>
      </c>
      <c r="B425" s="13" t="s">
        <v>5246</v>
      </c>
      <c r="C425" s="14" t="n">
        <v>3853.5</v>
      </c>
    </row>
    <row r="426" s="27" customFormat="true" ht="29.85" hidden="false" customHeight="false" outlineLevel="0" collapsed="false">
      <c r="A426" s="128" t="n">
        <v>105305396</v>
      </c>
      <c r="B426" s="13" t="s">
        <v>5313</v>
      </c>
      <c r="C426" s="14" t="n">
        <v>7707</v>
      </c>
      <c r="D426" s="0"/>
      <c r="E426" s="0"/>
      <c r="F426" s="0"/>
      <c r="G426" s="0"/>
      <c r="H426" s="0"/>
      <c r="I426" s="0"/>
      <c r="J426" s="0"/>
      <c r="K426" s="0"/>
      <c r="L426" s="0"/>
      <c r="M426" s="0"/>
      <c r="ALZ426" s="0"/>
      <c r="AMA426" s="0"/>
      <c r="AMB426" s="0"/>
      <c r="AMC426" s="0"/>
      <c r="AMD426" s="0"/>
      <c r="AME426" s="0"/>
      <c r="AMF426" s="0"/>
      <c r="AMG426" s="0"/>
      <c r="AMH426" s="0"/>
      <c r="AMI426" s="0"/>
      <c r="AMJ426" s="0"/>
    </row>
    <row r="427" customFormat="false" ht="29.85" hidden="false" customHeight="false" outlineLevel="0" collapsed="false">
      <c r="A427" s="128" t="n">
        <v>105305401</v>
      </c>
      <c r="B427" s="13" t="s">
        <v>4517</v>
      </c>
      <c r="C427" s="14" t="n">
        <v>9387</v>
      </c>
    </row>
    <row r="428" s="12" customFormat="true" ht="29.85" hidden="false" customHeight="false" outlineLevel="0" collapsed="false">
      <c r="A428" s="99" t="n">
        <v>105305403</v>
      </c>
      <c r="B428" s="13" t="s">
        <v>2773</v>
      </c>
      <c r="C428" s="14" t="n">
        <v>7707</v>
      </c>
      <c r="AMB428" s="0"/>
      <c r="AMC428" s="0"/>
      <c r="AMD428" s="0"/>
      <c r="AME428" s="0"/>
      <c r="AMF428" s="0"/>
      <c r="AMG428" s="0"/>
      <c r="AMH428" s="0"/>
      <c r="AMI428" s="0"/>
      <c r="AMJ428" s="0"/>
    </row>
    <row r="429" s="12" customFormat="true" ht="29.85" hidden="false" customHeight="false" outlineLevel="0" collapsed="false">
      <c r="A429" s="99" t="n">
        <v>105305410</v>
      </c>
      <c r="B429" s="13" t="s">
        <v>1192</v>
      </c>
      <c r="C429" s="14" t="n">
        <v>11560.5</v>
      </c>
      <c r="AMB429" s="0"/>
      <c r="AMC429" s="0"/>
      <c r="AMD429" s="0"/>
      <c r="AME429" s="0"/>
      <c r="AMF429" s="0"/>
      <c r="AMG429" s="0"/>
      <c r="AMH429" s="0"/>
      <c r="AMI429" s="0"/>
      <c r="AMJ429" s="0"/>
    </row>
    <row r="430" customFormat="false" ht="15.65" hidden="false" customHeight="false" outlineLevel="0" collapsed="false">
      <c r="A430" s="99" t="n">
        <v>105305430</v>
      </c>
      <c r="B430" s="13" t="s">
        <v>5888</v>
      </c>
      <c r="C430" s="14" t="n">
        <v>3853.5</v>
      </c>
    </row>
    <row r="431" customFormat="false" ht="29.85" hidden="false" customHeight="false" outlineLevel="0" collapsed="false">
      <c r="A431" s="99" t="n">
        <v>105305435</v>
      </c>
      <c r="B431" s="13" t="s">
        <v>3866</v>
      </c>
      <c r="C431" s="14" t="n">
        <v>7707</v>
      </c>
    </row>
    <row r="432" customFormat="false" ht="29.85" hidden="false" customHeight="false" outlineLevel="0" collapsed="false">
      <c r="A432" s="128" t="n">
        <v>105305439</v>
      </c>
      <c r="B432" s="13" t="s">
        <v>6773</v>
      </c>
      <c r="C432" s="14" t="n">
        <v>7707</v>
      </c>
    </row>
    <row r="433" s="12" customFormat="true" ht="15.65" hidden="false" customHeight="false" outlineLevel="0" collapsed="false">
      <c r="A433" s="99" t="n">
        <v>105305440</v>
      </c>
      <c r="B433" s="13" t="s">
        <v>2221</v>
      </c>
      <c r="C433" s="14" t="n">
        <v>7707</v>
      </c>
      <c r="AMB433" s="0"/>
      <c r="AMC433" s="0"/>
      <c r="AMD433" s="0"/>
      <c r="AME433" s="0"/>
      <c r="AMF433" s="0"/>
      <c r="AMG433" s="0"/>
      <c r="AMH433" s="0"/>
      <c r="AMI433" s="0"/>
      <c r="AMJ433" s="0"/>
    </row>
    <row r="434" s="12" customFormat="true" ht="29.85" hidden="false" customHeight="false" outlineLevel="0" collapsed="false">
      <c r="A434" s="99" t="n">
        <v>105305445</v>
      </c>
      <c r="B434" s="13" t="s">
        <v>1540</v>
      </c>
      <c r="C434" s="14" t="n">
        <v>11486.8</v>
      </c>
      <c r="AMB434" s="0"/>
      <c r="AMC434" s="0"/>
      <c r="AMD434" s="0"/>
      <c r="AME434" s="0"/>
      <c r="AMF434" s="0"/>
      <c r="AMG434" s="0"/>
      <c r="AMH434" s="0"/>
      <c r="AMI434" s="0"/>
      <c r="AMJ434" s="0"/>
    </row>
    <row r="435" customFormat="false" ht="29.85" hidden="false" customHeight="false" outlineLevel="0" collapsed="false">
      <c r="A435" s="99" t="n">
        <v>105305446</v>
      </c>
      <c r="B435" s="13" t="s">
        <v>6273</v>
      </c>
      <c r="C435" s="14" t="n">
        <v>7707</v>
      </c>
    </row>
    <row r="436" s="27" customFormat="true" ht="29.85" hidden="false" customHeight="false" outlineLevel="0" collapsed="false">
      <c r="A436" s="99" t="n">
        <v>105305447</v>
      </c>
      <c r="B436" s="13" t="s">
        <v>718</v>
      </c>
      <c r="C436" s="14" t="n">
        <v>3853.5</v>
      </c>
      <c r="D436" s="0"/>
      <c r="E436" s="0"/>
      <c r="F436" s="0"/>
      <c r="G436" s="0"/>
      <c r="H436" s="0"/>
      <c r="I436" s="0"/>
      <c r="J436" s="0"/>
      <c r="K436" s="0"/>
      <c r="L436" s="0"/>
      <c r="M436" s="0"/>
      <c r="ALZ436" s="0"/>
      <c r="AMA436" s="0"/>
      <c r="AMB436" s="0"/>
      <c r="AMC436" s="0"/>
      <c r="AMD436" s="0"/>
      <c r="AME436" s="0"/>
      <c r="AMF436" s="0"/>
      <c r="AMG436" s="0"/>
      <c r="AMH436" s="0"/>
      <c r="AMI436" s="0"/>
      <c r="AMJ436" s="0"/>
    </row>
    <row r="437" s="27" customFormat="true" ht="29.85" hidden="false" customHeight="false" outlineLevel="0" collapsed="false">
      <c r="A437" s="99" t="n">
        <v>105305449</v>
      </c>
      <c r="B437" s="13" t="s">
        <v>5891</v>
      </c>
      <c r="C437" s="14" t="n">
        <v>4693.5</v>
      </c>
      <c r="D437" s="0"/>
      <c r="E437" s="0"/>
      <c r="F437" s="0"/>
      <c r="G437" s="0"/>
      <c r="H437" s="0"/>
      <c r="I437" s="0"/>
      <c r="J437" s="0"/>
      <c r="K437" s="0"/>
      <c r="L437" s="0"/>
      <c r="M437" s="0"/>
      <c r="ALZ437" s="0"/>
      <c r="AMA437" s="0"/>
      <c r="AMB437" s="0"/>
      <c r="AMC437" s="0"/>
      <c r="AMD437" s="0"/>
      <c r="AME437" s="0"/>
      <c r="AMF437" s="0"/>
      <c r="AMG437" s="0"/>
      <c r="AMH437" s="0"/>
      <c r="AMI437" s="0"/>
      <c r="AMJ437" s="0"/>
    </row>
    <row r="438" s="38" customFormat="true" ht="29.85" hidden="false" customHeight="false" outlineLevel="0" collapsed="false">
      <c r="A438" s="99" t="n">
        <v>105305460</v>
      </c>
      <c r="B438" s="13" t="s">
        <v>6595</v>
      </c>
      <c r="C438" s="14" t="n">
        <v>11560.5</v>
      </c>
      <c r="ALZ438" s="0"/>
      <c r="AMA438" s="0"/>
      <c r="AMB438" s="0"/>
      <c r="AMC438" s="0"/>
      <c r="AMD438" s="0"/>
      <c r="AME438" s="0"/>
      <c r="AMF438" s="0"/>
      <c r="AMG438" s="0"/>
      <c r="AMH438" s="0"/>
      <c r="AMI438" s="0"/>
      <c r="AMJ438" s="0"/>
    </row>
    <row r="439" customFormat="false" ht="15.65" hidden="false" customHeight="false" outlineLevel="0" collapsed="false">
      <c r="A439" s="128" t="n">
        <v>105305461</v>
      </c>
      <c r="B439" s="13" t="s">
        <v>6405</v>
      </c>
      <c r="C439" s="14" t="n">
        <v>11486.8</v>
      </c>
    </row>
    <row r="440" s="27" customFormat="true" ht="29.85" hidden="false" customHeight="false" outlineLevel="0" collapsed="false">
      <c r="A440" s="99" t="n">
        <v>105305467</v>
      </c>
      <c r="B440" s="13" t="s">
        <v>4035</v>
      </c>
      <c r="C440" s="14" t="n">
        <v>4693.5</v>
      </c>
      <c r="D440" s="0"/>
      <c r="E440" s="0"/>
      <c r="F440" s="0"/>
      <c r="G440" s="0"/>
      <c r="H440" s="0"/>
      <c r="I440" s="0"/>
      <c r="J440" s="0"/>
      <c r="K440" s="0"/>
      <c r="L440" s="0"/>
      <c r="M440" s="0"/>
      <c r="ALZ440" s="0"/>
      <c r="AMA440" s="0"/>
      <c r="AMB440" s="0"/>
      <c r="AMC440" s="0"/>
      <c r="AMD440" s="0"/>
      <c r="AME440" s="0"/>
      <c r="AMF440" s="0"/>
      <c r="AMG440" s="0"/>
      <c r="AMH440" s="0"/>
      <c r="AMI440" s="0"/>
      <c r="AMJ440" s="0"/>
    </row>
    <row r="441" customFormat="false" ht="15.65" hidden="false" customHeight="false" outlineLevel="0" collapsed="false">
      <c r="A441" s="99" t="n">
        <v>105305485</v>
      </c>
      <c r="B441" s="13" t="s">
        <v>4448</v>
      </c>
      <c r="C441" s="14" t="n">
        <v>7707</v>
      </c>
      <c r="D441" s="30"/>
      <c r="E441" s="30"/>
      <c r="F441" s="30"/>
      <c r="G441" s="30"/>
      <c r="H441" s="30"/>
      <c r="I441" s="30"/>
      <c r="J441" s="30"/>
      <c r="K441" s="30"/>
      <c r="L441" s="30"/>
      <c r="M441" s="30"/>
    </row>
    <row r="442" customFormat="false" ht="29.85" hidden="false" customHeight="false" outlineLevel="0" collapsed="false">
      <c r="A442" s="129" t="n">
        <v>105305488</v>
      </c>
      <c r="B442" s="36" t="s">
        <v>1625</v>
      </c>
      <c r="C442" s="37" t="n">
        <v>7707</v>
      </c>
    </row>
    <row r="443" customFormat="false" ht="15.65" hidden="false" customHeight="false" outlineLevel="0" collapsed="false">
      <c r="A443" s="99" t="n">
        <v>105305496</v>
      </c>
      <c r="B443" s="13" t="s">
        <v>2693</v>
      </c>
      <c r="C443" s="14" t="n">
        <v>5743.4</v>
      </c>
    </row>
    <row r="444" s="27" customFormat="true" ht="15.65" hidden="false" customHeight="false" outlineLevel="0" collapsed="false">
      <c r="A444" s="128" t="n">
        <v>105305501</v>
      </c>
      <c r="B444" s="13" t="s">
        <v>3118</v>
      </c>
      <c r="C444" s="14" t="n">
        <v>7707</v>
      </c>
      <c r="D444" s="0"/>
      <c r="E444" s="0"/>
      <c r="F444" s="0"/>
      <c r="G444" s="0"/>
      <c r="H444" s="0"/>
      <c r="I444" s="0"/>
      <c r="J444" s="0"/>
      <c r="K444" s="0"/>
      <c r="L444" s="0"/>
      <c r="M444" s="0"/>
      <c r="ALZ444" s="0"/>
      <c r="AMA444" s="0"/>
      <c r="AMB444" s="0"/>
      <c r="AMC444" s="0"/>
      <c r="AMD444" s="0"/>
      <c r="AME444" s="0"/>
      <c r="AMF444" s="0"/>
      <c r="AMG444" s="0"/>
      <c r="AMH444" s="0"/>
      <c r="AMI444" s="0"/>
      <c r="AMJ444" s="0"/>
    </row>
    <row r="445" customFormat="false" ht="29.85" hidden="false" customHeight="false" outlineLevel="0" collapsed="false">
      <c r="A445" s="129" t="n">
        <v>105305506</v>
      </c>
      <c r="B445" s="36" t="s">
        <v>3630</v>
      </c>
      <c r="C445" s="37" t="n">
        <v>11486.8</v>
      </c>
    </row>
    <row r="446" customFormat="false" ht="29.85" hidden="false" customHeight="false" outlineLevel="0" collapsed="false">
      <c r="A446" s="128" t="n">
        <v>105305507</v>
      </c>
      <c r="B446" s="13" t="s">
        <v>6369</v>
      </c>
      <c r="C446" s="14" t="n">
        <v>7707</v>
      </c>
    </row>
    <row r="447" customFormat="false" ht="29.85" hidden="false" customHeight="false" outlineLevel="0" collapsed="false">
      <c r="A447" s="129" t="n">
        <v>105305511</v>
      </c>
      <c r="B447" s="36" t="s">
        <v>454</v>
      </c>
      <c r="C447" s="37" t="n">
        <v>3853.5</v>
      </c>
    </row>
    <row r="448" customFormat="false" ht="29.85" hidden="false" customHeight="false" outlineLevel="0" collapsed="false">
      <c r="A448" s="99" t="n">
        <v>105305518</v>
      </c>
      <c r="B448" s="13" t="s">
        <v>3565</v>
      </c>
      <c r="C448" s="14" t="n">
        <v>7707</v>
      </c>
    </row>
    <row r="449" s="27" customFormat="true" ht="15.65" hidden="false" customHeight="false" outlineLevel="0" collapsed="false">
      <c r="A449" s="99" t="n">
        <v>105305521</v>
      </c>
      <c r="B449" s="13" t="s">
        <v>5755</v>
      </c>
      <c r="C449" s="14" t="n">
        <v>7707</v>
      </c>
      <c r="D449" s="0"/>
      <c r="E449" s="0"/>
      <c r="F449" s="0"/>
      <c r="G449" s="0"/>
      <c r="H449" s="0"/>
      <c r="I449" s="0"/>
      <c r="J449" s="0"/>
      <c r="K449" s="0"/>
      <c r="L449" s="0"/>
      <c r="M449" s="0"/>
      <c r="ALZ449" s="0"/>
      <c r="AMA449" s="0"/>
      <c r="AMB449" s="0"/>
      <c r="AMC449" s="0"/>
      <c r="AMD449" s="0"/>
      <c r="AME449" s="0"/>
      <c r="AMF449" s="0"/>
      <c r="AMG449" s="0"/>
      <c r="AMH449" s="0"/>
      <c r="AMI449" s="0"/>
      <c r="AMJ449" s="0"/>
    </row>
    <row r="450" customFormat="false" ht="29.85" hidden="false" customHeight="false" outlineLevel="0" collapsed="false">
      <c r="A450" s="99" t="n">
        <v>105305523</v>
      </c>
      <c r="B450" s="13" t="s">
        <v>6692</v>
      </c>
      <c r="C450" s="14" t="n">
        <v>3853.5</v>
      </c>
    </row>
    <row r="451" s="27" customFormat="true" ht="29.85" hidden="false" customHeight="false" outlineLevel="0" collapsed="false">
      <c r="A451" s="128" t="n">
        <v>105305526</v>
      </c>
      <c r="B451" s="13" t="s">
        <v>4581</v>
      </c>
      <c r="C451" s="14" t="n">
        <v>11486.8</v>
      </c>
      <c r="D451" s="0"/>
      <c r="E451" s="0"/>
      <c r="F451" s="0"/>
      <c r="G451" s="0"/>
      <c r="H451" s="0"/>
      <c r="I451" s="0"/>
      <c r="J451" s="0"/>
      <c r="K451" s="0"/>
      <c r="L451" s="0"/>
      <c r="M451" s="0"/>
      <c r="ALZ451" s="0"/>
      <c r="AMA451" s="0"/>
      <c r="AMB451" s="0"/>
      <c r="AMC451" s="0"/>
      <c r="AMD451" s="0"/>
      <c r="AME451" s="0"/>
      <c r="AMF451" s="0"/>
      <c r="AMG451" s="0"/>
      <c r="AMH451" s="0"/>
      <c r="AMI451" s="0"/>
      <c r="AMJ451" s="0"/>
    </row>
    <row r="452" customFormat="false" ht="29.85" hidden="false" customHeight="false" outlineLevel="0" collapsed="false">
      <c r="A452" s="99" t="n">
        <v>105305527</v>
      </c>
      <c r="B452" s="13" t="s">
        <v>3684</v>
      </c>
      <c r="C452" s="14" t="n">
        <v>3853.5</v>
      </c>
    </row>
    <row r="453" customFormat="false" ht="15.65" hidden="false" customHeight="false" outlineLevel="0" collapsed="false">
      <c r="A453" s="99" t="n">
        <v>105305531</v>
      </c>
      <c r="B453" s="13" t="s">
        <v>6300</v>
      </c>
      <c r="C453" s="14" t="n">
        <v>7707</v>
      </c>
    </row>
    <row r="454" customFormat="false" ht="29.85" hidden="false" customHeight="false" outlineLevel="0" collapsed="false">
      <c r="A454" s="99" t="n">
        <v>105305536</v>
      </c>
      <c r="B454" s="13" t="s">
        <v>4384</v>
      </c>
      <c r="C454" s="14" t="n">
        <v>7707</v>
      </c>
    </row>
    <row r="455" customFormat="false" ht="29.85" hidden="false" customHeight="false" outlineLevel="0" collapsed="false">
      <c r="A455" s="99" t="n">
        <v>105305537</v>
      </c>
      <c r="B455" s="13" t="s">
        <v>1679</v>
      </c>
      <c r="C455" s="14" t="n">
        <v>7707</v>
      </c>
    </row>
    <row r="456" s="27" customFormat="true" ht="15.65" hidden="false" customHeight="false" outlineLevel="0" collapsed="false">
      <c r="A456" s="99" t="n">
        <v>105305538</v>
      </c>
      <c r="B456" s="13" t="s">
        <v>5197</v>
      </c>
      <c r="C456" s="14" t="n">
        <v>7707</v>
      </c>
      <c r="D456" s="0"/>
      <c r="E456" s="0"/>
      <c r="F456" s="0"/>
      <c r="G456" s="0"/>
      <c r="H456" s="0"/>
      <c r="I456" s="0"/>
      <c r="J456" s="0"/>
      <c r="K456" s="0"/>
      <c r="L456" s="0"/>
      <c r="M456" s="0"/>
      <c r="ALZ456" s="0"/>
      <c r="AMA456" s="0"/>
      <c r="AMB456" s="0"/>
      <c r="AMC456" s="0"/>
      <c r="AMD456" s="0"/>
      <c r="AME456" s="0"/>
      <c r="AMF456" s="0"/>
      <c r="AMG456" s="0"/>
      <c r="AMH456" s="0"/>
      <c r="AMI456" s="0"/>
      <c r="AMJ456" s="0"/>
    </row>
    <row r="457" customFormat="false" ht="29.85" hidden="false" customHeight="false" outlineLevel="0" collapsed="false">
      <c r="A457" s="128" t="n">
        <v>105305542</v>
      </c>
      <c r="B457" s="13" t="s">
        <v>5409</v>
      </c>
      <c r="C457" s="14" t="n">
        <v>7707</v>
      </c>
      <c r="D457" s="30"/>
      <c r="E457" s="30"/>
      <c r="F457" s="30"/>
      <c r="G457" s="30"/>
      <c r="H457" s="30"/>
      <c r="I457" s="30"/>
      <c r="J457" s="30"/>
      <c r="K457" s="30"/>
      <c r="L457" s="30"/>
      <c r="M457" s="30"/>
    </row>
    <row r="458" s="12" customFormat="true" ht="29.85" hidden="false" customHeight="false" outlineLevel="0" collapsed="false">
      <c r="A458" s="99" t="n">
        <v>105305549</v>
      </c>
      <c r="B458" s="13" t="s">
        <v>6238</v>
      </c>
      <c r="C458" s="14" t="n">
        <v>5743.4</v>
      </c>
      <c r="AMB458" s="0"/>
      <c r="AMC458" s="0"/>
      <c r="AMD458" s="0"/>
      <c r="AME458" s="0"/>
      <c r="AMF458" s="0"/>
      <c r="AMG458" s="0"/>
      <c r="AMH458" s="0"/>
      <c r="AMI458" s="0"/>
      <c r="AMJ458" s="0"/>
    </row>
    <row r="459" customFormat="false" ht="29.85" hidden="false" customHeight="false" outlineLevel="0" collapsed="false">
      <c r="A459" s="128" t="n">
        <v>105305552</v>
      </c>
      <c r="B459" s="13" t="s">
        <v>6371</v>
      </c>
      <c r="C459" s="14" t="n">
        <v>3853.5</v>
      </c>
    </row>
    <row r="460" customFormat="false" ht="29.85" hidden="false" customHeight="false" outlineLevel="0" collapsed="false">
      <c r="A460" s="7" t="n">
        <v>105305553</v>
      </c>
      <c r="B460" s="9" t="s">
        <v>6240</v>
      </c>
      <c r="C460" s="10" t="n">
        <v>5743.4</v>
      </c>
    </row>
    <row r="461" customFormat="false" ht="15.65" hidden="false" customHeight="false" outlineLevel="0" collapsed="false">
      <c r="A461" s="7" t="n">
        <v>105305553</v>
      </c>
      <c r="B461" s="9" t="s">
        <v>6241</v>
      </c>
      <c r="C461" s="10" t="n">
        <v>5743.4</v>
      </c>
    </row>
    <row r="462" s="12" customFormat="true" ht="29.85" hidden="false" customHeight="false" outlineLevel="0" collapsed="false">
      <c r="A462" s="99" t="n">
        <v>105305560</v>
      </c>
      <c r="B462" s="36" t="s">
        <v>3692</v>
      </c>
      <c r="C462" s="37" t="n">
        <v>9387</v>
      </c>
      <c r="AMB462" s="0"/>
      <c r="AMC462" s="0"/>
      <c r="AMD462" s="0"/>
      <c r="AME462" s="0"/>
      <c r="AMF462" s="0"/>
      <c r="AMG462" s="0"/>
      <c r="AMH462" s="0"/>
      <c r="AMI462" s="0"/>
      <c r="AMJ462" s="0"/>
    </row>
    <row r="463" customFormat="false" ht="29.85" hidden="false" customHeight="false" outlineLevel="0" collapsed="false">
      <c r="A463" s="99" t="n">
        <v>105305562</v>
      </c>
      <c r="B463" s="13" t="s">
        <v>3592</v>
      </c>
      <c r="C463" s="14" t="n">
        <v>7707</v>
      </c>
    </row>
    <row r="464" customFormat="false" ht="29.85" hidden="false" customHeight="false" outlineLevel="0" collapsed="false">
      <c r="A464" s="128" t="n">
        <v>105305563</v>
      </c>
      <c r="B464" s="13" t="s">
        <v>6527</v>
      </c>
      <c r="C464" s="14" t="n">
        <v>7707</v>
      </c>
    </row>
    <row r="465" s="12" customFormat="true" ht="29.85" hidden="false" customHeight="false" outlineLevel="0" collapsed="false">
      <c r="A465" s="128" t="n">
        <v>105305567</v>
      </c>
      <c r="B465" s="13" t="s">
        <v>2072</v>
      </c>
      <c r="C465" s="14" t="n">
        <v>7707</v>
      </c>
      <c r="AMB465" s="0"/>
      <c r="AMC465" s="0"/>
      <c r="AMD465" s="0"/>
      <c r="AME465" s="0"/>
      <c r="AMF465" s="0"/>
      <c r="AMG465" s="0"/>
      <c r="AMH465" s="0"/>
      <c r="AMI465" s="0"/>
      <c r="AMJ465" s="0"/>
    </row>
    <row r="466" customFormat="false" ht="15.65" hidden="false" customHeight="false" outlineLevel="0" collapsed="false">
      <c r="A466" s="99" t="n">
        <v>105305569</v>
      </c>
      <c r="B466" s="13" t="s">
        <v>2250</v>
      </c>
      <c r="C466" s="14" t="n">
        <v>3853.5</v>
      </c>
    </row>
    <row r="467" customFormat="false" ht="29.85" hidden="false" customHeight="false" outlineLevel="0" collapsed="false">
      <c r="A467" s="128" t="n">
        <v>105305572</v>
      </c>
      <c r="B467" s="13" t="s">
        <v>945</v>
      </c>
      <c r="C467" s="14" t="n">
        <v>3853.5</v>
      </c>
    </row>
    <row r="468" customFormat="false" ht="29.85" hidden="false" customHeight="false" outlineLevel="0" collapsed="false">
      <c r="A468" s="99" t="n">
        <v>105305573</v>
      </c>
      <c r="B468" s="13" t="s">
        <v>2960</v>
      </c>
      <c r="C468" s="14" t="n">
        <v>7707</v>
      </c>
    </row>
    <row r="469" customFormat="false" ht="29.85" hidden="false" customHeight="false" outlineLevel="0" collapsed="false">
      <c r="A469" s="99" t="n">
        <v>105305579</v>
      </c>
      <c r="B469" s="13" t="s">
        <v>6525</v>
      </c>
      <c r="C469" s="14" t="n">
        <v>7707</v>
      </c>
    </row>
    <row r="470" customFormat="false" ht="29.85" hidden="false" customHeight="false" outlineLevel="0" collapsed="false">
      <c r="A470" s="128" t="n">
        <v>105305581</v>
      </c>
      <c r="B470" s="13" t="s">
        <v>1062</v>
      </c>
      <c r="C470" s="14" t="n">
        <v>7707</v>
      </c>
    </row>
    <row r="471" s="27" customFormat="true" ht="29.85" hidden="false" customHeight="false" outlineLevel="0" collapsed="false">
      <c r="A471" s="99" t="n">
        <v>105305584</v>
      </c>
      <c r="B471" s="13" t="s">
        <v>1304</v>
      </c>
      <c r="C471" s="14" t="n">
        <v>11560.5</v>
      </c>
      <c r="D471" s="0"/>
      <c r="E471" s="0"/>
      <c r="F471" s="0"/>
      <c r="G471" s="0"/>
      <c r="H471" s="0"/>
      <c r="I471" s="0"/>
      <c r="J471" s="0"/>
      <c r="K471" s="0"/>
      <c r="L471" s="0"/>
      <c r="M471" s="0"/>
      <c r="ALZ471" s="0"/>
      <c r="AMA471" s="0"/>
      <c r="AMB471" s="0"/>
      <c r="AMC471" s="0"/>
      <c r="AMD471" s="0"/>
      <c r="AME471" s="0"/>
      <c r="AMF471" s="0"/>
      <c r="AMG471" s="0"/>
      <c r="AMH471" s="0"/>
      <c r="AMI471" s="0"/>
      <c r="AMJ471" s="0"/>
    </row>
    <row r="472" customFormat="false" ht="29.85" hidden="false" customHeight="false" outlineLevel="0" collapsed="false">
      <c r="A472" s="128" t="n">
        <v>105305587</v>
      </c>
      <c r="B472" s="13" t="s">
        <v>2963</v>
      </c>
      <c r="C472" s="14" t="n">
        <v>7707</v>
      </c>
    </row>
    <row r="473" customFormat="false" ht="29.85" hidden="false" customHeight="false" outlineLevel="0" collapsed="false">
      <c r="A473" s="99" t="n">
        <v>105305591</v>
      </c>
      <c r="B473" s="13" t="s">
        <v>345</v>
      </c>
      <c r="C473" s="14" t="n">
        <v>5743.4</v>
      </c>
    </row>
    <row r="474" s="27" customFormat="true" ht="29.85" hidden="false" customHeight="false" outlineLevel="0" collapsed="false">
      <c r="A474" s="99" t="n">
        <v>105305595</v>
      </c>
      <c r="B474" s="13" t="s">
        <v>456</v>
      </c>
      <c r="C474" s="14" t="n">
        <v>11560.5</v>
      </c>
      <c r="D474" s="0"/>
      <c r="E474" s="0"/>
      <c r="F474" s="0"/>
      <c r="G474" s="0"/>
      <c r="H474" s="0"/>
      <c r="I474" s="0"/>
      <c r="J474" s="0"/>
      <c r="K474" s="0"/>
      <c r="L474" s="0"/>
      <c r="M474" s="0"/>
      <c r="ALZ474" s="0"/>
      <c r="AMA474" s="0"/>
      <c r="AMB474" s="0"/>
      <c r="AMC474" s="0"/>
      <c r="AMD474" s="0"/>
      <c r="AME474" s="0"/>
      <c r="AMF474" s="0"/>
      <c r="AMG474" s="0"/>
      <c r="AMH474" s="0"/>
      <c r="AMI474" s="0"/>
      <c r="AMJ474" s="0"/>
    </row>
    <row r="475" s="27" customFormat="true" ht="29.85" hidden="false" customHeight="false" outlineLevel="0" collapsed="false">
      <c r="A475" s="99" t="n">
        <v>105305605</v>
      </c>
      <c r="B475" s="13" t="s">
        <v>1021</v>
      </c>
      <c r="C475" s="14" t="n">
        <v>11486.8</v>
      </c>
      <c r="D475" s="0"/>
      <c r="E475" s="0"/>
      <c r="F475" s="0"/>
      <c r="G475" s="0"/>
      <c r="H475" s="0"/>
      <c r="I475" s="0"/>
      <c r="J475" s="0"/>
      <c r="K475" s="0"/>
      <c r="L475" s="0"/>
      <c r="M475" s="0"/>
      <c r="ALZ475" s="0"/>
      <c r="AMA475" s="0"/>
      <c r="AMB475" s="0"/>
      <c r="AMC475" s="0"/>
      <c r="AMD475" s="0"/>
      <c r="AME475" s="0"/>
      <c r="AMF475" s="0"/>
      <c r="AMG475" s="0"/>
      <c r="AMH475" s="0"/>
      <c r="AMI475" s="0"/>
      <c r="AMJ475" s="0"/>
    </row>
    <row r="476" s="12" customFormat="true" ht="29.85" hidden="false" customHeight="false" outlineLevel="0" collapsed="false">
      <c r="A476" s="99" t="n">
        <v>105305610</v>
      </c>
      <c r="B476" s="13" t="s">
        <v>4250</v>
      </c>
      <c r="C476" s="14" t="n">
        <v>7707</v>
      </c>
      <c r="AMB476" s="0"/>
      <c r="AMC476" s="0"/>
      <c r="AMD476" s="0"/>
      <c r="AME476" s="0"/>
      <c r="AMF476" s="0"/>
      <c r="AMG476" s="0"/>
      <c r="AMH476" s="0"/>
      <c r="AMI476" s="0"/>
      <c r="AMJ476" s="0"/>
    </row>
    <row r="477" s="12" customFormat="true" ht="29.85" hidden="false" customHeight="false" outlineLevel="0" collapsed="false">
      <c r="A477" s="99" t="n">
        <v>105305616</v>
      </c>
      <c r="B477" s="13" t="s">
        <v>334</v>
      </c>
      <c r="C477" s="14" t="n">
        <v>17230.2</v>
      </c>
      <c r="AMB477" s="0"/>
      <c r="AMC477" s="0"/>
      <c r="AMD477" s="0"/>
      <c r="AME477" s="0"/>
      <c r="AMF477" s="0"/>
      <c r="AMG477" s="0"/>
      <c r="AMH477" s="0"/>
      <c r="AMI477" s="0"/>
      <c r="AMJ477" s="0"/>
    </row>
    <row r="478" s="12" customFormat="true" ht="29.85" hidden="false" customHeight="false" outlineLevel="0" collapsed="false">
      <c r="A478" s="99" t="n">
        <v>105305648</v>
      </c>
      <c r="B478" s="13" t="s">
        <v>6327</v>
      </c>
      <c r="C478" s="14" t="n">
        <v>7707</v>
      </c>
      <c r="AMB478" s="0"/>
      <c r="AMC478" s="0"/>
      <c r="AMD478" s="0"/>
      <c r="AME478" s="0"/>
      <c r="AMF478" s="0"/>
      <c r="AMG478" s="0"/>
      <c r="AMH478" s="0"/>
      <c r="AMI478" s="0"/>
      <c r="AMJ478" s="0"/>
    </row>
    <row r="479" s="27" customFormat="true" ht="29.85" hidden="false" customHeight="false" outlineLevel="0" collapsed="false">
      <c r="A479" s="128" t="n">
        <v>105305661</v>
      </c>
      <c r="B479" s="13" t="s">
        <v>3842</v>
      </c>
      <c r="C479" s="14" t="n">
        <v>7707</v>
      </c>
      <c r="D479" s="0"/>
      <c r="E479" s="0"/>
      <c r="F479" s="0"/>
      <c r="G479" s="0"/>
      <c r="H479" s="0"/>
      <c r="I479" s="0"/>
      <c r="J479" s="0"/>
      <c r="K479" s="0"/>
      <c r="L479" s="0"/>
      <c r="M479" s="0"/>
      <c r="ALZ479" s="0"/>
      <c r="AMA479" s="0"/>
      <c r="AMB479" s="0"/>
      <c r="AMC479" s="0"/>
      <c r="AMD479" s="0"/>
      <c r="AME479" s="0"/>
      <c r="AMF479" s="0"/>
      <c r="AMG479" s="0"/>
      <c r="AMH479" s="0"/>
      <c r="AMI479" s="0"/>
      <c r="AMJ479" s="0"/>
    </row>
    <row r="480" customFormat="false" ht="29.85" hidden="false" customHeight="false" outlineLevel="0" collapsed="false">
      <c r="A480" s="99" t="n">
        <v>105305673</v>
      </c>
      <c r="B480" s="13" t="s">
        <v>2649</v>
      </c>
      <c r="C480" s="14" t="n">
        <v>11486.8</v>
      </c>
    </row>
    <row r="481" customFormat="false" ht="29.85" hidden="false" customHeight="false" outlineLevel="0" collapsed="false">
      <c r="A481" s="99" t="n">
        <v>105305677</v>
      </c>
      <c r="B481" s="13" t="s">
        <v>4227</v>
      </c>
      <c r="C481" s="14" t="n">
        <v>7707</v>
      </c>
    </row>
    <row r="482" customFormat="false" ht="29.85" hidden="false" customHeight="false" outlineLevel="0" collapsed="false">
      <c r="A482" s="99" t="n">
        <v>105305678</v>
      </c>
      <c r="B482" s="13" t="s">
        <v>5537</v>
      </c>
      <c r="C482" s="14" t="n">
        <v>3853.5</v>
      </c>
    </row>
    <row r="483" s="27" customFormat="true" ht="29.85" hidden="false" customHeight="false" outlineLevel="0" collapsed="false">
      <c r="A483" s="99" t="n">
        <v>105305680</v>
      </c>
      <c r="B483" s="13" t="s">
        <v>3310</v>
      </c>
      <c r="C483" s="14" t="n">
        <v>13450.4</v>
      </c>
      <c r="D483" s="0"/>
      <c r="E483" s="0"/>
      <c r="F483" s="0"/>
      <c r="G483" s="0"/>
      <c r="H483" s="0"/>
      <c r="I483" s="0"/>
      <c r="J483" s="0"/>
      <c r="K483" s="0"/>
      <c r="L483" s="0"/>
      <c r="M483" s="0"/>
      <c r="ALZ483" s="0"/>
      <c r="AMA483" s="0"/>
      <c r="AMB483" s="0"/>
      <c r="AMC483" s="0"/>
      <c r="AMD483" s="0"/>
      <c r="AME483" s="0"/>
      <c r="AMF483" s="0"/>
      <c r="AMG483" s="0"/>
      <c r="AMH483" s="0"/>
      <c r="AMI483" s="0"/>
      <c r="AMJ483" s="0"/>
    </row>
    <row r="484" customFormat="false" ht="29.85" hidden="false" customHeight="false" outlineLevel="0" collapsed="false">
      <c r="A484" s="99" t="n">
        <v>105305705</v>
      </c>
      <c r="B484" s="13" t="s">
        <v>4740</v>
      </c>
      <c r="C484" s="14" t="n">
        <v>9387</v>
      </c>
    </row>
    <row r="485" s="27" customFormat="true" ht="15.65" hidden="false" customHeight="false" outlineLevel="0" collapsed="false">
      <c r="A485" s="99" t="n">
        <v>105305717</v>
      </c>
      <c r="B485" s="13" t="s">
        <v>3263</v>
      </c>
      <c r="C485" s="14" t="n">
        <v>3853.5</v>
      </c>
      <c r="D485" s="0"/>
      <c r="E485" s="0"/>
      <c r="F485" s="0"/>
      <c r="G485" s="0"/>
      <c r="H485" s="0"/>
      <c r="I485" s="0"/>
      <c r="J485" s="0"/>
      <c r="K485" s="0"/>
      <c r="L485" s="0"/>
      <c r="M485" s="0"/>
      <c r="ALZ485" s="0"/>
      <c r="AMA485" s="0"/>
      <c r="AMB485" s="0"/>
      <c r="AMC485" s="0"/>
      <c r="AMD485" s="0"/>
      <c r="AME485" s="0"/>
      <c r="AMF485" s="0"/>
      <c r="AMG485" s="0"/>
      <c r="AMH485" s="0"/>
      <c r="AMI485" s="0"/>
      <c r="AMJ485" s="0"/>
    </row>
    <row r="486" customFormat="false" ht="29.85" hidden="false" customHeight="false" outlineLevel="0" collapsed="false">
      <c r="A486" s="128" t="n">
        <v>105305730</v>
      </c>
      <c r="B486" s="13" t="s">
        <v>5205</v>
      </c>
      <c r="C486" s="14" t="n">
        <v>5743.4</v>
      </c>
    </row>
    <row r="487" s="12" customFormat="true" ht="29.85" hidden="false" customHeight="false" outlineLevel="0" collapsed="false">
      <c r="A487" s="99" t="n">
        <v>105305740</v>
      </c>
      <c r="B487" s="13" t="s">
        <v>1285</v>
      </c>
      <c r="C487" s="14" t="n">
        <v>9387</v>
      </c>
      <c r="AMB487" s="0"/>
      <c r="AMC487" s="0"/>
      <c r="AMD487" s="0"/>
      <c r="AME487" s="0"/>
      <c r="AMF487" s="0"/>
      <c r="AMG487" s="0"/>
      <c r="AMH487" s="0"/>
      <c r="AMI487" s="0"/>
      <c r="AMJ487" s="0"/>
    </row>
    <row r="488" customFormat="false" ht="15" hidden="false" customHeight="false" outlineLevel="0" collapsed="false">
      <c r="A488" s="132" t="n">
        <v>105305741</v>
      </c>
      <c r="B488" s="71"/>
      <c r="C488" s="72" t="n">
        <v>0</v>
      </c>
    </row>
    <row r="489" customFormat="false" ht="29.85" hidden="false" customHeight="false" outlineLevel="0" collapsed="false">
      <c r="A489" s="99" t="n">
        <v>105305744</v>
      </c>
      <c r="B489" s="13" t="s">
        <v>6670</v>
      </c>
      <c r="C489" s="14" t="n">
        <v>22973.6</v>
      </c>
    </row>
    <row r="490" s="65" customFormat="true" ht="15.65" hidden="false" customHeight="false" outlineLevel="0" collapsed="false">
      <c r="A490" s="128" t="n">
        <v>105305750</v>
      </c>
      <c r="B490" s="13" t="s">
        <v>2197</v>
      </c>
      <c r="C490" s="14" t="n">
        <v>5743.4</v>
      </c>
      <c r="ALZ490" s="12"/>
      <c r="AMA490" s="12"/>
      <c r="AMB490" s="0"/>
      <c r="AMC490" s="0"/>
      <c r="AMD490" s="0"/>
      <c r="AME490" s="0"/>
      <c r="AMF490" s="0"/>
      <c r="AMG490" s="0"/>
      <c r="AMH490" s="0"/>
      <c r="AMI490" s="0"/>
      <c r="AMJ490" s="0"/>
    </row>
    <row r="491" s="12" customFormat="true" ht="29.85" hidden="false" customHeight="false" outlineLevel="0" collapsed="false">
      <c r="A491" s="99" t="n">
        <v>105305757</v>
      </c>
      <c r="B491" s="13" t="s">
        <v>5485</v>
      </c>
      <c r="C491" s="14" t="n">
        <v>9387</v>
      </c>
      <c r="AMB491" s="0"/>
      <c r="AMC491" s="0"/>
      <c r="AMD491" s="0"/>
      <c r="AME491" s="0"/>
      <c r="AMF491" s="0"/>
      <c r="AMG491" s="0"/>
      <c r="AMH491" s="0"/>
      <c r="AMI491" s="0"/>
      <c r="AMJ491" s="0"/>
    </row>
    <row r="492" customFormat="false" ht="29.85" hidden="false" customHeight="false" outlineLevel="0" collapsed="false">
      <c r="A492" s="128" t="n">
        <v>105305762</v>
      </c>
      <c r="B492" s="13" t="s">
        <v>6373</v>
      </c>
      <c r="C492" s="14" t="n">
        <v>7707</v>
      </c>
    </row>
    <row r="493" customFormat="false" ht="29.85" hidden="false" customHeight="false" outlineLevel="0" collapsed="false">
      <c r="A493" s="99" t="n">
        <v>105305767</v>
      </c>
      <c r="B493" s="13" t="s">
        <v>5105</v>
      </c>
      <c r="C493" s="14" t="n">
        <v>9387</v>
      </c>
    </row>
    <row r="494" customFormat="false" ht="29.85" hidden="false" customHeight="false" outlineLevel="0" collapsed="false">
      <c r="A494" s="128" t="n">
        <v>105305772</v>
      </c>
      <c r="B494" s="13" t="s">
        <v>1952</v>
      </c>
      <c r="C494" s="14" t="n">
        <v>3853.5</v>
      </c>
    </row>
    <row r="495" customFormat="false" ht="29.85" hidden="false" customHeight="false" outlineLevel="0" collapsed="false">
      <c r="A495" s="128" t="n">
        <v>105305774</v>
      </c>
      <c r="B495" s="13" t="s">
        <v>1477</v>
      </c>
      <c r="C495" s="14" t="n">
        <v>7707</v>
      </c>
    </row>
    <row r="496" s="27" customFormat="true" ht="29.85" hidden="false" customHeight="false" outlineLevel="0" collapsed="false">
      <c r="A496" s="128" t="n">
        <v>105305787</v>
      </c>
      <c r="B496" s="13" t="s">
        <v>5801</v>
      </c>
      <c r="C496" s="14" t="n">
        <v>3853.5</v>
      </c>
      <c r="D496" s="0"/>
      <c r="E496" s="0"/>
      <c r="F496" s="0"/>
      <c r="G496" s="0"/>
      <c r="H496" s="0"/>
      <c r="I496" s="0"/>
      <c r="J496" s="0"/>
      <c r="K496" s="0"/>
      <c r="L496" s="0"/>
      <c r="M496" s="0"/>
      <c r="ALZ496" s="0"/>
      <c r="AMA496" s="0"/>
      <c r="AMB496" s="0"/>
      <c r="AMC496" s="0"/>
      <c r="AMD496" s="0"/>
      <c r="AME496" s="0"/>
      <c r="AMF496" s="0"/>
      <c r="AMG496" s="0"/>
      <c r="AMH496" s="0"/>
      <c r="AMI496" s="0"/>
      <c r="AMJ496" s="0"/>
    </row>
    <row r="497" customFormat="false" ht="15.65" hidden="false" customHeight="false" outlineLevel="0" collapsed="false">
      <c r="A497" s="99" t="n">
        <v>105305796</v>
      </c>
      <c r="B497" s="13" t="s">
        <v>496</v>
      </c>
      <c r="C497" s="14" t="n">
        <v>3853.5</v>
      </c>
    </row>
    <row r="498" s="27" customFormat="true" ht="29.85" hidden="false" customHeight="false" outlineLevel="0" collapsed="false">
      <c r="A498" s="99" t="n">
        <v>105305802</v>
      </c>
      <c r="B498" s="13" t="s">
        <v>2459</v>
      </c>
      <c r="C498" s="14" t="n">
        <v>7707</v>
      </c>
      <c r="D498" s="0"/>
      <c r="E498" s="0"/>
      <c r="F498" s="0"/>
      <c r="G498" s="0"/>
      <c r="H498" s="0"/>
      <c r="I498" s="0"/>
      <c r="J498" s="0"/>
      <c r="K498" s="0"/>
      <c r="L498" s="0"/>
      <c r="M498" s="0"/>
      <c r="ALZ498" s="0"/>
      <c r="AMA498" s="0"/>
      <c r="AMB498" s="0"/>
      <c r="AMC498" s="0"/>
      <c r="AMD498" s="0"/>
      <c r="AME498" s="0"/>
      <c r="AMF498" s="0"/>
      <c r="AMG498" s="0"/>
      <c r="AMH498" s="0"/>
      <c r="AMI498" s="0"/>
      <c r="AMJ498" s="0"/>
    </row>
    <row r="499" customFormat="false" ht="29.85" hidden="false" customHeight="false" outlineLevel="0" collapsed="false">
      <c r="A499" s="99" t="n">
        <v>105305804</v>
      </c>
      <c r="B499" s="13" t="s">
        <v>6261</v>
      </c>
      <c r="C499" s="14" t="n">
        <v>11560.5</v>
      </c>
    </row>
    <row r="500" s="27" customFormat="true" ht="29.85" hidden="false" customHeight="false" outlineLevel="0" collapsed="false">
      <c r="A500" s="99" t="n">
        <v>105305806</v>
      </c>
      <c r="B500" s="13" t="s">
        <v>5792</v>
      </c>
      <c r="C500" s="14" t="n">
        <v>9387</v>
      </c>
      <c r="D500" s="0"/>
      <c r="E500" s="0"/>
      <c r="F500" s="0"/>
      <c r="G500" s="0"/>
      <c r="H500" s="0"/>
      <c r="I500" s="0"/>
      <c r="J500" s="0"/>
      <c r="K500" s="0"/>
      <c r="L500" s="0"/>
      <c r="M500" s="0"/>
      <c r="ALZ500" s="0"/>
      <c r="AMA500" s="0"/>
      <c r="AMB500" s="0"/>
      <c r="AMC500" s="0"/>
      <c r="AMD500" s="0"/>
      <c r="AME500" s="0"/>
      <c r="AMF500" s="0"/>
      <c r="AMG500" s="0"/>
      <c r="AMH500" s="0"/>
      <c r="AMI500" s="0"/>
      <c r="AMJ500" s="0"/>
    </row>
    <row r="501" s="27" customFormat="true" ht="29.85" hidden="false" customHeight="false" outlineLevel="0" collapsed="false">
      <c r="A501" s="99" t="n">
        <v>105305808</v>
      </c>
      <c r="B501" s="13" t="s">
        <v>2743</v>
      </c>
      <c r="C501" s="14" t="n">
        <v>3853.5</v>
      </c>
      <c r="D501" s="0"/>
      <c r="E501" s="0"/>
      <c r="F501" s="0"/>
      <c r="G501" s="0"/>
      <c r="H501" s="0"/>
      <c r="I501" s="0"/>
      <c r="J501" s="0"/>
      <c r="K501" s="0"/>
      <c r="L501" s="0"/>
      <c r="M501" s="0"/>
      <c r="ALZ501" s="0"/>
      <c r="AMA501" s="0"/>
      <c r="AMB501" s="0"/>
      <c r="AMC501" s="0"/>
      <c r="AMD501" s="0"/>
      <c r="AME501" s="0"/>
      <c r="AMF501" s="0"/>
      <c r="AMG501" s="0"/>
      <c r="AMH501" s="0"/>
      <c r="AMI501" s="0"/>
      <c r="AMJ501" s="0"/>
    </row>
    <row r="502" s="12" customFormat="true" ht="29.85" hidden="false" customHeight="false" outlineLevel="0" collapsed="false">
      <c r="A502" s="99" t="n">
        <v>105305821</v>
      </c>
      <c r="B502" s="13" t="s">
        <v>336</v>
      </c>
      <c r="C502" s="14" t="n">
        <v>3853.5</v>
      </c>
      <c r="AMB502" s="0"/>
      <c r="AMC502" s="0"/>
      <c r="AMD502" s="0"/>
      <c r="AME502" s="0"/>
      <c r="AMF502" s="0"/>
      <c r="AMG502" s="0"/>
      <c r="AMH502" s="0"/>
      <c r="AMI502" s="0"/>
      <c r="AMJ502" s="0"/>
    </row>
    <row r="503" s="12" customFormat="true" ht="15.65" hidden="false" customHeight="false" outlineLevel="0" collapsed="false">
      <c r="A503" s="99" t="n">
        <v>105305831</v>
      </c>
      <c r="B503" s="13" t="s">
        <v>4863</v>
      </c>
      <c r="C503" s="14" t="n">
        <v>7707</v>
      </c>
      <c r="AMB503" s="0"/>
      <c r="AMC503" s="0"/>
      <c r="AMD503" s="0"/>
      <c r="AME503" s="0"/>
      <c r="AMF503" s="0"/>
      <c r="AMG503" s="0"/>
      <c r="AMH503" s="0"/>
      <c r="AMI503" s="0"/>
      <c r="AMJ503" s="0"/>
    </row>
    <row r="504" customFormat="false" ht="29.85" hidden="false" customHeight="false" outlineLevel="0" collapsed="false">
      <c r="A504" s="99" t="n">
        <v>105305836</v>
      </c>
      <c r="B504" s="13" t="s">
        <v>5539</v>
      </c>
      <c r="C504" s="14" t="n">
        <v>4693.5</v>
      </c>
    </row>
    <row r="505" customFormat="false" ht="29.85" hidden="false" customHeight="false" outlineLevel="0" collapsed="false">
      <c r="A505" s="99" t="n">
        <v>105305839</v>
      </c>
      <c r="B505" s="13" t="s">
        <v>1390</v>
      </c>
      <c r="C505" s="14" t="n">
        <v>3853.5</v>
      </c>
    </row>
    <row r="506" customFormat="false" ht="29.85" hidden="false" customHeight="false" outlineLevel="0" collapsed="false">
      <c r="A506" s="99" t="n">
        <v>105305844</v>
      </c>
      <c r="B506" s="13" t="s">
        <v>862</v>
      </c>
      <c r="C506" s="14" t="n">
        <v>3853.5</v>
      </c>
    </row>
    <row r="507" s="12" customFormat="true" ht="29.85" hidden="false" customHeight="false" outlineLevel="0" collapsed="false">
      <c r="A507" s="99" t="n">
        <v>105305851</v>
      </c>
      <c r="B507" s="13" t="s">
        <v>3743</v>
      </c>
      <c r="C507" s="14" t="n">
        <v>3853.5</v>
      </c>
      <c r="AMB507" s="0"/>
      <c r="AMC507" s="0"/>
      <c r="AMD507" s="0"/>
      <c r="AME507" s="0"/>
      <c r="AMF507" s="0"/>
      <c r="AMG507" s="0"/>
      <c r="AMH507" s="0"/>
      <c r="AMI507" s="0"/>
      <c r="AMJ507" s="0"/>
    </row>
    <row r="508" customFormat="false" ht="15.65" hidden="false" customHeight="false" outlineLevel="0" collapsed="false">
      <c r="A508" s="99" t="n">
        <v>105305859</v>
      </c>
      <c r="B508" s="13" t="s">
        <v>6106</v>
      </c>
      <c r="C508" s="14" t="n">
        <v>9387</v>
      </c>
    </row>
    <row r="509" s="27" customFormat="true" ht="15.65" hidden="false" customHeight="false" outlineLevel="0" collapsed="false">
      <c r="A509" s="99" t="n">
        <v>105305868</v>
      </c>
      <c r="B509" s="13" t="s">
        <v>2699</v>
      </c>
      <c r="C509" s="14" t="n">
        <v>14080.5</v>
      </c>
      <c r="D509" s="0"/>
      <c r="E509" s="0"/>
      <c r="F509" s="0"/>
      <c r="G509" s="0"/>
      <c r="H509" s="0"/>
      <c r="I509" s="0"/>
      <c r="J509" s="0"/>
      <c r="K509" s="0"/>
      <c r="L509" s="0"/>
      <c r="M509" s="0"/>
      <c r="ALZ509" s="0"/>
      <c r="AMA509" s="0"/>
      <c r="AMB509" s="0"/>
      <c r="AMC509" s="0"/>
      <c r="AMD509" s="0"/>
      <c r="AME509" s="0"/>
      <c r="AMF509" s="0"/>
      <c r="AMG509" s="0"/>
      <c r="AMH509" s="0"/>
      <c r="AMI509" s="0"/>
      <c r="AMJ509" s="0"/>
    </row>
    <row r="510" customFormat="false" ht="29.85" hidden="false" customHeight="false" outlineLevel="0" collapsed="false">
      <c r="A510" s="99" t="n">
        <v>105305869</v>
      </c>
      <c r="B510" s="13" t="s">
        <v>4375</v>
      </c>
      <c r="C510" s="14" t="n">
        <v>3853.5</v>
      </c>
    </row>
    <row r="511" s="27" customFormat="true" ht="29.85" hidden="false" customHeight="false" outlineLevel="0" collapsed="false">
      <c r="A511" s="99" t="n">
        <v>105305874</v>
      </c>
      <c r="B511" s="13" t="s">
        <v>3571</v>
      </c>
      <c r="C511" s="14" t="n">
        <v>3853.5</v>
      </c>
      <c r="D511" s="0"/>
      <c r="E511" s="0"/>
      <c r="F511" s="0"/>
      <c r="G511" s="0"/>
      <c r="H511" s="0"/>
      <c r="I511" s="0"/>
      <c r="J511" s="0"/>
      <c r="K511" s="0"/>
      <c r="L511" s="0"/>
      <c r="M511" s="0"/>
      <c r="ALZ511" s="0"/>
      <c r="AMA511" s="0"/>
      <c r="AMB511" s="0"/>
      <c r="AMC511" s="0"/>
      <c r="AMD511" s="0"/>
      <c r="AME511" s="0"/>
      <c r="AMF511" s="0"/>
      <c r="AMG511" s="0"/>
      <c r="AMH511" s="0"/>
      <c r="AMI511" s="0"/>
      <c r="AMJ511" s="0"/>
    </row>
    <row r="512" s="27" customFormat="true" ht="29.85" hidden="false" customHeight="false" outlineLevel="0" collapsed="false">
      <c r="A512" s="99" t="n">
        <v>105305876</v>
      </c>
      <c r="B512" s="13" t="s">
        <v>1501</v>
      </c>
      <c r="C512" s="14" t="n">
        <v>11560.5</v>
      </c>
      <c r="D512" s="0"/>
      <c r="E512" s="0"/>
      <c r="F512" s="0"/>
      <c r="G512" s="0"/>
      <c r="H512" s="0"/>
      <c r="I512" s="0"/>
      <c r="J512" s="0"/>
      <c r="K512" s="0"/>
      <c r="L512" s="0"/>
      <c r="M512" s="0"/>
      <c r="ALZ512" s="0"/>
      <c r="AMA512" s="0"/>
      <c r="AMB512" s="0"/>
      <c r="AMC512" s="0"/>
      <c r="AMD512" s="0"/>
      <c r="AME512" s="0"/>
      <c r="AMF512" s="0"/>
      <c r="AMG512" s="0"/>
      <c r="AMH512" s="0"/>
      <c r="AMI512" s="0"/>
      <c r="AMJ512" s="0"/>
    </row>
    <row r="513" s="27" customFormat="true" ht="29.85" hidden="false" customHeight="false" outlineLevel="0" collapsed="false">
      <c r="A513" s="99" t="n">
        <v>105305878</v>
      </c>
      <c r="B513" s="13" t="s">
        <v>3729</v>
      </c>
      <c r="C513" s="14" t="n">
        <v>7707</v>
      </c>
      <c r="D513" s="0"/>
      <c r="E513" s="0"/>
      <c r="F513" s="0"/>
      <c r="G513" s="0"/>
      <c r="H513" s="0"/>
      <c r="I513" s="0"/>
      <c r="J513" s="0"/>
      <c r="K513" s="0"/>
      <c r="L513" s="0"/>
      <c r="M513" s="0"/>
      <c r="ALZ513" s="0"/>
      <c r="AMA513" s="0"/>
      <c r="AMB513" s="0"/>
      <c r="AMC513" s="0"/>
      <c r="AMD513" s="0"/>
      <c r="AME513" s="0"/>
      <c r="AMF513" s="0"/>
      <c r="AMG513" s="0"/>
      <c r="AMH513" s="0"/>
      <c r="AMI513" s="0"/>
      <c r="AMJ513" s="0"/>
    </row>
    <row r="514" customFormat="false" ht="29.85" hidden="false" customHeight="false" outlineLevel="0" collapsed="false">
      <c r="A514" s="128" t="n">
        <v>105305884</v>
      </c>
      <c r="B514" s="13" t="s">
        <v>5113</v>
      </c>
      <c r="C514" s="14" t="n">
        <v>3853.5</v>
      </c>
    </row>
    <row r="515" customFormat="false" ht="29.85" hidden="false" customHeight="false" outlineLevel="0" collapsed="false">
      <c r="A515" s="128" t="n">
        <v>105305900</v>
      </c>
      <c r="B515" s="13" t="s">
        <v>5617</v>
      </c>
      <c r="C515" s="14" t="n">
        <v>7707</v>
      </c>
    </row>
    <row r="516" s="27" customFormat="true" ht="15.65" hidden="false" customHeight="false" outlineLevel="0" collapsed="false">
      <c r="A516" s="99" t="n">
        <v>105305902</v>
      </c>
      <c r="B516" s="13" t="s">
        <v>5473</v>
      </c>
      <c r="C516" s="14" t="n">
        <v>23121</v>
      </c>
      <c r="D516" s="0"/>
      <c r="E516" s="0"/>
      <c r="F516" s="0"/>
      <c r="G516" s="0"/>
      <c r="H516" s="0"/>
      <c r="I516" s="0"/>
      <c r="J516" s="0"/>
      <c r="K516" s="0"/>
      <c r="L516" s="0"/>
      <c r="M516" s="0"/>
      <c r="ALZ516" s="0"/>
      <c r="AMA516" s="0"/>
      <c r="AMB516" s="0"/>
      <c r="AMC516" s="0"/>
      <c r="AMD516" s="0"/>
      <c r="AME516" s="0"/>
      <c r="AMF516" s="0"/>
      <c r="AMG516" s="0"/>
      <c r="AMH516" s="0"/>
      <c r="AMI516" s="0"/>
      <c r="AMJ516" s="0"/>
    </row>
    <row r="517" customFormat="false" ht="29.85" hidden="false" customHeight="false" outlineLevel="0" collapsed="false">
      <c r="A517" s="99" t="n">
        <v>105305903</v>
      </c>
      <c r="B517" s="13" t="s">
        <v>4519</v>
      </c>
      <c r="C517" s="14" t="n">
        <v>9387</v>
      </c>
      <c r="D517" s="30"/>
      <c r="E517" s="30"/>
      <c r="F517" s="30"/>
      <c r="G517" s="30"/>
      <c r="H517" s="30"/>
      <c r="I517" s="30"/>
      <c r="J517" s="30"/>
      <c r="K517" s="30"/>
      <c r="L517" s="30"/>
      <c r="M517" s="30"/>
    </row>
    <row r="518" customFormat="false" ht="29.85" hidden="false" customHeight="false" outlineLevel="0" collapsed="false">
      <c r="A518" s="99" t="n">
        <v>105305920</v>
      </c>
      <c r="B518" s="13" t="s">
        <v>6363</v>
      </c>
      <c r="C518" s="14" t="n">
        <v>3853.5</v>
      </c>
      <c r="D518" s="30"/>
      <c r="E518" s="30"/>
      <c r="F518" s="30"/>
      <c r="G518" s="30"/>
      <c r="H518" s="30"/>
      <c r="I518" s="30"/>
      <c r="J518" s="30"/>
      <c r="K518" s="30"/>
      <c r="L518" s="30"/>
      <c r="M518" s="30"/>
    </row>
    <row r="519" s="30" customFormat="true" ht="29.85" hidden="false" customHeight="false" outlineLevel="0" collapsed="false">
      <c r="A519" s="99" t="n">
        <v>105305961</v>
      </c>
      <c r="B519" s="13" t="s">
        <v>5142</v>
      </c>
      <c r="C519" s="14" t="n">
        <v>7707</v>
      </c>
      <c r="ALZ519" s="0"/>
      <c r="AMA519" s="0"/>
      <c r="AMB519" s="0"/>
      <c r="AMC519" s="0"/>
      <c r="AMD519" s="0"/>
      <c r="AME519" s="0"/>
      <c r="AMF519" s="0"/>
      <c r="AMG519" s="0"/>
      <c r="AMH519" s="0"/>
      <c r="AMI519" s="0"/>
      <c r="AMJ519" s="0"/>
    </row>
    <row r="520" s="12" customFormat="true" ht="29.85" hidden="false" customHeight="false" outlineLevel="0" collapsed="false">
      <c r="A520" s="128" t="n">
        <v>105305976</v>
      </c>
      <c r="B520" s="13" t="s">
        <v>1207</v>
      </c>
      <c r="C520" s="14" t="n">
        <v>3853.5</v>
      </c>
      <c r="AMB520" s="0"/>
      <c r="AMC520" s="0"/>
      <c r="AMD520" s="0"/>
      <c r="AME520" s="0"/>
      <c r="AMF520" s="0"/>
      <c r="AMG520" s="0"/>
      <c r="AMH520" s="0"/>
      <c r="AMI520" s="0"/>
      <c r="AMJ520" s="0"/>
    </row>
    <row r="521" customFormat="false" ht="29.85" hidden="false" customHeight="false" outlineLevel="0" collapsed="false">
      <c r="A521" s="99" t="n">
        <v>105305992</v>
      </c>
      <c r="B521" s="13" t="s">
        <v>5140</v>
      </c>
      <c r="C521" s="14" t="n">
        <v>3853.5</v>
      </c>
    </row>
    <row r="522" customFormat="false" ht="29.85" hidden="false" customHeight="false" outlineLevel="0" collapsed="false">
      <c r="A522" s="99" t="n">
        <v>105306014</v>
      </c>
      <c r="B522" s="13" t="s">
        <v>2651</v>
      </c>
      <c r="C522" s="14" t="n">
        <v>3853.5</v>
      </c>
    </row>
    <row r="523" customFormat="false" ht="29.85" hidden="false" customHeight="false" outlineLevel="0" collapsed="false">
      <c r="A523" s="99" t="n">
        <v>105306021</v>
      </c>
      <c r="B523" s="13" t="s">
        <v>1542</v>
      </c>
      <c r="C523" s="14" t="n">
        <v>7707</v>
      </c>
    </row>
    <row r="524" customFormat="false" ht="29.85" hidden="false" customHeight="false" outlineLevel="0" collapsed="false">
      <c r="A524" s="128" t="n">
        <v>105306032</v>
      </c>
      <c r="B524" s="13" t="s">
        <v>5720</v>
      </c>
      <c r="C524" s="14" t="n">
        <v>7707</v>
      </c>
    </row>
    <row r="525" s="27" customFormat="true" ht="29.85" hidden="false" customHeight="false" outlineLevel="0" collapsed="false">
      <c r="A525" s="128" t="n">
        <v>105306033</v>
      </c>
      <c r="B525" s="13" t="s">
        <v>5560</v>
      </c>
      <c r="C525" s="14" t="n">
        <v>7707</v>
      </c>
      <c r="D525" s="0"/>
      <c r="E525" s="0"/>
      <c r="F525" s="0"/>
      <c r="G525" s="0"/>
      <c r="H525" s="0"/>
      <c r="I525" s="0"/>
      <c r="J525" s="0"/>
      <c r="K525" s="0"/>
      <c r="L525" s="0"/>
      <c r="M525" s="0"/>
      <c r="ALZ525" s="0"/>
      <c r="AMA525" s="0"/>
      <c r="AMB525" s="0"/>
      <c r="AMC525" s="0"/>
      <c r="AMD525" s="0"/>
      <c r="AME525" s="0"/>
      <c r="AMF525" s="0"/>
      <c r="AMG525" s="0"/>
      <c r="AMH525" s="0"/>
      <c r="AMI525" s="0"/>
      <c r="AMJ525" s="0"/>
    </row>
    <row r="526" customFormat="false" ht="29.85" hidden="false" customHeight="false" outlineLevel="0" collapsed="false">
      <c r="A526" s="99" t="n">
        <v>105306036</v>
      </c>
      <c r="B526" s="13" t="s">
        <v>5315</v>
      </c>
      <c r="C526" s="14" t="n">
        <v>7707</v>
      </c>
    </row>
    <row r="527" s="27" customFormat="true" ht="29.85" hidden="false" customHeight="false" outlineLevel="0" collapsed="false">
      <c r="A527" s="128" t="n">
        <v>105306038</v>
      </c>
      <c r="B527" s="13" t="s">
        <v>1234</v>
      </c>
      <c r="C527" s="14" t="n">
        <v>3853.5</v>
      </c>
      <c r="D527" s="0"/>
      <c r="E527" s="0"/>
      <c r="F527" s="0"/>
      <c r="G527" s="0"/>
      <c r="H527" s="0"/>
      <c r="I527" s="0"/>
      <c r="J527" s="0"/>
      <c r="K527" s="0"/>
      <c r="L527" s="0"/>
      <c r="M527" s="0"/>
      <c r="ALZ527" s="0"/>
      <c r="AMA527" s="0"/>
      <c r="AMB527" s="0"/>
      <c r="AMC527" s="0"/>
      <c r="AMD527" s="0"/>
      <c r="AME527" s="0"/>
      <c r="AMF527" s="0"/>
      <c r="AMG527" s="0"/>
      <c r="AMH527" s="0"/>
      <c r="AMI527" s="0"/>
      <c r="AMJ527" s="0"/>
    </row>
    <row r="528" customFormat="false" ht="29.85" hidden="false" customHeight="false" outlineLevel="0" collapsed="false">
      <c r="A528" s="99" t="n">
        <v>105306041</v>
      </c>
      <c r="B528" s="13" t="s">
        <v>1723</v>
      </c>
      <c r="C528" s="14" t="n">
        <v>15414</v>
      </c>
    </row>
    <row r="529" customFormat="false" ht="15.65" hidden="false" customHeight="false" outlineLevel="0" collapsed="false">
      <c r="A529" s="99" t="n">
        <v>105306042</v>
      </c>
      <c r="B529" s="13" t="s">
        <v>1287</v>
      </c>
      <c r="C529" s="14" t="n">
        <v>11560.5</v>
      </c>
    </row>
    <row r="530" customFormat="false" ht="29.85" hidden="false" customHeight="false" outlineLevel="0" collapsed="false">
      <c r="A530" s="99" t="n">
        <v>105306052</v>
      </c>
      <c r="B530" s="13" t="s">
        <v>2242</v>
      </c>
      <c r="C530" s="14" t="n">
        <v>7707</v>
      </c>
    </row>
    <row r="531" s="27" customFormat="true" ht="15.65" hidden="false" customHeight="false" outlineLevel="0" collapsed="false">
      <c r="A531" s="99" t="n">
        <v>105306053</v>
      </c>
      <c r="B531" s="13" t="s">
        <v>2740</v>
      </c>
      <c r="C531" s="14" t="n">
        <v>15414</v>
      </c>
      <c r="D531" s="0"/>
      <c r="E531" s="0"/>
      <c r="F531" s="0"/>
      <c r="G531" s="0"/>
      <c r="H531" s="0"/>
      <c r="I531" s="0"/>
      <c r="J531" s="0"/>
      <c r="K531" s="0"/>
      <c r="L531" s="0"/>
      <c r="M531" s="0"/>
      <c r="ALZ531" s="0"/>
      <c r="AMA531" s="0"/>
      <c r="AMB531" s="0"/>
      <c r="AMC531" s="0"/>
      <c r="AMD531" s="0"/>
      <c r="AME531" s="0"/>
      <c r="AMF531" s="0"/>
      <c r="AMG531" s="0"/>
      <c r="AMH531" s="0"/>
      <c r="AMI531" s="0"/>
      <c r="AMJ531" s="0"/>
    </row>
    <row r="532" customFormat="false" ht="15.65" hidden="false" customHeight="false" outlineLevel="0" collapsed="false">
      <c r="A532" s="99" t="n">
        <v>105306060</v>
      </c>
      <c r="B532" s="13" t="s">
        <v>5034</v>
      </c>
      <c r="C532" s="14" t="n">
        <v>3853.5</v>
      </c>
    </row>
    <row r="533" customFormat="false" ht="29.85" hidden="false" customHeight="false" outlineLevel="0" collapsed="false">
      <c r="A533" s="99" t="n">
        <v>105306070</v>
      </c>
      <c r="B533" s="13" t="s">
        <v>5107</v>
      </c>
      <c r="C533" s="14" t="n">
        <v>17230.2</v>
      </c>
    </row>
    <row r="534" customFormat="false" ht="29.85" hidden="false" customHeight="false" outlineLevel="0" collapsed="false">
      <c r="A534" s="99" t="n">
        <v>105306111</v>
      </c>
      <c r="B534" s="13" t="s">
        <v>4404</v>
      </c>
      <c r="C534" s="14" t="n">
        <v>11560.5</v>
      </c>
    </row>
    <row r="535" customFormat="false" ht="29.85" hidden="false" customHeight="false" outlineLevel="0" collapsed="false">
      <c r="A535" s="128" t="n">
        <v>105306132</v>
      </c>
      <c r="B535" s="13" t="s">
        <v>5635</v>
      </c>
      <c r="C535" s="14" t="n">
        <v>3853.5</v>
      </c>
    </row>
    <row r="536" customFormat="false" ht="29.85" hidden="false" customHeight="false" outlineLevel="0" collapsed="false">
      <c r="A536" s="99" t="n">
        <v>105306134</v>
      </c>
      <c r="B536" s="13" t="s">
        <v>3282</v>
      </c>
      <c r="C536" s="14" t="n">
        <v>3853.5</v>
      </c>
    </row>
    <row r="537" customFormat="false" ht="29.85" hidden="false" customHeight="false" outlineLevel="0" collapsed="false">
      <c r="A537" s="99" t="n">
        <v>105306135</v>
      </c>
      <c r="B537" s="13" t="s">
        <v>5749</v>
      </c>
      <c r="C537" s="14" t="n">
        <v>3853.5</v>
      </c>
    </row>
    <row r="538" s="27" customFormat="true" ht="15.65" hidden="false" customHeight="false" outlineLevel="0" collapsed="false">
      <c r="A538" s="99" t="n">
        <v>105306149</v>
      </c>
      <c r="B538" s="13" t="s">
        <v>4890</v>
      </c>
      <c r="C538" s="14" t="n">
        <v>7707</v>
      </c>
      <c r="D538" s="0"/>
      <c r="E538" s="0"/>
      <c r="F538" s="0"/>
      <c r="G538" s="0"/>
      <c r="H538" s="0"/>
      <c r="I538" s="0"/>
      <c r="J538" s="0"/>
      <c r="K538" s="0"/>
      <c r="L538" s="0"/>
      <c r="M538" s="0"/>
      <c r="ALZ538" s="0"/>
      <c r="AMA538" s="0"/>
      <c r="AMB538" s="0"/>
      <c r="AMC538" s="0"/>
      <c r="AMD538" s="0"/>
      <c r="AME538" s="0"/>
      <c r="AMF538" s="0"/>
      <c r="AMG538" s="0"/>
      <c r="AMH538" s="0"/>
      <c r="AMI538" s="0"/>
      <c r="AMJ538" s="0"/>
    </row>
    <row r="539" customFormat="false" ht="29.85" hidden="false" customHeight="false" outlineLevel="0" collapsed="false">
      <c r="A539" s="99" t="n">
        <v>105306175</v>
      </c>
      <c r="B539" s="13" t="s">
        <v>3836</v>
      </c>
      <c r="C539" s="14" t="n">
        <v>9387</v>
      </c>
    </row>
    <row r="540" customFormat="false" ht="15" hidden="false" customHeight="false" outlineLevel="0" collapsed="false">
      <c r="A540" s="45" t="n">
        <v>105306177</v>
      </c>
      <c r="B540" s="47"/>
      <c r="C540" s="48" t="n">
        <v>0</v>
      </c>
    </row>
    <row r="541" customFormat="false" ht="29.85" hidden="false" customHeight="false" outlineLevel="0" collapsed="false">
      <c r="A541" s="128" t="n">
        <v>105306182</v>
      </c>
      <c r="B541" s="13" t="s">
        <v>3731</v>
      </c>
      <c r="C541" s="14" t="n">
        <v>9387</v>
      </c>
    </row>
    <row r="542" s="27" customFormat="true" ht="29.85" hidden="false" customHeight="false" outlineLevel="0" collapsed="false">
      <c r="A542" s="99" t="n">
        <v>105306184</v>
      </c>
      <c r="B542" s="13" t="s">
        <v>6191</v>
      </c>
      <c r="C542" s="14" t="n">
        <v>3853.5</v>
      </c>
      <c r="D542" s="0"/>
      <c r="E542" s="0"/>
      <c r="F542" s="0"/>
      <c r="G542" s="0"/>
      <c r="H542" s="0"/>
      <c r="I542" s="0"/>
      <c r="J542" s="0"/>
      <c r="K542" s="0"/>
      <c r="L542" s="0"/>
      <c r="M542" s="0"/>
      <c r="ALZ542" s="0"/>
      <c r="AMA542" s="0"/>
      <c r="AMB542" s="0"/>
      <c r="AMC542" s="0"/>
      <c r="AMD542" s="0"/>
      <c r="AME542" s="0"/>
      <c r="AMF542" s="0"/>
      <c r="AMG542" s="0"/>
      <c r="AMH542" s="0"/>
      <c r="AMI542" s="0"/>
      <c r="AMJ542" s="0"/>
    </row>
    <row r="543" customFormat="false" ht="29.85" hidden="false" customHeight="false" outlineLevel="0" collapsed="false">
      <c r="A543" s="99" t="n">
        <v>105306190</v>
      </c>
      <c r="B543" s="13" t="s">
        <v>2622</v>
      </c>
      <c r="C543" s="14" t="n">
        <v>4693.5</v>
      </c>
      <c r="D543" s="30"/>
      <c r="E543" s="30"/>
      <c r="F543" s="30"/>
      <c r="G543" s="30"/>
      <c r="H543" s="30"/>
      <c r="I543" s="30"/>
      <c r="J543" s="30"/>
      <c r="K543" s="30"/>
      <c r="L543" s="30"/>
      <c r="M543" s="30"/>
    </row>
    <row r="544" customFormat="false" ht="29.85" hidden="false" customHeight="false" outlineLevel="0" collapsed="false">
      <c r="A544" s="99" t="n">
        <v>105306194</v>
      </c>
      <c r="B544" s="13" t="s">
        <v>4252</v>
      </c>
      <c r="C544" s="14" t="n">
        <v>7707</v>
      </c>
    </row>
    <row r="545" s="27" customFormat="true" ht="29.85" hidden="false" customHeight="false" outlineLevel="0" collapsed="false">
      <c r="A545" s="99" t="n">
        <v>105306199</v>
      </c>
      <c r="B545" s="13" t="s">
        <v>4998</v>
      </c>
      <c r="C545" s="14" t="n">
        <v>3853.5</v>
      </c>
      <c r="D545" s="0"/>
      <c r="E545" s="0"/>
      <c r="F545" s="0"/>
      <c r="G545" s="0"/>
      <c r="H545" s="0"/>
      <c r="I545" s="0"/>
      <c r="J545" s="0"/>
      <c r="K545" s="0"/>
      <c r="L545" s="0"/>
      <c r="M545" s="0"/>
      <c r="ALZ545" s="0"/>
      <c r="AMA545" s="0"/>
      <c r="AMB545" s="0"/>
      <c r="AMC545" s="0"/>
      <c r="AMD545" s="0"/>
      <c r="AME545" s="0"/>
      <c r="AMF545" s="0"/>
      <c r="AMG545" s="0"/>
      <c r="AMH545" s="0"/>
      <c r="AMI545" s="0"/>
      <c r="AMJ545" s="0"/>
    </row>
    <row r="546" customFormat="false" ht="29.85" hidden="false" customHeight="false" outlineLevel="0" collapsed="false">
      <c r="A546" s="128" t="n">
        <v>105306213</v>
      </c>
      <c r="B546" s="13" t="s">
        <v>629</v>
      </c>
      <c r="C546" s="14" t="n">
        <v>9387</v>
      </c>
    </row>
    <row r="547" customFormat="false" ht="15.65" hidden="false" customHeight="false" outlineLevel="0" collapsed="false">
      <c r="A547" s="99" t="n">
        <v>105306225</v>
      </c>
      <c r="B547" s="13" t="s">
        <v>560</v>
      </c>
      <c r="C547" s="14" t="n">
        <v>5743.4</v>
      </c>
    </row>
    <row r="548" s="27" customFormat="true" ht="29.85" hidden="false" customHeight="false" outlineLevel="0" collapsed="false">
      <c r="A548" s="45" t="n">
        <v>105306229</v>
      </c>
      <c r="B548" s="47" t="s">
        <v>689</v>
      </c>
      <c r="C548" s="48" t="n">
        <v>9387</v>
      </c>
      <c r="D548" s="0"/>
      <c r="E548" s="0"/>
      <c r="F548" s="0"/>
      <c r="G548" s="0"/>
      <c r="H548" s="0"/>
      <c r="I548" s="0"/>
      <c r="J548" s="0"/>
      <c r="K548" s="0"/>
      <c r="L548" s="0"/>
      <c r="M548" s="0"/>
      <c r="ALZ548" s="0"/>
      <c r="AMA548" s="0"/>
      <c r="AMB548" s="0"/>
      <c r="AMC548" s="0"/>
      <c r="AMD548" s="0"/>
      <c r="AME548" s="0"/>
      <c r="AMF548" s="0"/>
      <c r="AMG548" s="0"/>
      <c r="AMH548" s="0"/>
      <c r="AMI548" s="0"/>
      <c r="AMJ548" s="0"/>
    </row>
    <row r="549" customFormat="false" ht="29.85" hidden="false" customHeight="false" outlineLevel="0" collapsed="false">
      <c r="A549" s="99" t="n">
        <v>105306236</v>
      </c>
      <c r="B549" s="13" t="s">
        <v>375</v>
      </c>
      <c r="C549" s="14" t="n">
        <v>11486.8</v>
      </c>
    </row>
    <row r="550" customFormat="false" ht="29.85" hidden="false" customHeight="false" outlineLevel="0" collapsed="false">
      <c r="A550" s="99" t="n">
        <v>105306249</v>
      </c>
      <c r="B550" s="13" t="s">
        <v>3752</v>
      </c>
      <c r="C550" s="14" t="n">
        <v>17230.2</v>
      </c>
    </row>
    <row r="551" customFormat="false" ht="29.85" hidden="false" customHeight="false" outlineLevel="0" collapsed="false">
      <c r="A551" s="99" t="n">
        <v>105306260</v>
      </c>
      <c r="B551" s="13" t="s">
        <v>4686</v>
      </c>
      <c r="C551" s="14" t="n">
        <v>3853.5</v>
      </c>
    </row>
    <row r="552" customFormat="false" ht="29.85" hidden="false" customHeight="false" outlineLevel="0" collapsed="false">
      <c r="A552" s="128" t="n">
        <v>105306261</v>
      </c>
      <c r="B552" s="13" t="s">
        <v>4869</v>
      </c>
      <c r="C552" s="14" t="n">
        <v>4693.5</v>
      </c>
    </row>
    <row r="553" s="12" customFormat="true" ht="29.85" hidden="false" customHeight="false" outlineLevel="0" collapsed="false">
      <c r="A553" s="99" t="n">
        <v>105306263</v>
      </c>
      <c r="B553" s="13" t="s">
        <v>1517</v>
      </c>
      <c r="C553" s="14" t="n">
        <v>7707</v>
      </c>
      <c r="AMB553" s="0"/>
      <c r="AMC553" s="0"/>
      <c r="AMD553" s="0"/>
      <c r="AME553" s="0"/>
      <c r="AMF553" s="0"/>
      <c r="AMG553" s="0"/>
      <c r="AMH553" s="0"/>
      <c r="AMI553" s="0"/>
      <c r="AMJ553" s="0"/>
    </row>
    <row r="554" customFormat="false" ht="29.85" hidden="false" customHeight="false" outlineLevel="0" collapsed="false">
      <c r="A554" s="7" t="n">
        <v>105306287</v>
      </c>
      <c r="B554" s="9" t="s">
        <v>2226</v>
      </c>
      <c r="C554" s="10" t="n">
        <v>11486.8</v>
      </c>
    </row>
    <row r="555" s="27" customFormat="true" ht="29.85" hidden="false" customHeight="false" outlineLevel="0" collapsed="false">
      <c r="A555" s="7" t="n">
        <v>105306287</v>
      </c>
      <c r="B555" s="9" t="s">
        <v>2227</v>
      </c>
      <c r="C555" s="10" t="n">
        <v>11486.8</v>
      </c>
      <c r="D555" s="0"/>
      <c r="E555" s="0"/>
      <c r="F555" s="0"/>
      <c r="G555" s="0"/>
      <c r="H555" s="0"/>
      <c r="I555" s="0"/>
      <c r="J555" s="0"/>
      <c r="K555" s="0"/>
      <c r="L555" s="0"/>
      <c r="M555" s="0"/>
      <c r="ALZ555" s="0"/>
      <c r="AMA555" s="0"/>
      <c r="AMB555" s="0"/>
      <c r="AMC555" s="0"/>
      <c r="AMD555" s="0"/>
      <c r="AME555" s="0"/>
      <c r="AMF555" s="0"/>
      <c r="AMG555" s="0"/>
      <c r="AMH555" s="0"/>
      <c r="AMI555" s="0"/>
      <c r="AMJ555" s="0"/>
    </row>
    <row r="556" customFormat="false" ht="18.65" hidden="false" customHeight="true" outlineLevel="0" collapsed="false">
      <c r="A556" s="99" t="n">
        <v>105306300</v>
      </c>
      <c r="B556" s="13" t="s">
        <v>6380</v>
      </c>
      <c r="C556" s="14" t="n">
        <v>3853.5</v>
      </c>
      <c r="D556" s="30"/>
      <c r="E556" s="30"/>
      <c r="F556" s="30"/>
      <c r="G556" s="30"/>
      <c r="H556" s="30"/>
      <c r="I556" s="30"/>
      <c r="J556" s="30"/>
      <c r="K556" s="30"/>
      <c r="L556" s="30"/>
      <c r="M556" s="30"/>
    </row>
    <row r="557" s="27" customFormat="true" ht="29.85" hidden="false" customHeight="false" outlineLevel="0" collapsed="false">
      <c r="A557" s="99" t="n">
        <v>105306311</v>
      </c>
      <c r="B557" s="13" t="s">
        <v>6667</v>
      </c>
      <c r="C557" s="14" t="n">
        <v>11560.5</v>
      </c>
      <c r="D557" s="0"/>
      <c r="E557" s="0"/>
      <c r="F557" s="0"/>
      <c r="G557" s="0"/>
      <c r="H557" s="0"/>
      <c r="I557" s="0"/>
      <c r="J557" s="0"/>
      <c r="K557" s="0"/>
      <c r="L557" s="0"/>
      <c r="M557" s="0"/>
      <c r="ALZ557" s="0"/>
      <c r="AMA557" s="0"/>
      <c r="AMB557" s="0"/>
      <c r="AMC557" s="0"/>
      <c r="AMD557" s="0"/>
      <c r="AME557" s="0"/>
      <c r="AMF557" s="0"/>
      <c r="AMG557" s="0"/>
      <c r="AMH557" s="0"/>
      <c r="AMI557" s="0"/>
      <c r="AMJ557" s="0"/>
    </row>
    <row r="558" s="27" customFormat="true" ht="15.65" hidden="false" customHeight="false" outlineLevel="0" collapsed="false">
      <c r="A558" s="99" t="n">
        <v>105306316</v>
      </c>
      <c r="B558" s="13" t="s">
        <v>2701</v>
      </c>
      <c r="C558" s="14" t="n">
        <v>9387</v>
      </c>
      <c r="D558" s="0"/>
      <c r="E558" s="0"/>
      <c r="F558" s="0"/>
      <c r="G558" s="0"/>
      <c r="H558" s="0"/>
      <c r="I558" s="0"/>
      <c r="J558" s="0"/>
      <c r="K558" s="0"/>
      <c r="L558" s="0"/>
      <c r="M558" s="0"/>
      <c r="ALZ558" s="0"/>
      <c r="AMA558" s="0"/>
      <c r="AMB558" s="0"/>
      <c r="AMC558" s="0"/>
      <c r="AMD558" s="0"/>
      <c r="AME558" s="0"/>
      <c r="AMF558" s="0"/>
      <c r="AMG558" s="0"/>
      <c r="AMH558" s="0"/>
      <c r="AMI558" s="0"/>
      <c r="AMJ558" s="0"/>
    </row>
    <row r="559" customFormat="false" ht="29.85" hidden="false" customHeight="false" outlineLevel="0" collapsed="false">
      <c r="A559" s="99" t="n">
        <v>105306332</v>
      </c>
      <c r="B559" s="13" t="s">
        <v>3313</v>
      </c>
      <c r="C559" s="14" t="n">
        <v>3853.5</v>
      </c>
    </row>
    <row r="560" customFormat="false" ht="29.85" hidden="false" customHeight="false" outlineLevel="0" collapsed="false">
      <c r="A560" s="7" t="n">
        <v>105306335</v>
      </c>
      <c r="B560" s="9" t="s">
        <v>5979</v>
      </c>
      <c r="C560" s="10" t="n">
        <v>4693.5</v>
      </c>
    </row>
    <row r="561" customFormat="false" ht="29.85" hidden="false" customHeight="false" outlineLevel="0" collapsed="false">
      <c r="A561" s="7" t="n">
        <v>105306335</v>
      </c>
      <c r="B561" s="24" t="s">
        <v>5980</v>
      </c>
      <c r="C561" s="25" t="n">
        <v>3853.5</v>
      </c>
    </row>
    <row r="562" customFormat="false" ht="29.85" hidden="false" customHeight="false" outlineLevel="0" collapsed="false">
      <c r="A562" s="99" t="n">
        <v>105306337</v>
      </c>
      <c r="B562" s="13" t="s">
        <v>3061</v>
      </c>
      <c r="C562" s="14" t="n">
        <v>4693.5</v>
      </c>
    </row>
    <row r="563" customFormat="false" ht="15.65" hidden="false" customHeight="false" outlineLevel="0" collapsed="false">
      <c r="A563" s="99" t="n">
        <v>105306375</v>
      </c>
      <c r="B563" s="13" t="s">
        <v>2223</v>
      </c>
      <c r="C563" s="14" t="n">
        <v>5743.4</v>
      </c>
    </row>
    <row r="564" customFormat="false" ht="29.85" hidden="false" customHeight="false" outlineLevel="0" collapsed="false">
      <c r="A564" s="128" t="n">
        <v>105306403</v>
      </c>
      <c r="B564" s="13" t="s">
        <v>4986</v>
      </c>
      <c r="C564" s="14" t="n">
        <v>11560.5</v>
      </c>
    </row>
    <row r="565" customFormat="false" ht="29.85" hidden="false" customHeight="false" outlineLevel="0" collapsed="false">
      <c r="A565" s="7" t="n">
        <v>105306433</v>
      </c>
      <c r="B565" s="9" t="s">
        <v>4773</v>
      </c>
      <c r="C565" s="10" t="n">
        <v>3853.5</v>
      </c>
    </row>
    <row r="566" s="27" customFormat="true" ht="29.85" hidden="false" customHeight="false" outlineLevel="0" collapsed="false">
      <c r="A566" s="7" t="n">
        <v>105306433</v>
      </c>
      <c r="B566" s="9" t="s">
        <v>4774</v>
      </c>
      <c r="C566" s="10" t="n">
        <v>15414</v>
      </c>
      <c r="D566" s="0"/>
      <c r="E566" s="0"/>
      <c r="F566" s="0"/>
      <c r="G566" s="0"/>
      <c r="H566" s="0"/>
      <c r="I566" s="0"/>
      <c r="J566" s="0"/>
      <c r="K566" s="0"/>
      <c r="L566" s="0"/>
      <c r="M566" s="0"/>
      <c r="ALZ566" s="0"/>
      <c r="AMA566" s="0"/>
      <c r="AMB566" s="0"/>
      <c r="AMC566" s="0"/>
      <c r="AMD566" s="0"/>
      <c r="AME566" s="0"/>
      <c r="AMF566" s="0"/>
      <c r="AMG566" s="0"/>
      <c r="AMH566" s="0"/>
      <c r="AMI566" s="0"/>
      <c r="AMJ566" s="0"/>
    </row>
    <row r="567" customFormat="false" ht="29.85" hidden="false" customHeight="false" outlineLevel="0" collapsed="false">
      <c r="A567" s="99" t="n">
        <v>105306453</v>
      </c>
      <c r="B567" s="13" t="s">
        <v>5274</v>
      </c>
      <c r="C567" s="14" t="n">
        <v>3853.5</v>
      </c>
    </row>
    <row r="568" customFormat="false" ht="29.85" hidden="false" customHeight="false" outlineLevel="0" collapsed="false">
      <c r="A568" s="99" t="n">
        <v>105306458</v>
      </c>
      <c r="B568" s="13" t="s">
        <v>2127</v>
      </c>
      <c r="C568" s="14" t="n">
        <v>11560.5</v>
      </c>
    </row>
    <row r="569" customFormat="false" ht="29.85" hidden="false" customHeight="false" outlineLevel="0" collapsed="false">
      <c r="A569" s="99" t="n">
        <v>105306475</v>
      </c>
      <c r="B569" s="13" t="s">
        <v>2653</v>
      </c>
      <c r="C569" s="14" t="n">
        <v>4693.5</v>
      </c>
    </row>
    <row r="570" customFormat="false" ht="29.85" hidden="false" customHeight="false" outlineLevel="0" collapsed="false">
      <c r="A570" s="99" t="n">
        <v>105306478</v>
      </c>
      <c r="B570" s="13" t="s">
        <v>2274</v>
      </c>
      <c r="C570" s="14" t="n">
        <v>7707</v>
      </c>
    </row>
    <row r="571" customFormat="false" ht="29.85" hidden="false" customHeight="false" outlineLevel="0" collapsed="false">
      <c r="A571" s="99" t="n">
        <v>105306495</v>
      </c>
      <c r="B571" s="13" t="s">
        <v>802</v>
      </c>
      <c r="C571" s="14" t="n">
        <v>11486.8</v>
      </c>
    </row>
    <row r="572" customFormat="false" ht="29.85" hidden="false" customHeight="false" outlineLevel="0" collapsed="false">
      <c r="A572" s="99" t="n">
        <v>105306500</v>
      </c>
      <c r="B572" s="13" t="s">
        <v>6399</v>
      </c>
      <c r="C572" s="14" t="n">
        <v>3853.5</v>
      </c>
    </row>
    <row r="573" customFormat="false" ht="15.65" hidden="false" customHeight="false" outlineLevel="0" collapsed="false">
      <c r="A573" s="99" t="n">
        <v>105306502</v>
      </c>
      <c r="B573" s="13" t="s">
        <v>5504</v>
      </c>
      <c r="C573" s="14" t="n">
        <v>3853.5</v>
      </c>
    </row>
    <row r="574" customFormat="false" ht="29.85" hidden="false" customHeight="false" outlineLevel="0" collapsed="false">
      <c r="A574" s="99" t="n">
        <v>105306510</v>
      </c>
      <c r="B574" s="13" t="s">
        <v>5780</v>
      </c>
      <c r="C574" s="14" t="n">
        <v>3853.5</v>
      </c>
    </row>
    <row r="575" s="27" customFormat="true" ht="29.85" hidden="false" customHeight="false" outlineLevel="0" collapsed="false">
      <c r="A575" s="99" t="n">
        <v>105306522</v>
      </c>
      <c r="B575" s="13" t="s">
        <v>3038</v>
      </c>
      <c r="C575" s="14" t="n">
        <v>15414</v>
      </c>
      <c r="D575" s="0"/>
      <c r="E575" s="0"/>
      <c r="F575" s="0"/>
      <c r="G575" s="0"/>
      <c r="H575" s="0"/>
      <c r="I575" s="0"/>
      <c r="J575" s="0"/>
      <c r="K575" s="0"/>
      <c r="L575" s="0"/>
      <c r="M575" s="0"/>
      <c r="ALZ575" s="0"/>
      <c r="AMA575" s="0"/>
      <c r="AMB575" s="0"/>
      <c r="AMC575" s="0"/>
      <c r="AMD575" s="0"/>
      <c r="AME575" s="0"/>
      <c r="AMF575" s="0"/>
      <c r="AMG575" s="0"/>
      <c r="AMH575" s="0"/>
      <c r="AMI575" s="0"/>
      <c r="AMJ575" s="0"/>
    </row>
    <row r="576" customFormat="false" ht="29.85" hidden="false" customHeight="false" outlineLevel="0" collapsed="false">
      <c r="A576" s="7" t="n">
        <v>105306527</v>
      </c>
      <c r="B576" s="9" t="s">
        <v>2230</v>
      </c>
      <c r="C576" s="10" t="n">
        <v>5743.4</v>
      </c>
      <c r="D576" s="30"/>
      <c r="E576" s="30"/>
      <c r="F576" s="30"/>
      <c r="G576" s="30"/>
      <c r="H576" s="30"/>
      <c r="I576" s="30"/>
      <c r="J576" s="30"/>
      <c r="K576" s="30"/>
      <c r="L576" s="30"/>
      <c r="M576" s="30"/>
    </row>
    <row r="577" customFormat="false" ht="29.85" hidden="false" customHeight="false" outlineLevel="0" collapsed="false">
      <c r="A577" s="7" t="n">
        <v>105306527</v>
      </c>
      <c r="B577" s="9" t="s">
        <v>2231</v>
      </c>
      <c r="C577" s="10" t="n">
        <v>5743.4</v>
      </c>
    </row>
    <row r="578" customFormat="false" ht="29.85" hidden="false" customHeight="false" outlineLevel="0" collapsed="false">
      <c r="A578" s="99" t="n">
        <v>105306548</v>
      </c>
      <c r="B578" s="13" t="s">
        <v>1560</v>
      </c>
      <c r="C578" s="14" t="n">
        <v>15414</v>
      </c>
    </row>
    <row r="579" customFormat="false" ht="29.85" hidden="false" customHeight="false" outlineLevel="0" collapsed="false">
      <c r="A579" s="99" t="n">
        <v>105306560</v>
      </c>
      <c r="B579" s="13" t="s">
        <v>3686</v>
      </c>
      <c r="C579" s="14" t="n">
        <v>3853.5</v>
      </c>
    </row>
    <row r="580" customFormat="false" ht="29.85" hidden="false" customHeight="false" outlineLevel="0" collapsed="false">
      <c r="A580" s="99" t="n">
        <v>105306569</v>
      </c>
      <c r="B580" s="13" t="s">
        <v>5181</v>
      </c>
      <c r="C580" s="14" t="n">
        <v>11486.8</v>
      </c>
    </row>
    <row r="581" customFormat="false" ht="29.85" hidden="false" customHeight="false" outlineLevel="0" collapsed="false">
      <c r="A581" s="128" t="n">
        <v>105306578</v>
      </c>
      <c r="B581" s="13" t="s">
        <v>563</v>
      </c>
      <c r="C581" s="14" t="n">
        <v>3853.5</v>
      </c>
    </row>
    <row r="582" customFormat="false" ht="29.85" hidden="false" customHeight="false" outlineLevel="0" collapsed="false">
      <c r="A582" s="99" t="n">
        <v>105306580</v>
      </c>
      <c r="B582" s="13" t="s">
        <v>6499</v>
      </c>
      <c r="C582" s="14" t="n">
        <v>5743.4</v>
      </c>
    </row>
    <row r="583" customFormat="false" ht="29.85" hidden="false" customHeight="false" outlineLevel="0" collapsed="false">
      <c r="A583" s="99" t="n">
        <v>105306584</v>
      </c>
      <c r="B583" s="13" t="s">
        <v>1358</v>
      </c>
      <c r="C583" s="14" t="n">
        <v>11560.5</v>
      </c>
    </row>
    <row r="584" customFormat="false" ht="29.85" hidden="false" customHeight="false" outlineLevel="0" collapsed="false">
      <c r="A584" s="128" t="n">
        <v>105306616</v>
      </c>
      <c r="B584" s="13" t="s">
        <v>4544</v>
      </c>
      <c r="C584" s="14" t="n">
        <v>7707</v>
      </c>
    </row>
    <row r="585" customFormat="false" ht="29.85" hidden="false" customHeight="false" outlineLevel="0" collapsed="false">
      <c r="A585" s="99" t="n">
        <v>105306645</v>
      </c>
      <c r="B585" s="13" t="s">
        <v>3063</v>
      </c>
      <c r="C585" s="14" t="n">
        <v>3853.5</v>
      </c>
    </row>
    <row r="586" s="90" customFormat="true" ht="15.65" hidden="false" customHeight="false" outlineLevel="0" collapsed="false">
      <c r="A586" s="99" t="n">
        <v>105306650</v>
      </c>
      <c r="B586" s="13" t="s">
        <v>1130</v>
      </c>
      <c r="C586" s="14" t="n">
        <v>7707</v>
      </c>
      <c r="ALZ586" s="0"/>
      <c r="AMA586" s="0"/>
      <c r="AMB586" s="0"/>
      <c r="AMC586" s="0"/>
      <c r="AMD586" s="0"/>
      <c r="AME586" s="0"/>
      <c r="AMF586" s="0"/>
      <c r="AMG586" s="0"/>
      <c r="AMH586" s="0"/>
      <c r="AMI586" s="0"/>
      <c r="AMJ586" s="0"/>
    </row>
    <row r="587" customFormat="false" ht="29.85" hidden="false" customHeight="false" outlineLevel="0" collapsed="false">
      <c r="A587" s="99" t="n">
        <v>105306663</v>
      </c>
      <c r="B587" s="13" t="s">
        <v>5557</v>
      </c>
      <c r="C587" s="14" t="n">
        <v>11486.8</v>
      </c>
    </row>
    <row r="588" s="27" customFormat="true" ht="29.85" hidden="false" customHeight="false" outlineLevel="0" collapsed="false">
      <c r="A588" s="99" t="n">
        <v>105306669</v>
      </c>
      <c r="B588" s="13" t="s">
        <v>2296</v>
      </c>
      <c r="C588" s="14" t="n">
        <v>7707</v>
      </c>
      <c r="D588" s="0"/>
      <c r="E588" s="0"/>
      <c r="F588" s="0"/>
      <c r="G588" s="0"/>
      <c r="H588" s="0"/>
      <c r="I588" s="0"/>
      <c r="J588" s="0"/>
      <c r="K588" s="0"/>
      <c r="L588" s="0"/>
      <c r="M588" s="0"/>
      <c r="ALZ588" s="0"/>
      <c r="AMA588" s="0"/>
      <c r="AMB588" s="0"/>
      <c r="AMC588" s="0"/>
      <c r="AMD588" s="0"/>
      <c r="AME588" s="0"/>
      <c r="AMF588" s="0"/>
      <c r="AMG588" s="0"/>
      <c r="AMH588" s="0"/>
      <c r="AMI588" s="0"/>
      <c r="AMJ588" s="0"/>
    </row>
    <row r="589" customFormat="false" ht="29.85" hidden="false" customHeight="false" outlineLevel="0" collapsed="false">
      <c r="A589" s="99" t="n">
        <v>105306674</v>
      </c>
      <c r="B589" s="13" t="s">
        <v>2679</v>
      </c>
      <c r="C589" s="14" t="n">
        <v>11560.5</v>
      </c>
    </row>
    <row r="590" customFormat="false" ht="29.85" hidden="false" customHeight="false" outlineLevel="0" collapsed="false">
      <c r="A590" s="99" t="n">
        <v>105306680</v>
      </c>
      <c r="B590" s="13" t="s">
        <v>4983</v>
      </c>
      <c r="C590" s="14" t="n">
        <v>7707</v>
      </c>
    </row>
    <row r="591" customFormat="false" ht="29.85" hidden="false" customHeight="false" outlineLevel="0" collapsed="false">
      <c r="A591" s="99" t="n">
        <v>105306719</v>
      </c>
      <c r="B591" s="13" t="s">
        <v>2507</v>
      </c>
      <c r="C591" s="14" t="n">
        <v>3853.5</v>
      </c>
    </row>
    <row r="592" customFormat="false" ht="29.85" hidden="false" customHeight="false" outlineLevel="0" collapsed="false">
      <c r="A592" s="128" t="n">
        <v>105306722</v>
      </c>
      <c r="B592" s="13" t="s">
        <v>3372</v>
      </c>
      <c r="C592" s="14" t="n">
        <v>11486.8</v>
      </c>
    </row>
    <row r="593" s="27" customFormat="true" ht="15.65" hidden="false" customHeight="false" outlineLevel="0" collapsed="false">
      <c r="A593" s="128" t="n">
        <v>105306725</v>
      </c>
      <c r="B593" s="13" t="s">
        <v>4578</v>
      </c>
      <c r="C593" s="14" t="n">
        <v>7707</v>
      </c>
      <c r="D593" s="0"/>
      <c r="E593" s="0"/>
      <c r="F593" s="0"/>
      <c r="G593" s="0"/>
      <c r="H593" s="0"/>
      <c r="I593" s="0"/>
      <c r="J593" s="0"/>
      <c r="K593" s="0"/>
      <c r="L593" s="0"/>
      <c r="M593" s="0"/>
      <c r="ALZ593" s="0"/>
      <c r="AMA593" s="0"/>
      <c r="AMB593" s="0"/>
      <c r="AMC593" s="0"/>
      <c r="AMD593" s="0"/>
      <c r="AME593" s="0"/>
      <c r="AMF593" s="0"/>
      <c r="AMG593" s="0"/>
      <c r="AMH593" s="0"/>
      <c r="AMI593" s="0"/>
      <c r="AMJ593" s="0"/>
    </row>
    <row r="594" customFormat="false" ht="15.65" hidden="false" customHeight="false" outlineLevel="0" collapsed="false">
      <c r="A594" s="99" t="n">
        <v>105306732</v>
      </c>
      <c r="B594" s="13" t="s">
        <v>616</v>
      </c>
      <c r="C594" s="14" t="n">
        <v>3853.5</v>
      </c>
      <c r="D594" s="30"/>
      <c r="E594" s="30"/>
      <c r="F594" s="30"/>
      <c r="G594" s="30"/>
      <c r="H594" s="30"/>
      <c r="I594" s="30"/>
      <c r="J594" s="30"/>
      <c r="K594" s="30"/>
      <c r="L594" s="30"/>
      <c r="M594" s="30"/>
    </row>
    <row r="595" s="38" customFormat="true" ht="29.85" hidden="false" customHeight="false" outlineLevel="0" collapsed="false">
      <c r="A595" s="99" t="n">
        <v>105306742</v>
      </c>
      <c r="B595" s="13" t="s">
        <v>915</v>
      </c>
      <c r="C595" s="14" t="n">
        <v>3853.5</v>
      </c>
      <c r="ALZ595" s="0"/>
      <c r="AMA595" s="0"/>
      <c r="AMB595" s="0"/>
      <c r="AMC595" s="0"/>
      <c r="AMD595" s="0"/>
      <c r="AME595" s="0"/>
      <c r="AMF595" s="0"/>
      <c r="AMG595" s="0"/>
      <c r="AMH595" s="0"/>
      <c r="AMI595" s="0"/>
      <c r="AMJ595" s="0"/>
    </row>
    <row r="596" customFormat="false" ht="29.85" hidden="false" customHeight="false" outlineLevel="0" collapsed="false">
      <c r="A596" s="99" t="n">
        <v>105306743</v>
      </c>
      <c r="B596" s="13" t="s">
        <v>5248</v>
      </c>
      <c r="C596" s="14" t="n">
        <v>3853.5</v>
      </c>
    </row>
    <row r="597" customFormat="false" ht="29.85" hidden="false" customHeight="false" outlineLevel="0" collapsed="false">
      <c r="A597" s="99" t="n">
        <v>105306750</v>
      </c>
      <c r="B597" s="13" t="s">
        <v>5620</v>
      </c>
      <c r="C597" s="14" t="n">
        <v>7707</v>
      </c>
    </row>
    <row r="598" s="30" customFormat="true" ht="15.65" hidden="false" customHeight="false" outlineLevel="0" collapsed="false">
      <c r="A598" s="99" t="n">
        <v>105306758</v>
      </c>
      <c r="B598" s="13" t="s">
        <v>2290</v>
      </c>
      <c r="C598" s="14" t="n">
        <v>4693.5</v>
      </c>
      <c r="ALZ598" s="0"/>
      <c r="AMA598" s="0"/>
      <c r="AMB598" s="0"/>
      <c r="AMC598" s="0"/>
      <c r="AMD598" s="0"/>
      <c r="AME598" s="0"/>
      <c r="AMF598" s="0"/>
      <c r="AMG598" s="0"/>
      <c r="AMH598" s="0"/>
      <c r="AMI598" s="0"/>
      <c r="AMJ598" s="0"/>
    </row>
    <row r="599" customFormat="false" ht="15.65" hidden="false" customHeight="false" outlineLevel="0" collapsed="false">
      <c r="A599" s="99" t="n">
        <v>105306777</v>
      </c>
      <c r="B599" s="13" t="s">
        <v>6258</v>
      </c>
      <c r="C599" s="14" t="n">
        <v>7707</v>
      </c>
    </row>
    <row r="600" customFormat="false" ht="15.65" hidden="false" customHeight="false" outlineLevel="0" collapsed="false">
      <c r="A600" s="99" t="n">
        <v>105306789</v>
      </c>
      <c r="B600" s="13" t="s">
        <v>5650</v>
      </c>
      <c r="C600" s="14" t="n">
        <v>4693.5</v>
      </c>
    </row>
    <row r="601" customFormat="false" ht="29.85" hidden="false" customHeight="false" outlineLevel="0" collapsed="false">
      <c r="A601" s="128" t="n">
        <v>105306799</v>
      </c>
      <c r="B601" s="13" t="s">
        <v>2351</v>
      </c>
      <c r="C601" s="14" t="n">
        <v>4693.5</v>
      </c>
    </row>
    <row r="602" customFormat="false" ht="29.85" hidden="false" customHeight="false" outlineLevel="0" collapsed="false">
      <c r="A602" s="99" t="n">
        <v>105306800</v>
      </c>
      <c r="B602" s="13" t="s">
        <v>6710</v>
      </c>
      <c r="C602" s="14" t="n">
        <v>3853.5</v>
      </c>
    </row>
    <row r="603" s="12" customFormat="true" ht="29.85" hidden="false" customHeight="false" outlineLevel="0" collapsed="false">
      <c r="A603" s="99" t="n">
        <v>105306810</v>
      </c>
      <c r="B603" s="13" t="s">
        <v>2028</v>
      </c>
      <c r="C603" s="14" t="n">
        <v>3853.5</v>
      </c>
      <c r="AMB603" s="0"/>
      <c r="AMC603" s="0"/>
      <c r="AMD603" s="0"/>
      <c r="AME603" s="0"/>
      <c r="AMF603" s="0"/>
      <c r="AMG603" s="0"/>
      <c r="AMH603" s="0"/>
      <c r="AMI603" s="0"/>
      <c r="AMJ603" s="0"/>
    </row>
    <row r="604" s="12" customFormat="true" ht="29.85" hidden="false" customHeight="false" outlineLevel="0" collapsed="false">
      <c r="A604" s="99" t="n">
        <v>105306824</v>
      </c>
      <c r="B604" s="13" t="s">
        <v>3845</v>
      </c>
      <c r="C604" s="14" t="n">
        <v>7707</v>
      </c>
      <c r="AMB604" s="0"/>
      <c r="AMC604" s="0"/>
      <c r="AMD604" s="0"/>
      <c r="AME604" s="0"/>
      <c r="AMF604" s="0"/>
      <c r="AMG604" s="0"/>
      <c r="AMH604" s="0"/>
      <c r="AMI604" s="0"/>
      <c r="AMJ604" s="0"/>
    </row>
    <row r="605" s="12" customFormat="true" ht="29.85" hidden="false" customHeight="false" outlineLevel="0" collapsed="false">
      <c r="A605" s="99" t="n">
        <v>105306826</v>
      </c>
      <c r="B605" s="13" t="s">
        <v>6382</v>
      </c>
      <c r="C605" s="14" t="n">
        <v>3853.5</v>
      </c>
      <c r="AMB605" s="0"/>
      <c r="AMC605" s="0"/>
      <c r="AMD605" s="0"/>
      <c r="AME605" s="0"/>
      <c r="AMF605" s="0"/>
      <c r="AMG605" s="0"/>
      <c r="AMH605" s="0"/>
      <c r="AMI605" s="0"/>
      <c r="AMJ605" s="0"/>
    </row>
    <row r="606" s="12" customFormat="true" ht="29.85" hidden="false" customHeight="false" outlineLevel="0" collapsed="false">
      <c r="A606" s="99" t="n">
        <v>105306841</v>
      </c>
      <c r="B606" s="13" t="s">
        <v>5137</v>
      </c>
      <c r="C606" s="14" t="n">
        <v>3853.5</v>
      </c>
      <c r="AMB606" s="0"/>
      <c r="AMC606" s="0"/>
      <c r="AMD606" s="0"/>
      <c r="AME606" s="0"/>
      <c r="AMF606" s="0"/>
      <c r="AMG606" s="0"/>
      <c r="AMH606" s="0"/>
      <c r="AMI606" s="0"/>
      <c r="AMJ606" s="0"/>
    </row>
    <row r="607" customFormat="false" ht="29.85" hidden="false" customHeight="false" outlineLevel="0" collapsed="false">
      <c r="A607" s="99" t="n">
        <v>105306853</v>
      </c>
      <c r="B607" s="13" t="s">
        <v>3431</v>
      </c>
      <c r="C607" s="14" t="n">
        <v>3853.5</v>
      </c>
    </row>
    <row r="608" customFormat="false" ht="29.85" hidden="false" customHeight="false" outlineLevel="0" collapsed="false">
      <c r="A608" s="128" t="n">
        <v>105306858</v>
      </c>
      <c r="B608" s="13" t="s">
        <v>1349</v>
      </c>
      <c r="C608" s="14" t="n">
        <v>3853.5</v>
      </c>
    </row>
    <row r="609" customFormat="false" ht="29.85" hidden="false" customHeight="false" outlineLevel="0" collapsed="false">
      <c r="A609" s="99" t="n">
        <v>105306860</v>
      </c>
      <c r="B609" s="13" t="s">
        <v>3620</v>
      </c>
      <c r="C609" s="14" t="n">
        <v>11486.8</v>
      </c>
    </row>
    <row r="610" s="27" customFormat="true" ht="29.85" hidden="false" customHeight="false" outlineLevel="0" collapsed="false">
      <c r="A610" s="128" t="n">
        <v>105306870</v>
      </c>
      <c r="B610" s="13" t="s">
        <v>4416</v>
      </c>
      <c r="C610" s="14" t="n">
        <v>15414</v>
      </c>
      <c r="D610" s="0"/>
      <c r="E610" s="0"/>
      <c r="F610" s="0"/>
      <c r="G610" s="0"/>
      <c r="H610" s="0"/>
      <c r="I610" s="0"/>
      <c r="J610" s="0"/>
      <c r="K610" s="0"/>
      <c r="L610" s="0"/>
      <c r="M610" s="0"/>
      <c r="ALZ610" s="0"/>
      <c r="AMA610" s="0"/>
      <c r="AMB610" s="0"/>
      <c r="AMC610" s="0"/>
      <c r="AMD610" s="0"/>
      <c r="AME610" s="0"/>
      <c r="AMF610" s="0"/>
      <c r="AMG610" s="0"/>
      <c r="AMH610" s="0"/>
      <c r="AMI610" s="0"/>
      <c r="AMJ610" s="0"/>
    </row>
    <row r="611" customFormat="false" ht="29.85" hidden="false" customHeight="false" outlineLevel="0" collapsed="false">
      <c r="A611" s="7" t="n">
        <v>105306898</v>
      </c>
      <c r="B611" s="9" t="s">
        <v>6762</v>
      </c>
      <c r="C611" s="10" t="n">
        <v>11486.8</v>
      </c>
    </row>
    <row r="612" customFormat="false" ht="29.85" hidden="false" customHeight="false" outlineLevel="0" collapsed="false">
      <c r="A612" s="7" t="n">
        <v>105306898</v>
      </c>
      <c r="B612" s="9" t="s">
        <v>6764</v>
      </c>
      <c r="C612" s="10" t="n">
        <v>11560.5</v>
      </c>
    </row>
    <row r="613" customFormat="false" ht="15" hidden="false" customHeight="false" outlineLevel="0" collapsed="false">
      <c r="A613" s="7" t="n">
        <v>105306898</v>
      </c>
      <c r="B613" s="9"/>
      <c r="C613" s="10"/>
    </row>
    <row r="614" customFormat="false" ht="29.85" hidden="false" customHeight="false" outlineLevel="0" collapsed="false">
      <c r="A614" s="99" t="n">
        <v>105306916</v>
      </c>
      <c r="B614" s="13" t="s">
        <v>551</v>
      </c>
      <c r="C614" s="14" t="n">
        <v>11560.5</v>
      </c>
    </row>
    <row r="615" customFormat="false" ht="29.85" hidden="false" customHeight="false" outlineLevel="0" collapsed="false">
      <c r="A615" s="128" t="n">
        <v>105306975</v>
      </c>
      <c r="B615" s="13" t="s">
        <v>2022</v>
      </c>
      <c r="C615" s="14" t="n">
        <v>7707</v>
      </c>
    </row>
    <row r="616" s="30" customFormat="true" ht="29.85" hidden="false" customHeight="false" outlineLevel="0" collapsed="false">
      <c r="A616" s="99" t="n">
        <v>105306976</v>
      </c>
      <c r="B616" s="13" t="s">
        <v>468</v>
      </c>
      <c r="C616" s="14" t="n">
        <v>14080.5</v>
      </c>
      <c r="ALZ616" s="0"/>
      <c r="AMA616" s="0"/>
      <c r="AMB616" s="0"/>
      <c r="AMC616" s="0"/>
      <c r="AMD616" s="0"/>
      <c r="AME616" s="0"/>
      <c r="AMF616" s="0"/>
      <c r="AMG616" s="0"/>
      <c r="AMH616" s="0"/>
      <c r="AMI616" s="0"/>
      <c r="AMJ616" s="0"/>
    </row>
    <row r="617" customFormat="false" ht="29.85" hidden="false" customHeight="false" outlineLevel="0" collapsed="false">
      <c r="A617" s="128" t="n">
        <v>105306984</v>
      </c>
      <c r="B617" s="13" t="s">
        <v>6566</v>
      </c>
      <c r="C617" s="14" t="n">
        <v>3853.5</v>
      </c>
    </row>
    <row r="618" s="27" customFormat="true" ht="29.85" hidden="false" customHeight="false" outlineLevel="0" collapsed="false">
      <c r="A618" s="99" t="n">
        <v>105306990</v>
      </c>
      <c r="B618" s="13" t="s">
        <v>2942</v>
      </c>
      <c r="C618" s="14" t="n">
        <v>3853.5</v>
      </c>
      <c r="D618" s="0"/>
      <c r="E618" s="0"/>
      <c r="F618" s="0"/>
      <c r="G618" s="0"/>
      <c r="H618" s="0"/>
      <c r="I618" s="0"/>
      <c r="J618" s="0"/>
      <c r="K618" s="0"/>
      <c r="L618" s="0"/>
      <c r="M618" s="0"/>
      <c r="ALZ618" s="0"/>
      <c r="AMA618" s="0"/>
      <c r="AMB618" s="0"/>
      <c r="AMC618" s="0"/>
      <c r="AMD618" s="0"/>
      <c r="AME618" s="0"/>
      <c r="AMF618" s="0"/>
      <c r="AMG618" s="0"/>
      <c r="AMH618" s="0"/>
      <c r="AMI618" s="0"/>
      <c r="AMJ618" s="0"/>
    </row>
    <row r="619" customFormat="false" ht="29.85" hidden="false" customHeight="false" outlineLevel="0" collapsed="false">
      <c r="A619" s="128" t="n">
        <v>105306999</v>
      </c>
      <c r="B619" s="13" t="s">
        <v>5562</v>
      </c>
      <c r="C619" s="14" t="n">
        <v>7707</v>
      </c>
    </row>
    <row r="620" customFormat="false" ht="29.85" hidden="false" customHeight="false" outlineLevel="0" collapsed="false">
      <c r="A620" s="99" t="n">
        <v>105307008</v>
      </c>
      <c r="B620" s="13" t="s">
        <v>2972</v>
      </c>
      <c r="C620" s="14" t="n">
        <v>7707</v>
      </c>
    </row>
    <row r="621" customFormat="false" ht="15.65" hidden="false" customHeight="false" outlineLevel="0" collapsed="false">
      <c r="A621" s="99" t="n">
        <v>105307015</v>
      </c>
      <c r="B621" s="13" t="s">
        <v>5795</v>
      </c>
      <c r="C621" s="14" t="n">
        <v>15414</v>
      </c>
    </row>
    <row r="622" customFormat="false" ht="29.85" hidden="false" customHeight="false" outlineLevel="0" collapsed="false">
      <c r="A622" s="99" t="n">
        <v>105307033</v>
      </c>
      <c r="B622" s="13" t="s">
        <v>2025</v>
      </c>
      <c r="C622" s="14" t="n">
        <v>7707</v>
      </c>
    </row>
    <row r="623" customFormat="false" ht="29.85" hidden="false" customHeight="false" outlineLevel="0" collapsed="false">
      <c r="A623" s="99" t="n">
        <v>105307045</v>
      </c>
      <c r="B623" s="13" t="s">
        <v>5476</v>
      </c>
      <c r="C623" s="14" t="n">
        <v>7707</v>
      </c>
    </row>
    <row r="624" s="27" customFormat="true" ht="29.85" hidden="false" customHeight="false" outlineLevel="0" collapsed="false">
      <c r="A624" s="128" t="n">
        <v>105307074</v>
      </c>
      <c r="B624" s="13" t="s">
        <v>1307</v>
      </c>
      <c r="C624" s="14" t="n">
        <v>15414</v>
      </c>
      <c r="D624" s="0"/>
      <c r="E624" s="0"/>
      <c r="F624" s="0"/>
      <c r="G624" s="0"/>
      <c r="H624" s="0"/>
      <c r="I624" s="0"/>
      <c r="J624" s="0"/>
      <c r="K624" s="0"/>
      <c r="L624" s="0"/>
      <c r="M624" s="0"/>
      <c r="ALZ624" s="0"/>
      <c r="AMA624" s="0"/>
      <c r="AMB624" s="0"/>
      <c r="AMC624" s="0"/>
      <c r="AMD624" s="0"/>
      <c r="AME624" s="0"/>
      <c r="AMF624" s="0"/>
      <c r="AMG624" s="0"/>
      <c r="AMH624" s="0"/>
      <c r="AMI624" s="0"/>
      <c r="AMJ624" s="0"/>
    </row>
    <row r="625" customFormat="false" ht="29.85" hidden="false" customHeight="false" outlineLevel="0" collapsed="false">
      <c r="A625" s="7" t="n">
        <v>105307080</v>
      </c>
      <c r="B625" s="9" t="s">
        <v>3272</v>
      </c>
      <c r="C625" s="10" t="n">
        <v>4693.5</v>
      </c>
    </row>
    <row r="626" customFormat="false" ht="29.85" hidden="false" customHeight="false" outlineLevel="0" collapsed="false">
      <c r="A626" s="7" t="n">
        <v>105307080</v>
      </c>
      <c r="B626" s="9" t="s">
        <v>3273</v>
      </c>
      <c r="C626" s="10" t="n">
        <v>4693.5</v>
      </c>
    </row>
    <row r="627" customFormat="false" ht="29.85" hidden="false" customHeight="false" outlineLevel="0" collapsed="false">
      <c r="A627" s="128" t="n">
        <v>105307084</v>
      </c>
      <c r="B627" s="13" t="s">
        <v>6375</v>
      </c>
      <c r="C627" s="14" t="n">
        <v>3853.5</v>
      </c>
    </row>
    <row r="628" customFormat="false" ht="29.85" hidden="false" customHeight="false" outlineLevel="0" collapsed="false">
      <c r="A628" s="99" t="n">
        <v>105307086</v>
      </c>
      <c r="B628" s="13" t="s">
        <v>4381</v>
      </c>
      <c r="C628" s="14" t="n">
        <v>11560.5</v>
      </c>
    </row>
    <row r="629" customFormat="false" ht="29.85" hidden="false" customHeight="false" outlineLevel="0" collapsed="false">
      <c r="A629" s="99" t="n">
        <v>105307088</v>
      </c>
      <c r="B629" s="13" t="s">
        <v>4508</v>
      </c>
      <c r="C629" s="14" t="n">
        <v>7707</v>
      </c>
    </row>
    <row r="630" s="27" customFormat="true" ht="29.85" hidden="false" customHeight="false" outlineLevel="0" collapsed="false">
      <c r="A630" s="128" t="n">
        <v>105307090</v>
      </c>
      <c r="B630" s="13" t="s">
        <v>4995</v>
      </c>
      <c r="C630" s="14" t="n">
        <v>11560.5</v>
      </c>
      <c r="D630" s="0"/>
      <c r="E630" s="0"/>
      <c r="F630" s="0"/>
      <c r="G630" s="0"/>
      <c r="H630" s="0"/>
      <c r="I630" s="0"/>
      <c r="J630" s="0"/>
      <c r="K630" s="0"/>
      <c r="L630" s="0"/>
      <c r="M630" s="0"/>
      <c r="ALZ630" s="0"/>
      <c r="AMA630" s="0"/>
      <c r="AMB630" s="0"/>
      <c r="AMC630" s="0"/>
      <c r="AMD630" s="0"/>
      <c r="AME630" s="0"/>
      <c r="AMF630" s="0"/>
      <c r="AMG630" s="0"/>
      <c r="AMH630" s="0"/>
      <c r="AMI630" s="0"/>
      <c r="AMJ630" s="0"/>
    </row>
    <row r="631" customFormat="false" ht="29.85" hidden="false" customHeight="false" outlineLevel="0" collapsed="false">
      <c r="A631" s="128" t="n">
        <v>105307112</v>
      </c>
      <c r="B631" s="13" t="s">
        <v>4914</v>
      </c>
      <c r="C631" s="14" t="n">
        <v>7707</v>
      </c>
    </row>
    <row r="632" s="27" customFormat="true" ht="29.85" hidden="false" customHeight="false" outlineLevel="0" collapsed="false">
      <c r="A632" s="99" t="n">
        <v>105307113</v>
      </c>
      <c r="B632" s="13" t="s">
        <v>1431</v>
      </c>
      <c r="C632" s="14" t="n">
        <v>7707</v>
      </c>
      <c r="D632" s="0"/>
      <c r="E632" s="0"/>
      <c r="F632" s="0"/>
      <c r="G632" s="0"/>
      <c r="H632" s="0"/>
      <c r="I632" s="0"/>
      <c r="J632" s="0"/>
      <c r="K632" s="0"/>
      <c r="L632" s="0"/>
      <c r="M632" s="0"/>
      <c r="ALZ632" s="0"/>
      <c r="AMA632" s="0"/>
      <c r="AMB632" s="0"/>
      <c r="AMC632" s="0"/>
      <c r="AMD632" s="0"/>
      <c r="AME632" s="0"/>
      <c r="AMF632" s="0"/>
      <c r="AMG632" s="0"/>
      <c r="AMH632" s="0"/>
      <c r="AMI632" s="0"/>
      <c r="AMJ632" s="0"/>
    </row>
    <row r="633" customFormat="false" ht="15.65" hidden="false" customHeight="false" outlineLevel="0" collapsed="false">
      <c r="A633" s="99" t="n">
        <v>105307120</v>
      </c>
      <c r="B633" s="13" t="s">
        <v>6558</v>
      </c>
      <c r="C633" s="14" t="n">
        <v>3853.5</v>
      </c>
    </row>
    <row r="634" customFormat="false" ht="29.85" hidden="false" customHeight="false" outlineLevel="0" collapsed="false">
      <c r="A634" s="99" t="n">
        <v>105307143</v>
      </c>
      <c r="B634" s="13" t="s">
        <v>3361</v>
      </c>
      <c r="C634" s="14" t="n">
        <v>7707</v>
      </c>
    </row>
    <row r="635" customFormat="false" ht="29.85" hidden="false" customHeight="false" outlineLevel="0" collapsed="false">
      <c r="A635" s="99" t="n">
        <v>105307145</v>
      </c>
      <c r="B635" s="13" t="s">
        <v>3035</v>
      </c>
      <c r="C635" s="14" t="n">
        <v>7707</v>
      </c>
    </row>
    <row r="636" customFormat="false" ht="15.65" hidden="false" customHeight="false" outlineLevel="0" collapsed="false">
      <c r="A636" s="99" t="n">
        <v>105307167</v>
      </c>
      <c r="B636" s="13" t="s">
        <v>1588</v>
      </c>
      <c r="C636" s="14" t="n">
        <v>7707</v>
      </c>
    </row>
    <row r="637" customFormat="false" ht="29.85" hidden="false" customHeight="false" outlineLevel="0" collapsed="false">
      <c r="A637" s="99" t="n">
        <v>105307182</v>
      </c>
      <c r="B637" s="13" t="s">
        <v>3040</v>
      </c>
      <c r="C637" s="14" t="n">
        <v>11560.5</v>
      </c>
    </row>
    <row r="638" customFormat="false" ht="29.85" hidden="false" customHeight="false" outlineLevel="0" collapsed="false">
      <c r="A638" s="99" t="n">
        <v>105307185</v>
      </c>
      <c r="B638" s="13" t="s">
        <v>2681</v>
      </c>
      <c r="C638" s="14" t="n">
        <v>15414</v>
      </c>
    </row>
    <row r="639" customFormat="false" ht="29.85" hidden="false" customHeight="false" outlineLevel="0" collapsed="false">
      <c r="A639" s="99" t="n">
        <v>105307190</v>
      </c>
      <c r="B639" s="13" t="s">
        <v>4932</v>
      </c>
      <c r="C639" s="14" t="n">
        <v>9387</v>
      </c>
    </row>
    <row r="640" s="27" customFormat="true" ht="29.85" hidden="false" customHeight="false" outlineLevel="0" collapsed="false">
      <c r="A640" s="7" t="n">
        <v>105307208</v>
      </c>
      <c r="B640" s="9" t="s">
        <v>3176</v>
      </c>
      <c r="C640" s="10" t="n">
        <v>11560.5</v>
      </c>
      <c r="D640" s="0"/>
      <c r="E640" s="0"/>
      <c r="F640" s="0"/>
      <c r="G640" s="0"/>
      <c r="H640" s="0"/>
      <c r="I640" s="0"/>
      <c r="J640" s="0"/>
      <c r="K640" s="0"/>
      <c r="L640" s="0"/>
      <c r="M640" s="0"/>
      <c r="ALZ640" s="0"/>
      <c r="AMA640" s="0"/>
      <c r="AMB640" s="0"/>
      <c r="AMC640" s="0"/>
      <c r="AMD640" s="0"/>
      <c r="AME640" s="0"/>
      <c r="AMF640" s="0"/>
      <c r="AMG640" s="0"/>
      <c r="AMH640" s="0"/>
      <c r="AMI640" s="0"/>
      <c r="AMJ640" s="0"/>
    </row>
    <row r="641" s="12" customFormat="true" ht="29.85" hidden="false" customHeight="false" outlineLevel="0" collapsed="false">
      <c r="A641" s="7" t="n">
        <v>105307208</v>
      </c>
      <c r="B641" s="9" t="s">
        <v>3177</v>
      </c>
      <c r="C641" s="10" t="n">
        <v>11560.5</v>
      </c>
      <c r="AMB641" s="0"/>
      <c r="AMC641" s="0"/>
      <c r="AMD641" s="0"/>
      <c r="AME641" s="0"/>
      <c r="AMF641" s="0"/>
      <c r="AMG641" s="0"/>
      <c r="AMH641" s="0"/>
      <c r="AMI641" s="0"/>
      <c r="AMJ641" s="0"/>
    </row>
    <row r="642" customFormat="false" ht="29.85" hidden="false" customHeight="false" outlineLevel="0" collapsed="false">
      <c r="A642" s="99" t="n">
        <v>105307218</v>
      </c>
      <c r="B642" s="13" t="s">
        <v>880</v>
      </c>
      <c r="C642" s="14" t="n">
        <v>3853.5</v>
      </c>
    </row>
    <row r="643" customFormat="false" ht="15.65" hidden="false" customHeight="false" outlineLevel="0" collapsed="false">
      <c r="A643" s="128" t="n">
        <v>105307226</v>
      </c>
      <c r="B643" s="13" t="s">
        <v>6235</v>
      </c>
      <c r="C643" s="14" t="n">
        <v>17230.2</v>
      </c>
    </row>
    <row r="644" customFormat="false" ht="29.85" hidden="false" customHeight="false" outlineLevel="0" collapsed="false">
      <c r="A644" s="128" t="n">
        <v>105307252</v>
      </c>
      <c r="B644" s="13" t="s">
        <v>5580</v>
      </c>
      <c r="C644" s="14" t="n">
        <v>3853.5</v>
      </c>
    </row>
    <row r="645" s="44" customFormat="true" ht="15.65" hidden="false" customHeight="false" outlineLevel="0" collapsed="false">
      <c r="A645" s="99" t="n">
        <v>105307267</v>
      </c>
      <c r="B645" s="13" t="s">
        <v>4307</v>
      </c>
      <c r="C645" s="14" t="n">
        <v>7707</v>
      </c>
      <c r="D645" s="0"/>
      <c r="E645" s="0"/>
      <c r="F645" s="0"/>
      <c r="G645" s="0"/>
      <c r="H645" s="0"/>
      <c r="I645" s="0"/>
      <c r="J645" s="0"/>
      <c r="K645" s="0"/>
      <c r="L645" s="0"/>
      <c r="M645" s="0"/>
      <c r="ALZ645" s="0"/>
      <c r="AMA645" s="0"/>
      <c r="AMB645" s="0"/>
      <c r="AMC645" s="0"/>
      <c r="AMD645" s="0"/>
      <c r="AME645" s="0"/>
      <c r="AMF645" s="0"/>
      <c r="AMG645" s="0"/>
      <c r="AMH645" s="0"/>
      <c r="AMI645" s="0"/>
      <c r="AMJ645" s="0"/>
    </row>
    <row r="646" s="65" customFormat="true" ht="15.65" hidden="false" customHeight="false" outlineLevel="0" collapsed="false">
      <c r="A646" s="128" t="n">
        <v>105307271</v>
      </c>
      <c r="B646" s="13" t="s">
        <v>4239</v>
      </c>
      <c r="C646" s="14" t="n">
        <v>5743.4</v>
      </c>
      <c r="ALZ646" s="12"/>
      <c r="AMA646" s="12"/>
      <c r="AMB646" s="0"/>
      <c r="AMC646" s="0"/>
      <c r="AMD646" s="0"/>
      <c r="AME646" s="0"/>
      <c r="AMF646" s="0"/>
      <c r="AMG646" s="0"/>
      <c r="AMH646" s="0"/>
      <c r="AMI646" s="0"/>
      <c r="AMJ646" s="0"/>
    </row>
    <row r="647" s="53" customFormat="true" ht="29.85" hidden="false" customHeight="false" outlineLevel="0" collapsed="false">
      <c r="A647" s="99" t="n">
        <v>105307272</v>
      </c>
      <c r="B647" s="13" t="s">
        <v>2354</v>
      </c>
      <c r="C647" s="14" t="n">
        <v>7707</v>
      </c>
      <c r="ALZ647" s="12"/>
      <c r="AMA647" s="12"/>
      <c r="AMB647" s="0"/>
      <c r="AMC647" s="0"/>
      <c r="AMD647" s="0"/>
      <c r="AME647" s="0"/>
      <c r="AMF647" s="0"/>
      <c r="AMG647" s="0"/>
      <c r="AMH647" s="0"/>
      <c r="AMI647" s="0"/>
      <c r="AMJ647" s="0"/>
    </row>
    <row r="648" s="53" customFormat="true" ht="29.85" hidden="false" customHeight="false" outlineLevel="0" collapsed="false">
      <c r="A648" s="99" t="n">
        <v>105307277</v>
      </c>
      <c r="B648" s="13" t="s">
        <v>4215</v>
      </c>
      <c r="C648" s="14" t="n">
        <v>7707</v>
      </c>
      <c r="ALZ648" s="12"/>
      <c r="AMA648" s="12"/>
      <c r="AMB648" s="0"/>
      <c r="AMC648" s="0"/>
      <c r="AMD648" s="0"/>
      <c r="AME648" s="0"/>
      <c r="AMF648" s="0"/>
      <c r="AMG648" s="0"/>
      <c r="AMH648" s="0"/>
      <c r="AMI648" s="0"/>
      <c r="AMJ648" s="0"/>
    </row>
    <row r="649" s="53" customFormat="true" ht="29.85" hidden="false" customHeight="false" outlineLevel="0" collapsed="false">
      <c r="A649" s="99" t="n">
        <v>105307278</v>
      </c>
      <c r="B649" s="13" t="s">
        <v>3304</v>
      </c>
      <c r="C649" s="14" t="n">
        <v>7707</v>
      </c>
      <c r="ALZ649" s="12"/>
      <c r="AMA649" s="12"/>
      <c r="AMB649" s="0"/>
      <c r="AMC649" s="0"/>
      <c r="AMD649" s="0"/>
      <c r="AME649" s="0"/>
      <c r="AMF649" s="0"/>
      <c r="AMG649" s="0"/>
      <c r="AMH649" s="0"/>
      <c r="AMI649" s="0"/>
      <c r="AMJ649" s="0"/>
    </row>
    <row r="650" s="53" customFormat="true" ht="15.65" hidden="false" customHeight="false" outlineLevel="0" collapsed="false">
      <c r="A650" s="99" t="n">
        <v>105307282</v>
      </c>
      <c r="B650" s="13" t="s">
        <v>5726</v>
      </c>
      <c r="C650" s="14" t="n">
        <v>7707</v>
      </c>
      <c r="ALZ650" s="12"/>
      <c r="AMA650" s="12"/>
      <c r="AMB650" s="0"/>
      <c r="AMC650" s="0"/>
      <c r="AMD650" s="0"/>
      <c r="AME650" s="0"/>
      <c r="AMF650" s="0"/>
      <c r="AMG650" s="0"/>
      <c r="AMH650" s="0"/>
      <c r="AMI650" s="0"/>
      <c r="AMJ650" s="0"/>
    </row>
    <row r="651" s="53" customFormat="true" ht="29.85" hidden="false" customHeight="false" outlineLevel="0" collapsed="false">
      <c r="A651" s="99" t="n">
        <v>105307298</v>
      </c>
      <c r="B651" s="13" t="s">
        <v>6740</v>
      </c>
      <c r="C651" s="14" t="n">
        <v>7707</v>
      </c>
      <c r="ALZ651" s="12"/>
      <c r="AMA651" s="12"/>
      <c r="AMB651" s="0"/>
      <c r="AMC651" s="0"/>
      <c r="AMD651" s="0"/>
      <c r="AME651" s="0"/>
      <c r="AMF651" s="0"/>
      <c r="AMG651" s="0"/>
      <c r="AMH651" s="0"/>
      <c r="AMI651" s="0"/>
      <c r="AMJ651" s="0"/>
    </row>
    <row r="652" s="53" customFormat="true" ht="29.85" hidden="false" customHeight="false" outlineLevel="0" collapsed="false">
      <c r="A652" s="99" t="n">
        <v>105307303</v>
      </c>
      <c r="B652" s="13" t="s">
        <v>2746</v>
      </c>
      <c r="C652" s="14" t="n">
        <v>7707</v>
      </c>
      <c r="ALZ652" s="12"/>
      <c r="AMA652" s="12"/>
      <c r="AMB652" s="0"/>
      <c r="AMC652" s="0"/>
      <c r="AMD652" s="0"/>
      <c r="AME652" s="0"/>
      <c r="AMF652" s="0"/>
      <c r="AMG652" s="0"/>
      <c r="AMH652" s="0"/>
      <c r="AMI652" s="0"/>
      <c r="AMJ652" s="0"/>
    </row>
    <row r="653" customFormat="false" ht="29.85" hidden="false" customHeight="false" outlineLevel="0" collapsed="false">
      <c r="A653" s="128" t="n">
        <v>105307319</v>
      </c>
      <c r="B653" s="13" t="s">
        <v>2109</v>
      </c>
      <c r="C653" s="14" t="n">
        <v>17230.2</v>
      </c>
      <c r="ALZ653" s="12"/>
      <c r="AMA653" s="12"/>
    </row>
    <row r="654" customFormat="false" ht="29.85" hidden="false" customHeight="false" outlineLevel="0" collapsed="false">
      <c r="A654" s="99" t="n">
        <v>105307360</v>
      </c>
      <c r="B654" s="13" t="s">
        <v>530</v>
      </c>
      <c r="C654" s="14" t="n">
        <v>11560.5</v>
      </c>
    </row>
    <row r="655" customFormat="false" ht="29.85" hidden="false" customHeight="false" outlineLevel="0" collapsed="false">
      <c r="A655" s="99" t="n">
        <v>105307367</v>
      </c>
      <c r="B655" s="13" t="s">
        <v>4905</v>
      </c>
      <c r="C655" s="14" t="n">
        <v>11486.8</v>
      </c>
    </row>
    <row r="656" s="12" customFormat="true" ht="29.85" hidden="false" customHeight="false" outlineLevel="0" collapsed="false">
      <c r="A656" s="99" t="n">
        <v>105307374</v>
      </c>
      <c r="B656" s="13" t="s">
        <v>4808</v>
      </c>
      <c r="C656" s="14" t="n">
        <v>15414</v>
      </c>
      <c r="AMB656" s="0"/>
      <c r="AMC656" s="0"/>
      <c r="AMD656" s="0"/>
      <c r="AME656" s="0"/>
      <c r="AMF656" s="0"/>
      <c r="AMG656" s="0"/>
      <c r="AMH656" s="0"/>
      <c r="AMI656" s="0"/>
      <c r="AMJ656" s="0"/>
    </row>
    <row r="657" s="12" customFormat="true" ht="15.65" hidden="false" customHeight="false" outlineLevel="0" collapsed="false">
      <c r="A657" s="99" t="n">
        <v>105307375</v>
      </c>
      <c r="B657" s="13" t="s">
        <v>2981</v>
      </c>
      <c r="C657" s="14" t="n">
        <v>9387</v>
      </c>
      <c r="AMB657" s="0"/>
      <c r="AMC657" s="0"/>
      <c r="AMD657" s="0"/>
      <c r="AME657" s="0"/>
      <c r="AMF657" s="0"/>
      <c r="AMG657" s="0"/>
      <c r="AMH657" s="0"/>
      <c r="AMI657" s="0"/>
      <c r="AMJ657" s="0"/>
    </row>
    <row r="658" s="27" customFormat="true" ht="29.85" hidden="false" customHeight="false" outlineLevel="0" collapsed="false">
      <c r="A658" s="128" t="n">
        <v>105307404</v>
      </c>
      <c r="B658" s="13" t="s">
        <v>4603</v>
      </c>
      <c r="C658" s="14" t="n">
        <v>11560.5</v>
      </c>
      <c r="D658" s="0"/>
      <c r="E658" s="0"/>
      <c r="F658" s="0"/>
      <c r="G658" s="0"/>
      <c r="H658" s="0"/>
      <c r="I658" s="0"/>
      <c r="J658" s="0"/>
      <c r="K658" s="0"/>
      <c r="L658" s="0"/>
      <c r="M658" s="0"/>
      <c r="ALZ658" s="0"/>
      <c r="AMA658" s="0"/>
      <c r="AMB658" s="0"/>
      <c r="AMC658" s="0"/>
      <c r="AMD658" s="0"/>
      <c r="AME658" s="0"/>
      <c r="AMF658" s="0"/>
      <c r="AMG658" s="0"/>
      <c r="AMH658" s="0"/>
      <c r="AMI658" s="0"/>
      <c r="AMJ658" s="0"/>
    </row>
    <row r="659" customFormat="false" ht="29.85" hidden="false" customHeight="false" outlineLevel="0" collapsed="false">
      <c r="A659" s="99" t="n">
        <v>105307408</v>
      </c>
      <c r="B659" s="13" t="s">
        <v>184</v>
      </c>
      <c r="C659" s="14" t="n">
        <v>11560.5</v>
      </c>
    </row>
    <row r="660" customFormat="false" ht="29.85" hidden="false" customHeight="false" outlineLevel="0" collapsed="false">
      <c r="A660" s="99" t="n">
        <v>105307431</v>
      </c>
      <c r="B660" s="13" t="s">
        <v>3688</v>
      </c>
      <c r="C660" s="14" t="n">
        <v>3853.5</v>
      </c>
    </row>
    <row r="661" s="27" customFormat="true" ht="29.85" hidden="false" customHeight="false" outlineLevel="0" collapsed="false">
      <c r="A661" s="128" t="n">
        <v>105307445</v>
      </c>
      <c r="B661" s="13" t="s">
        <v>1814</v>
      </c>
      <c r="C661" s="14" t="n">
        <v>4693.5</v>
      </c>
      <c r="D661" s="0"/>
      <c r="E661" s="0"/>
      <c r="F661" s="0"/>
      <c r="G661" s="0"/>
      <c r="H661" s="0"/>
      <c r="I661" s="0"/>
      <c r="J661" s="0"/>
      <c r="K661" s="0"/>
      <c r="L661" s="0"/>
      <c r="M661" s="0"/>
      <c r="ALZ661" s="0"/>
      <c r="AMA661" s="0"/>
      <c r="AMB661" s="0"/>
      <c r="AMC661" s="0"/>
      <c r="AMD661" s="0"/>
      <c r="AME661" s="0"/>
      <c r="AMF661" s="0"/>
      <c r="AMG661" s="0"/>
      <c r="AMH661" s="0"/>
      <c r="AMI661" s="0"/>
      <c r="AMJ661" s="0"/>
    </row>
    <row r="662" customFormat="false" ht="29.85" hidden="false" customHeight="false" outlineLevel="0" collapsed="false">
      <c r="A662" s="99" t="n">
        <v>105307454</v>
      </c>
      <c r="B662" s="13" t="s">
        <v>1301</v>
      </c>
      <c r="C662" s="14" t="n">
        <v>7707</v>
      </c>
    </row>
    <row r="663" customFormat="false" ht="15.65" hidden="false" customHeight="false" outlineLevel="0" collapsed="false">
      <c r="A663" s="99" t="n">
        <v>105307473</v>
      </c>
      <c r="B663" s="13" t="s">
        <v>6084</v>
      </c>
      <c r="C663" s="14" t="n">
        <v>3853.5</v>
      </c>
    </row>
    <row r="664" s="27" customFormat="true" ht="29.85" hidden="false" customHeight="false" outlineLevel="0" collapsed="false">
      <c r="A664" s="99" t="n">
        <v>105307476</v>
      </c>
      <c r="B664" s="13" t="s">
        <v>3953</v>
      </c>
      <c r="C664" s="14" t="n">
        <v>7707</v>
      </c>
      <c r="D664" s="0"/>
      <c r="E664" s="0"/>
      <c r="F664" s="0"/>
      <c r="G664" s="0"/>
      <c r="H664" s="0"/>
      <c r="I664" s="0"/>
      <c r="J664" s="0"/>
      <c r="K664" s="0"/>
      <c r="L664" s="0"/>
      <c r="M664" s="0"/>
      <c r="ALZ664" s="0"/>
      <c r="AMA664" s="0"/>
      <c r="AMB664" s="0"/>
      <c r="AMC664" s="0"/>
      <c r="AMD664" s="0"/>
      <c r="AME664" s="0"/>
      <c r="AMF664" s="0"/>
      <c r="AMG664" s="0"/>
      <c r="AMH664" s="0"/>
      <c r="AMI664" s="0"/>
      <c r="AMJ664" s="0"/>
    </row>
    <row r="665" s="27" customFormat="true" ht="29.85" hidden="false" customHeight="false" outlineLevel="0" collapsed="false">
      <c r="A665" s="99" t="n">
        <v>105307482</v>
      </c>
      <c r="B665" s="13" t="s">
        <v>2761</v>
      </c>
      <c r="C665" s="14" t="n">
        <v>9387</v>
      </c>
      <c r="D665" s="0"/>
      <c r="E665" s="0"/>
      <c r="F665" s="0"/>
      <c r="G665" s="0"/>
      <c r="H665" s="0"/>
      <c r="I665" s="0"/>
      <c r="J665" s="0"/>
      <c r="K665" s="0"/>
      <c r="L665" s="0"/>
      <c r="M665" s="0"/>
      <c r="ALZ665" s="0"/>
      <c r="AMA665" s="0"/>
      <c r="AMB665" s="0"/>
      <c r="AMC665" s="0"/>
      <c r="AMD665" s="0"/>
      <c r="AME665" s="0"/>
      <c r="AMF665" s="0"/>
      <c r="AMG665" s="0"/>
      <c r="AMH665" s="0"/>
      <c r="AMI665" s="0"/>
      <c r="AMJ665" s="0"/>
    </row>
    <row r="666" customFormat="false" ht="29.85" hidden="false" customHeight="false" outlineLevel="0" collapsed="false">
      <c r="A666" s="99" t="n">
        <v>105307483</v>
      </c>
      <c r="B666" s="13" t="s">
        <v>2093</v>
      </c>
      <c r="C666" s="14" t="n">
        <v>11486.8</v>
      </c>
      <c r="D666" s="30"/>
      <c r="E666" s="30"/>
      <c r="F666" s="30"/>
      <c r="G666" s="30"/>
      <c r="H666" s="30"/>
      <c r="I666" s="30"/>
      <c r="J666" s="30"/>
      <c r="K666" s="30"/>
      <c r="L666" s="30"/>
      <c r="M666" s="30"/>
    </row>
    <row r="667" customFormat="false" ht="29.85" hidden="false" customHeight="false" outlineLevel="0" collapsed="false">
      <c r="A667" s="128" t="n">
        <v>105307491</v>
      </c>
      <c r="B667" s="13" t="s">
        <v>4453</v>
      </c>
      <c r="C667" s="14" t="n">
        <v>11486.8</v>
      </c>
    </row>
    <row r="668" customFormat="false" ht="29.85" hidden="false" customHeight="false" outlineLevel="0" collapsed="false">
      <c r="A668" s="99" t="n">
        <v>105307494</v>
      </c>
      <c r="B668" s="13" t="s">
        <v>3129</v>
      </c>
      <c r="C668" s="14" t="n">
        <v>7707</v>
      </c>
    </row>
    <row r="669" s="27" customFormat="true" ht="29.85" hidden="false" customHeight="false" outlineLevel="0" collapsed="false">
      <c r="A669" s="99" t="n">
        <v>105307496</v>
      </c>
      <c r="B669" s="13" t="s">
        <v>3468</v>
      </c>
      <c r="C669" s="14" t="n">
        <v>7707</v>
      </c>
      <c r="D669" s="0"/>
      <c r="E669" s="0"/>
      <c r="F669" s="0"/>
      <c r="G669" s="0"/>
      <c r="H669" s="0"/>
      <c r="I669" s="0"/>
      <c r="J669" s="0"/>
      <c r="K669" s="0"/>
      <c r="L669" s="0"/>
      <c r="M669" s="0"/>
      <c r="ALZ669" s="0"/>
      <c r="AMA669" s="0"/>
      <c r="AMB669" s="0"/>
      <c r="AMC669" s="0"/>
      <c r="AMD669" s="0"/>
      <c r="AME669" s="0"/>
      <c r="AMF669" s="0"/>
      <c r="AMG669" s="0"/>
      <c r="AMH669" s="0"/>
      <c r="AMI669" s="0"/>
      <c r="AMJ669" s="0"/>
    </row>
    <row r="670" customFormat="false" ht="29.85" hidden="false" customHeight="false" outlineLevel="0" collapsed="false">
      <c r="A670" s="99" t="n">
        <v>105307503</v>
      </c>
      <c r="B670" s="13" t="s">
        <v>2090</v>
      </c>
      <c r="C670" s="14" t="n">
        <v>3853.5</v>
      </c>
    </row>
    <row r="671" s="27" customFormat="true" ht="15.65" hidden="false" customHeight="false" outlineLevel="0" collapsed="false">
      <c r="A671" s="99" t="n">
        <v>105307508</v>
      </c>
      <c r="B671" s="13" t="s">
        <v>2984</v>
      </c>
      <c r="C671" s="14" t="n">
        <v>3853.5</v>
      </c>
      <c r="D671" s="0"/>
      <c r="E671" s="0"/>
      <c r="F671" s="0"/>
      <c r="G671" s="0"/>
      <c r="H671" s="0"/>
      <c r="I671" s="0"/>
      <c r="J671" s="0"/>
      <c r="K671" s="0"/>
      <c r="L671" s="0"/>
      <c r="M671" s="0"/>
      <c r="ALZ671" s="0"/>
      <c r="AMA671" s="0"/>
      <c r="AMB671" s="0"/>
      <c r="AMC671" s="0"/>
      <c r="AMD671" s="0"/>
      <c r="AME671" s="0"/>
      <c r="AMF671" s="0"/>
      <c r="AMG671" s="0"/>
      <c r="AMH671" s="0"/>
      <c r="AMI671" s="0"/>
      <c r="AMJ671" s="0"/>
    </row>
    <row r="672" customFormat="false" ht="29.85" hidden="false" customHeight="false" outlineLevel="0" collapsed="false">
      <c r="A672" s="99" t="n">
        <v>105307569</v>
      </c>
      <c r="B672" s="13" t="s">
        <v>4742</v>
      </c>
      <c r="C672" s="14" t="n">
        <v>4693.5</v>
      </c>
    </row>
    <row r="673" customFormat="false" ht="29.85" hidden="false" customHeight="false" outlineLevel="0" collapsed="false">
      <c r="A673" s="99" t="n">
        <v>105307571</v>
      </c>
      <c r="B673" s="13" t="s">
        <v>5341</v>
      </c>
      <c r="C673" s="14" t="n">
        <v>7707</v>
      </c>
    </row>
    <row r="674" customFormat="false" ht="29.85" hidden="false" customHeight="false" outlineLevel="0" collapsed="false">
      <c r="A674" s="128" t="n">
        <v>105307573</v>
      </c>
      <c r="B674" s="13" t="s">
        <v>4273</v>
      </c>
      <c r="C674" s="14" t="n">
        <v>3853.5</v>
      </c>
    </row>
    <row r="675" customFormat="false" ht="29.85" hidden="false" customHeight="false" outlineLevel="0" collapsed="false">
      <c r="A675" s="128" t="n">
        <v>105307659</v>
      </c>
      <c r="B675" s="13" t="s">
        <v>6533</v>
      </c>
      <c r="C675" s="14" t="n">
        <v>7707</v>
      </c>
    </row>
    <row r="676" s="27" customFormat="true" ht="29.85" hidden="false" customHeight="false" outlineLevel="0" collapsed="false">
      <c r="A676" s="99" t="n">
        <v>105307667</v>
      </c>
      <c r="B676" s="13" t="s">
        <v>1511</v>
      </c>
      <c r="C676" s="14" t="n">
        <v>7707</v>
      </c>
      <c r="D676" s="0"/>
      <c r="E676" s="0"/>
      <c r="F676" s="0"/>
      <c r="G676" s="0"/>
      <c r="H676" s="0"/>
      <c r="I676" s="0"/>
      <c r="J676" s="0"/>
      <c r="K676" s="0"/>
      <c r="L676" s="0"/>
      <c r="M676" s="0"/>
      <c r="ALZ676" s="0"/>
      <c r="AMA676" s="0"/>
      <c r="AMB676" s="0"/>
      <c r="AMC676" s="0"/>
      <c r="AMD676" s="0"/>
      <c r="AME676" s="0"/>
      <c r="AMF676" s="0"/>
      <c r="AMG676" s="0"/>
      <c r="AMH676" s="0"/>
      <c r="AMI676" s="0"/>
      <c r="AMJ676" s="0"/>
    </row>
    <row r="677" customFormat="false" ht="29.85" hidden="false" customHeight="false" outlineLevel="0" collapsed="false">
      <c r="A677" s="99" t="n">
        <v>105307668</v>
      </c>
      <c r="B677" s="13" t="s">
        <v>1165</v>
      </c>
      <c r="C677" s="14" t="n">
        <v>3853.5</v>
      </c>
    </row>
    <row r="678" s="27" customFormat="true" ht="29.85" hidden="false" customHeight="false" outlineLevel="0" collapsed="false">
      <c r="A678" s="99" t="n">
        <v>105307671</v>
      </c>
      <c r="B678" s="13" t="s">
        <v>3690</v>
      </c>
      <c r="C678" s="14" t="n">
        <v>3853.5</v>
      </c>
      <c r="D678" s="0"/>
      <c r="E678" s="0"/>
      <c r="F678" s="0"/>
      <c r="G678" s="0"/>
      <c r="H678" s="0"/>
      <c r="I678" s="0"/>
      <c r="J678" s="0"/>
      <c r="K678" s="0"/>
      <c r="L678" s="0"/>
      <c r="M678" s="0"/>
      <c r="ALZ678" s="0"/>
      <c r="AMA678" s="0"/>
      <c r="AMB678" s="0"/>
      <c r="AMC678" s="0"/>
      <c r="AMD678" s="0"/>
      <c r="AME678" s="0"/>
      <c r="AMF678" s="0"/>
      <c r="AMG678" s="0"/>
      <c r="AMH678" s="0"/>
      <c r="AMI678" s="0"/>
      <c r="AMJ678" s="0"/>
    </row>
    <row r="679" customFormat="false" ht="29.85" hidden="false" customHeight="false" outlineLevel="0" collapsed="false">
      <c r="A679" s="99" t="n">
        <v>105307674</v>
      </c>
      <c r="B679" s="13" t="s">
        <v>2656</v>
      </c>
      <c r="C679" s="14" t="n">
        <v>7707</v>
      </c>
    </row>
    <row r="680" s="27" customFormat="true" ht="15.65" hidden="false" customHeight="false" outlineLevel="0" collapsed="false">
      <c r="A680" s="99" t="n">
        <v>105307679</v>
      </c>
      <c r="B680" s="13" t="s">
        <v>1551</v>
      </c>
      <c r="C680" s="14" t="n">
        <v>7707</v>
      </c>
      <c r="D680" s="0"/>
      <c r="E680" s="0"/>
      <c r="F680" s="0"/>
      <c r="G680" s="0"/>
      <c r="H680" s="0"/>
      <c r="I680" s="0"/>
      <c r="J680" s="0"/>
      <c r="K680" s="0"/>
      <c r="L680" s="0"/>
      <c r="M680" s="0"/>
      <c r="ALZ680" s="0"/>
      <c r="AMA680" s="0"/>
      <c r="AMB680" s="0"/>
      <c r="AMC680" s="0"/>
      <c r="AMD680" s="0"/>
      <c r="AME680" s="0"/>
      <c r="AMF680" s="0"/>
      <c r="AMG680" s="0"/>
      <c r="AMH680" s="0"/>
      <c r="AMI680" s="0"/>
      <c r="AMJ680" s="0"/>
    </row>
    <row r="681" customFormat="false" ht="29.85" hidden="false" customHeight="false" outlineLevel="0" collapsed="false">
      <c r="A681" s="99" t="n">
        <v>105307702</v>
      </c>
      <c r="B681" s="13" t="s">
        <v>5388</v>
      </c>
      <c r="C681" s="14" t="n">
        <v>11560.5</v>
      </c>
    </row>
    <row r="682" s="27" customFormat="true" ht="15.65" hidden="false" customHeight="false" outlineLevel="0" collapsed="false">
      <c r="A682" s="128" t="n">
        <v>105307746</v>
      </c>
      <c r="B682" s="13" t="s">
        <v>2348</v>
      </c>
      <c r="C682" s="14" t="n">
        <v>3853.5</v>
      </c>
      <c r="D682" s="0"/>
      <c r="E682" s="0"/>
      <c r="F682" s="0"/>
      <c r="G682" s="0"/>
      <c r="H682" s="0"/>
      <c r="I682" s="0"/>
      <c r="J682" s="0"/>
      <c r="K682" s="0"/>
      <c r="L682" s="0"/>
      <c r="M682" s="0"/>
      <c r="ALZ682" s="0"/>
      <c r="AMA682" s="0"/>
      <c r="AMB682" s="0"/>
      <c r="AMC682" s="0"/>
      <c r="AMD682" s="0"/>
      <c r="AME682" s="0"/>
      <c r="AMF682" s="0"/>
      <c r="AMG682" s="0"/>
      <c r="AMH682" s="0"/>
      <c r="AMI682" s="0"/>
      <c r="AMJ682" s="0"/>
    </row>
    <row r="683" customFormat="false" ht="15.65" hidden="false" customHeight="false" outlineLevel="0" collapsed="false">
      <c r="A683" s="129" t="n">
        <v>105307793</v>
      </c>
      <c r="B683" s="36" t="s">
        <v>2345</v>
      </c>
      <c r="C683" s="37" t="n">
        <v>4693.5</v>
      </c>
    </row>
    <row r="684" customFormat="false" ht="29.85" hidden="false" customHeight="false" outlineLevel="0" collapsed="false">
      <c r="A684" s="128" t="n">
        <v>105307819</v>
      </c>
      <c r="B684" s="13" t="s">
        <v>3453</v>
      </c>
      <c r="C684" s="14" t="n">
        <v>3853.5</v>
      </c>
    </row>
    <row r="685" customFormat="false" ht="29.85" hidden="false" customHeight="false" outlineLevel="0" collapsed="false">
      <c r="A685" s="99" t="n">
        <v>105307833</v>
      </c>
      <c r="B685" s="13" t="s">
        <v>2864</v>
      </c>
      <c r="C685" s="14" t="n">
        <v>4693.5</v>
      </c>
    </row>
    <row r="686" s="27" customFormat="true" ht="15.65" hidden="false" customHeight="false" outlineLevel="0" collapsed="false">
      <c r="A686" s="128" t="n">
        <v>105307845</v>
      </c>
      <c r="B686" s="13" t="s">
        <v>1079</v>
      </c>
      <c r="C686" s="14" t="n">
        <v>4693.5</v>
      </c>
      <c r="D686" s="0"/>
      <c r="E686" s="0"/>
      <c r="F686" s="0"/>
      <c r="G686" s="0"/>
      <c r="H686" s="0"/>
      <c r="I686" s="0"/>
      <c r="J686" s="0"/>
      <c r="K686" s="0"/>
      <c r="L686" s="0"/>
      <c r="M686" s="0"/>
      <c r="ALZ686" s="0"/>
      <c r="AMA686" s="0"/>
      <c r="AMB686" s="0"/>
      <c r="AMC686" s="0"/>
      <c r="AMD686" s="0"/>
      <c r="AME686" s="0"/>
      <c r="AMF686" s="0"/>
      <c r="AMG686" s="0"/>
      <c r="AMH686" s="0"/>
      <c r="AMI686" s="0"/>
      <c r="AMJ686" s="0"/>
    </row>
    <row r="687" s="49" customFormat="true" ht="29.85" hidden="false" customHeight="false" outlineLevel="0" collapsed="false">
      <c r="A687" s="128" t="n">
        <v>105307851</v>
      </c>
      <c r="B687" s="13" t="s">
        <v>6377</v>
      </c>
      <c r="C687" s="14" t="n">
        <v>9387</v>
      </c>
      <c r="AMB687" s="0"/>
      <c r="AMC687" s="0"/>
      <c r="AMD687" s="0"/>
      <c r="AME687" s="0"/>
      <c r="AMF687" s="0"/>
      <c r="AMG687" s="0"/>
      <c r="AMH687" s="0"/>
      <c r="AMI687" s="0"/>
      <c r="AMJ687" s="0"/>
    </row>
    <row r="688" s="27" customFormat="true" ht="29.85" hidden="false" customHeight="false" outlineLevel="0" collapsed="false">
      <c r="A688" s="99" t="n">
        <v>105307859</v>
      </c>
      <c r="B688" s="13" t="s">
        <v>2088</v>
      </c>
      <c r="C688" s="14" t="n">
        <v>9387</v>
      </c>
      <c r="D688" s="0"/>
      <c r="E688" s="0"/>
      <c r="F688" s="0"/>
      <c r="G688" s="0"/>
      <c r="H688" s="0"/>
      <c r="I688" s="0"/>
      <c r="J688" s="0"/>
      <c r="K688" s="0"/>
      <c r="L688" s="0"/>
      <c r="M688" s="0"/>
      <c r="ALZ688" s="0"/>
      <c r="AMA688" s="0"/>
      <c r="AMB688" s="0"/>
      <c r="AMC688" s="0"/>
      <c r="AMD688" s="0"/>
      <c r="AME688" s="0"/>
      <c r="AMF688" s="0"/>
      <c r="AMG688" s="0"/>
      <c r="AMH688" s="0"/>
      <c r="AMI688" s="0"/>
      <c r="AMJ688" s="0"/>
    </row>
    <row r="689" customFormat="false" ht="29.85" hidden="false" customHeight="false" outlineLevel="0" collapsed="false">
      <c r="A689" s="99" t="n">
        <v>105307864</v>
      </c>
      <c r="B689" s="13" t="s">
        <v>3969</v>
      </c>
      <c r="C689" s="14" t="n">
        <v>3853.5</v>
      </c>
    </row>
    <row r="690" customFormat="false" ht="29.85" hidden="false" customHeight="false" outlineLevel="0" collapsed="false">
      <c r="A690" s="128" t="n">
        <v>105307874</v>
      </c>
      <c r="B690" s="13" t="s">
        <v>964</v>
      </c>
      <c r="C690" s="14" t="n">
        <v>3853.5</v>
      </c>
    </row>
    <row r="691" customFormat="false" ht="15.65" hidden="false" customHeight="false" outlineLevel="0" collapsed="false">
      <c r="A691" s="99" t="n">
        <v>105307904</v>
      </c>
      <c r="B691" s="13" t="s">
        <v>4881</v>
      </c>
      <c r="C691" s="14" t="n">
        <v>11560.5</v>
      </c>
    </row>
    <row r="692" s="27" customFormat="true" ht="29.85" hidden="false" customHeight="false" outlineLevel="0" collapsed="false">
      <c r="A692" s="99" t="n">
        <v>105307915</v>
      </c>
      <c r="B692" s="13" t="s">
        <v>1934</v>
      </c>
      <c r="C692" s="14" t="n">
        <v>7707</v>
      </c>
      <c r="D692" s="0"/>
      <c r="E692" s="0"/>
      <c r="F692" s="0"/>
      <c r="G692" s="0"/>
      <c r="H692" s="0"/>
      <c r="I692" s="0"/>
      <c r="J692" s="0"/>
      <c r="K692" s="0"/>
      <c r="L692" s="0"/>
      <c r="M692" s="0"/>
      <c r="ALZ692" s="0"/>
      <c r="AMA692" s="0"/>
      <c r="AMB692" s="0"/>
      <c r="AMC692" s="0"/>
      <c r="AMD692" s="0"/>
      <c r="AME692" s="0"/>
      <c r="AMF692" s="0"/>
      <c r="AMG692" s="0"/>
      <c r="AMH692" s="0"/>
      <c r="AMI692" s="0"/>
      <c r="AMJ692" s="0"/>
    </row>
    <row r="693" s="27" customFormat="true" ht="29.85" hidden="false" customHeight="false" outlineLevel="0" collapsed="false">
      <c r="A693" s="99" t="n">
        <v>105307918</v>
      </c>
      <c r="B693" s="13" t="s">
        <v>2271</v>
      </c>
      <c r="C693" s="14" t="n">
        <v>3853.5</v>
      </c>
      <c r="D693" s="0"/>
      <c r="E693" s="0"/>
      <c r="F693" s="0"/>
      <c r="G693" s="0"/>
      <c r="H693" s="0"/>
      <c r="I693" s="0"/>
      <c r="J693" s="0"/>
      <c r="K693" s="0"/>
      <c r="L693" s="0"/>
      <c r="M693" s="0"/>
      <c r="ALZ693" s="0"/>
      <c r="AMA693" s="0"/>
      <c r="AMB693" s="0"/>
      <c r="AMC693" s="0"/>
      <c r="AMD693" s="0"/>
      <c r="AME693" s="0"/>
      <c r="AMF693" s="0"/>
      <c r="AMG693" s="0"/>
      <c r="AMH693" s="0"/>
      <c r="AMI693" s="0"/>
      <c r="AMJ693" s="0"/>
    </row>
    <row r="694" customFormat="false" ht="29.85" hidden="false" customHeight="false" outlineLevel="0" collapsed="false">
      <c r="A694" s="99" t="n">
        <v>105307927</v>
      </c>
      <c r="B694" s="13" t="s">
        <v>4390</v>
      </c>
      <c r="C694" s="14" t="n">
        <v>5743.4</v>
      </c>
    </row>
    <row r="695" s="44" customFormat="true" ht="29.85" hidden="false" customHeight="false" outlineLevel="0" collapsed="false">
      <c r="A695" s="99" t="n">
        <v>105307931</v>
      </c>
      <c r="B695" s="13" t="s">
        <v>804</v>
      </c>
      <c r="C695" s="14" t="n">
        <v>3853.5</v>
      </c>
      <c r="D695" s="0"/>
      <c r="E695" s="0"/>
      <c r="F695" s="0"/>
      <c r="G695" s="0"/>
      <c r="H695" s="0"/>
      <c r="I695" s="0"/>
      <c r="J695" s="0"/>
      <c r="K695" s="0"/>
      <c r="L695" s="0"/>
      <c r="M695" s="0"/>
      <c r="ALZ695" s="0"/>
      <c r="AMA695" s="0"/>
      <c r="AMB695" s="0"/>
      <c r="AMC695" s="0"/>
      <c r="AMD695" s="0"/>
      <c r="AME695" s="0"/>
      <c r="AMF695" s="0"/>
      <c r="AMG695" s="0"/>
      <c r="AMH695" s="0"/>
      <c r="AMI695" s="0"/>
      <c r="AMJ695" s="0"/>
    </row>
    <row r="696" s="12" customFormat="true" ht="29.85" hidden="false" customHeight="false" outlineLevel="0" collapsed="false">
      <c r="A696" s="99" t="n">
        <v>105307948</v>
      </c>
      <c r="B696" s="13" t="s">
        <v>5774</v>
      </c>
      <c r="C696" s="14" t="n">
        <v>5743.4</v>
      </c>
      <c r="AMB696" s="0"/>
      <c r="AMC696" s="0"/>
      <c r="AMD696" s="0"/>
      <c r="AME696" s="0"/>
      <c r="AMF696" s="0"/>
      <c r="AMG696" s="0"/>
      <c r="AMH696" s="0"/>
      <c r="AMI696" s="0"/>
      <c r="AMJ696" s="0"/>
    </row>
    <row r="697" customFormat="false" ht="29.85" hidden="false" customHeight="false" outlineLevel="0" collapsed="false">
      <c r="A697" s="128" t="n">
        <v>105307991</v>
      </c>
      <c r="B697" s="13" t="s">
        <v>6743</v>
      </c>
      <c r="C697" s="14" t="n">
        <v>5743.4</v>
      </c>
    </row>
    <row r="698" s="27" customFormat="true" ht="29.85" hidden="false" customHeight="false" outlineLevel="0" collapsed="false">
      <c r="A698" s="99" t="n">
        <v>105307995</v>
      </c>
      <c r="B698" s="13" t="s">
        <v>214</v>
      </c>
      <c r="C698" s="14" t="n">
        <v>3853.5</v>
      </c>
      <c r="D698" s="0"/>
      <c r="E698" s="0"/>
      <c r="F698" s="0"/>
      <c r="G698" s="0"/>
      <c r="H698" s="0"/>
      <c r="I698" s="0"/>
      <c r="J698" s="0"/>
      <c r="K698" s="0"/>
      <c r="L698" s="0"/>
      <c r="M698" s="0"/>
      <c r="ALZ698" s="0"/>
      <c r="AMA698" s="0"/>
      <c r="AMB698" s="0"/>
      <c r="AMC698" s="0"/>
      <c r="AMD698" s="0"/>
      <c r="AME698" s="0"/>
      <c r="AMF698" s="0"/>
      <c r="AMG698" s="0"/>
      <c r="AMH698" s="0"/>
      <c r="AMI698" s="0"/>
      <c r="AMJ698" s="0"/>
    </row>
    <row r="699" customFormat="false" ht="29.85" hidden="false" customHeight="false" outlineLevel="0" collapsed="false">
      <c r="A699" s="128" t="n">
        <v>105308064</v>
      </c>
      <c r="B699" s="13" t="s">
        <v>696</v>
      </c>
      <c r="C699" s="14" t="n">
        <v>3853.5</v>
      </c>
    </row>
    <row r="700" s="27" customFormat="true" ht="15.65" hidden="false" customHeight="false" outlineLevel="0" collapsed="false">
      <c r="A700" s="99" t="n">
        <v>105308072</v>
      </c>
      <c r="B700" s="13" t="s">
        <v>1702</v>
      </c>
      <c r="C700" s="14" t="n">
        <v>7707</v>
      </c>
      <c r="D700" s="0"/>
      <c r="E700" s="0"/>
      <c r="F700" s="0"/>
      <c r="G700" s="0"/>
      <c r="H700" s="0"/>
      <c r="I700" s="0"/>
      <c r="J700" s="0"/>
      <c r="K700" s="0"/>
      <c r="L700" s="0"/>
      <c r="M700" s="0"/>
      <c r="ALZ700" s="0"/>
      <c r="AMA700" s="0"/>
      <c r="AMB700" s="0"/>
      <c r="AMC700" s="0"/>
      <c r="AMD700" s="0"/>
      <c r="AME700" s="0"/>
      <c r="AMF700" s="0"/>
      <c r="AMG700" s="0"/>
      <c r="AMH700" s="0"/>
      <c r="AMI700" s="0"/>
      <c r="AMJ700" s="0"/>
    </row>
    <row r="701" customFormat="false" ht="29.85" hidden="false" customHeight="false" outlineLevel="0" collapsed="false">
      <c r="A701" s="99" t="n">
        <v>105308074</v>
      </c>
      <c r="B701" s="13" t="s">
        <v>1872</v>
      </c>
      <c r="C701" s="14" t="n">
        <v>11560.5</v>
      </c>
    </row>
    <row r="702" customFormat="false" ht="29.85" hidden="false" customHeight="false" outlineLevel="0" collapsed="false">
      <c r="A702" s="99" t="n">
        <v>105308076</v>
      </c>
      <c r="B702" s="13" t="s">
        <v>5122</v>
      </c>
      <c r="C702" s="14" t="n">
        <v>3853.5</v>
      </c>
    </row>
    <row r="703" customFormat="false" ht="29.85" hidden="false" customHeight="false" outlineLevel="0" collapsed="false">
      <c r="A703" s="128" t="n">
        <v>105308088</v>
      </c>
      <c r="B703" s="13" t="s">
        <v>1895</v>
      </c>
      <c r="C703" s="14" t="n">
        <v>3853.5</v>
      </c>
    </row>
    <row r="704" customFormat="false" ht="29.85" hidden="false" customHeight="false" outlineLevel="0" collapsed="false">
      <c r="A704" s="128" t="n">
        <v>105308114</v>
      </c>
      <c r="B704" s="13" t="s">
        <v>1088</v>
      </c>
      <c r="C704" s="14" t="n">
        <v>3853.5</v>
      </c>
    </row>
    <row r="705" s="27" customFormat="true" ht="29.85" hidden="false" customHeight="false" outlineLevel="0" collapsed="false">
      <c r="A705" s="99" t="n">
        <v>105308226</v>
      </c>
      <c r="B705" s="13" t="s">
        <v>5285</v>
      </c>
      <c r="C705" s="14" t="n">
        <v>3853.5</v>
      </c>
      <c r="D705" s="0"/>
      <c r="E705" s="0"/>
      <c r="F705" s="0"/>
      <c r="G705" s="0"/>
      <c r="H705" s="0"/>
      <c r="I705" s="0"/>
      <c r="J705" s="0"/>
      <c r="K705" s="0"/>
      <c r="L705" s="0"/>
      <c r="M705" s="0"/>
      <c r="ALZ705" s="0"/>
      <c r="AMA705" s="0"/>
      <c r="AMB705" s="0"/>
      <c r="AMC705" s="0"/>
      <c r="AMD705" s="0"/>
      <c r="AME705" s="0"/>
      <c r="AMF705" s="0"/>
      <c r="AMG705" s="0"/>
      <c r="AMH705" s="0"/>
      <c r="AMI705" s="0"/>
      <c r="AMJ705" s="0"/>
    </row>
    <row r="706" s="27" customFormat="true" ht="29.85" hidden="false" customHeight="false" outlineLevel="0" collapsed="false">
      <c r="A706" s="99" t="n">
        <v>105308251</v>
      </c>
      <c r="B706" s="13" t="s">
        <v>973</v>
      </c>
      <c r="C706" s="14" t="n">
        <v>11560.5</v>
      </c>
      <c r="D706" s="0"/>
      <c r="E706" s="0"/>
      <c r="F706" s="0"/>
      <c r="G706" s="0"/>
      <c r="H706" s="0"/>
      <c r="I706" s="0"/>
      <c r="J706" s="0"/>
      <c r="K706" s="0"/>
      <c r="L706" s="0"/>
      <c r="M706" s="0"/>
      <c r="ALZ706" s="0"/>
      <c r="AMA706" s="0"/>
      <c r="AMB706" s="0"/>
      <c r="AMC706" s="0"/>
      <c r="AMD706" s="0"/>
      <c r="AME706" s="0"/>
      <c r="AMF706" s="0"/>
      <c r="AMG706" s="0"/>
      <c r="AMH706" s="0"/>
      <c r="AMI706" s="0"/>
      <c r="AMJ706" s="0"/>
    </row>
    <row r="707" customFormat="false" ht="15.65" hidden="false" customHeight="false" outlineLevel="0" collapsed="false">
      <c r="A707" s="99" t="n">
        <v>105308311</v>
      </c>
      <c r="B707" s="13" t="s">
        <v>4046</v>
      </c>
      <c r="C707" s="14" t="n">
        <v>5743.4</v>
      </c>
    </row>
    <row r="708" s="27" customFormat="true" ht="29.85" hidden="false" customHeight="false" outlineLevel="0" collapsed="false">
      <c r="A708" s="99" t="n">
        <v>105308354</v>
      </c>
      <c r="B708" s="13" t="s">
        <v>3881</v>
      </c>
      <c r="C708" s="14" t="n">
        <v>3853.5</v>
      </c>
      <c r="D708" s="0"/>
      <c r="E708" s="0"/>
      <c r="F708" s="0"/>
      <c r="G708" s="0"/>
      <c r="H708" s="0"/>
      <c r="I708" s="0"/>
      <c r="J708" s="0"/>
      <c r="K708" s="0"/>
      <c r="L708" s="0"/>
      <c r="M708" s="0"/>
      <c r="ALZ708" s="0"/>
      <c r="AMA708" s="0"/>
      <c r="AMB708" s="0"/>
      <c r="AMC708" s="0"/>
      <c r="AMD708" s="0"/>
      <c r="AME708" s="0"/>
      <c r="AMF708" s="0"/>
      <c r="AMG708" s="0"/>
      <c r="AMH708" s="0"/>
      <c r="AMI708" s="0"/>
      <c r="AMJ708" s="0"/>
    </row>
    <row r="709" customFormat="false" ht="29.85" hidden="false" customHeight="false" outlineLevel="0" collapsed="false">
      <c r="A709" s="99" t="n">
        <v>105308439</v>
      </c>
      <c r="B709" s="13" t="s">
        <v>372</v>
      </c>
      <c r="C709" s="14" t="n">
        <v>7707</v>
      </c>
    </row>
    <row r="710" customFormat="false" ht="29.85" hidden="false" customHeight="false" outlineLevel="0" collapsed="false">
      <c r="A710" s="99" t="n">
        <v>105308490</v>
      </c>
      <c r="B710" s="13" t="s">
        <v>4717</v>
      </c>
      <c r="C710" s="14" t="n">
        <v>3853.5</v>
      </c>
    </row>
    <row r="711" customFormat="false" ht="29.85" hidden="false" customHeight="false" outlineLevel="0" collapsed="false">
      <c r="A711" s="128" t="n">
        <v>105308513</v>
      </c>
      <c r="B711" s="13" t="s">
        <v>3695</v>
      </c>
      <c r="C711" s="14" t="n">
        <v>4693.5</v>
      </c>
    </row>
    <row r="712" customFormat="false" ht="15.65" hidden="false" customHeight="false" outlineLevel="0" collapsed="false">
      <c r="A712" s="99" t="n">
        <v>105308534</v>
      </c>
      <c r="B712" s="13" t="s">
        <v>3369</v>
      </c>
      <c r="C712" s="14" t="n">
        <v>4693.5</v>
      </c>
    </row>
    <row r="713" s="27" customFormat="true" ht="29.85" hidden="false" customHeight="false" outlineLevel="0" collapsed="false">
      <c r="A713" s="99" t="n">
        <v>105308600</v>
      </c>
      <c r="B713" s="13" t="s">
        <v>2631</v>
      </c>
      <c r="C713" s="14" t="n">
        <v>3853.5</v>
      </c>
      <c r="D713" s="0"/>
      <c r="E713" s="0"/>
      <c r="F713" s="0"/>
      <c r="G713" s="0"/>
      <c r="H713" s="0"/>
      <c r="I713" s="0"/>
      <c r="J713" s="0"/>
      <c r="K713" s="0"/>
      <c r="L713" s="0"/>
      <c r="M713" s="0"/>
      <c r="ALZ713" s="0"/>
      <c r="AMA713" s="0"/>
      <c r="AMB713" s="0"/>
      <c r="AMC713" s="0"/>
      <c r="AMD713" s="0"/>
      <c r="AME713" s="0"/>
      <c r="AMF713" s="0"/>
      <c r="AMG713" s="0"/>
      <c r="AMH713" s="0"/>
      <c r="AMI713" s="0"/>
      <c r="AMJ713" s="0"/>
    </row>
    <row r="714" customFormat="false" ht="29.85" hidden="false" customHeight="false" outlineLevel="0" collapsed="false">
      <c r="A714" s="99" t="n">
        <v>105308610</v>
      </c>
      <c r="B714" s="13" t="s">
        <v>2873</v>
      </c>
      <c r="C714" s="14" t="n">
        <v>3853.5</v>
      </c>
    </row>
    <row r="715" customFormat="false" ht="29.85" hidden="false" customHeight="false" outlineLevel="0" collapsed="false">
      <c r="A715" s="99" t="n">
        <v>105308637</v>
      </c>
      <c r="B715" s="13" t="s">
        <v>600</v>
      </c>
      <c r="C715" s="14" t="n">
        <v>7707</v>
      </c>
    </row>
    <row r="716" customFormat="false" ht="15.65" hidden="false" customHeight="false" outlineLevel="0" collapsed="false">
      <c r="A716" s="99" t="n">
        <v>105308667</v>
      </c>
      <c r="B716" s="13" t="s">
        <v>5191</v>
      </c>
      <c r="C716" s="14" t="n">
        <v>3853.5</v>
      </c>
    </row>
    <row r="717" customFormat="false" ht="29.85" hidden="false" customHeight="false" outlineLevel="0" collapsed="false">
      <c r="A717" s="99" t="n">
        <v>105308753</v>
      </c>
      <c r="B717" s="13" t="s">
        <v>6430</v>
      </c>
      <c r="C717" s="14" t="n">
        <v>3853.5</v>
      </c>
    </row>
    <row r="718" s="27" customFormat="true" ht="15.65" hidden="false" customHeight="false" outlineLevel="0" collapsed="false">
      <c r="A718" s="99" t="n">
        <v>105308766</v>
      </c>
      <c r="B718" s="13" t="s">
        <v>342</v>
      </c>
      <c r="C718" s="14" t="n">
        <v>3853.5</v>
      </c>
      <c r="D718" s="0"/>
      <c r="E718" s="0"/>
      <c r="F718" s="0"/>
      <c r="G718" s="0"/>
      <c r="H718" s="0"/>
      <c r="I718" s="0"/>
      <c r="J718" s="0"/>
      <c r="K718" s="0"/>
      <c r="L718" s="0"/>
      <c r="M718" s="0"/>
      <c r="ALZ718" s="0"/>
      <c r="AMA718" s="0"/>
      <c r="AMB718" s="0"/>
      <c r="AMC718" s="0"/>
      <c r="AMD718" s="0"/>
      <c r="AME718" s="0"/>
      <c r="AMF718" s="0"/>
      <c r="AMG718" s="0"/>
      <c r="AMH718" s="0"/>
      <c r="AMI718" s="0"/>
      <c r="AMJ718" s="0"/>
    </row>
    <row r="719" customFormat="false" ht="29.85" hidden="false" customHeight="false" outlineLevel="0" collapsed="false">
      <c r="A719" s="99" t="n">
        <v>105308889</v>
      </c>
      <c r="B719" s="13" t="s">
        <v>1167</v>
      </c>
      <c r="C719" s="14" t="n">
        <v>3853.5</v>
      </c>
    </row>
    <row r="720" customFormat="false" ht="29.85" hidden="false" customHeight="false" outlineLevel="0" collapsed="false">
      <c r="A720" s="128" t="n">
        <v>105308974</v>
      </c>
      <c r="B720" s="13" t="s">
        <v>2179</v>
      </c>
      <c r="C720" s="14" t="n">
        <v>3853.5</v>
      </c>
    </row>
    <row r="721" s="27" customFormat="true" ht="29.85" hidden="false" customHeight="false" outlineLevel="0" collapsed="false">
      <c r="A721" s="128" t="n">
        <v>105309096</v>
      </c>
      <c r="B721" s="13" t="s">
        <v>1908</v>
      </c>
      <c r="C721" s="14" t="n">
        <v>3853.5</v>
      </c>
      <c r="D721" s="0"/>
      <c r="E721" s="0"/>
      <c r="F721" s="0"/>
      <c r="G721" s="0"/>
      <c r="H721" s="0"/>
      <c r="I721" s="0"/>
      <c r="J721" s="0"/>
      <c r="K721" s="0"/>
      <c r="L721" s="0"/>
      <c r="M721" s="0"/>
      <c r="ALZ721" s="0"/>
      <c r="AMA721" s="0"/>
      <c r="AMB721" s="0"/>
      <c r="AMC721" s="0"/>
      <c r="AMD721" s="0"/>
      <c r="AME721" s="0"/>
      <c r="AMF721" s="0"/>
      <c r="AMG721" s="0"/>
      <c r="AMH721" s="0"/>
      <c r="AMI721" s="0"/>
      <c r="AMJ721" s="0"/>
    </row>
    <row r="722" customFormat="false" ht="29.85" hidden="false" customHeight="false" outlineLevel="0" collapsed="false">
      <c r="A722" s="99" t="n">
        <v>105309349</v>
      </c>
      <c r="B722" s="13" t="s">
        <v>1910</v>
      </c>
      <c r="C722" s="14" t="n">
        <v>3853.5</v>
      </c>
    </row>
    <row r="723" s="27" customFormat="true" ht="29.85" hidden="false" customHeight="false" outlineLevel="0" collapsed="false">
      <c r="A723" s="7" t="n">
        <v>205250048</v>
      </c>
      <c r="B723" s="9" t="s">
        <v>6569</v>
      </c>
      <c r="C723" s="10" t="n">
        <v>14680</v>
      </c>
      <c r="D723" s="0"/>
      <c r="E723" s="0"/>
      <c r="F723" s="0"/>
      <c r="G723" s="0"/>
      <c r="H723" s="0"/>
      <c r="I723" s="0"/>
      <c r="J723" s="0"/>
      <c r="K723" s="0"/>
      <c r="L723" s="0"/>
      <c r="M723" s="0"/>
      <c r="ALZ723" s="0"/>
      <c r="AMA723" s="0"/>
      <c r="AMB723" s="0"/>
      <c r="AMC723" s="0"/>
      <c r="AMD723" s="0"/>
      <c r="AME723" s="0"/>
      <c r="AMF723" s="0"/>
      <c r="AMG723" s="0"/>
      <c r="AMH723" s="0"/>
      <c r="AMI723" s="0"/>
      <c r="AMJ723" s="0"/>
    </row>
    <row r="724" s="27" customFormat="true" ht="29.85" hidden="false" customHeight="false" outlineLevel="0" collapsed="false">
      <c r="A724" s="7" t="n">
        <v>205250048</v>
      </c>
      <c r="B724" s="9" t="s">
        <v>6570</v>
      </c>
      <c r="C724" s="10" t="n">
        <v>14680</v>
      </c>
      <c r="D724" s="0"/>
      <c r="E724" s="0"/>
      <c r="F724" s="0"/>
      <c r="G724" s="0"/>
      <c r="H724" s="0"/>
      <c r="I724" s="0"/>
      <c r="J724" s="0"/>
      <c r="K724" s="0"/>
      <c r="L724" s="0"/>
      <c r="M724" s="0"/>
      <c r="ALZ724" s="0"/>
      <c r="AMA724" s="0"/>
      <c r="AMB724" s="0"/>
      <c r="AMC724" s="0"/>
      <c r="AMD724" s="0"/>
      <c r="AME724" s="0"/>
      <c r="AMF724" s="0"/>
      <c r="AMG724" s="0"/>
      <c r="AMH724" s="0"/>
      <c r="AMI724" s="0"/>
      <c r="AMJ724" s="0"/>
    </row>
    <row r="725" s="27" customFormat="true" ht="29.85" hidden="false" customHeight="false" outlineLevel="0" collapsed="false">
      <c r="A725" s="7" t="n">
        <v>205250048</v>
      </c>
      <c r="B725" s="9" t="s">
        <v>6571</v>
      </c>
      <c r="C725" s="10" t="n">
        <v>5000</v>
      </c>
      <c r="D725" s="0"/>
      <c r="E725" s="0"/>
      <c r="F725" s="0"/>
      <c r="G725" s="0"/>
      <c r="H725" s="0"/>
      <c r="I725" s="0"/>
      <c r="J725" s="0"/>
      <c r="K725" s="0"/>
      <c r="L725" s="0"/>
      <c r="M725" s="0"/>
      <c r="ALZ725" s="0"/>
      <c r="AMA725" s="0"/>
      <c r="AMB725" s="0"/>
      <c r="AMC725" s="0"/>
      <c r="AMD725" s="0"/>
      <c r="AME725" s="0"/>
      <c r="AMF725" s="0"/>
      <c r="AMG725" s="0"/>
      <c r="AMH725" s="0"/>
      <c r="AMI725" s="0"/>
      <c r="AMJ725" s="0"/>
    </row>
    <row r="726" s="27" customFormat="true" ht="29.85" hidden="false" customHeight="false" outlineLevel="0" collapsed="false">
      <c r="A726" s="7" t="n">
        <v>205250048</v>
      </c>
      <c r="B726" s="9" t="s">
        <v>6572</v>
      </c>
      <c r="C726" s="10" t="n">
        <v>5000</v>
      </c>
      <c r="D726" s="0"/>
      <c r="E726" s="0"/>
      <c r="F726" s="0"/>
      <c r="G726" s="0"/>
      <c r="H726" s="0"/>
      <c r="I726" s="0"/>
      <c r="J726" s="0"/>
      <c r="K726" s="0"/>
      <c r="L726" s="0"/>
      <c r="M726" s="0"/>
      <c r="ALZ726" s="0"/>
      <c r="AMA726" s="0"/>
      <c r="AMB726" s="0"/>
      <c r="AMC726" s="0"/>
      <c r="AMD726" s="0"/>
      <c r="AME726" s="0"/>
      <c r="AMF726" s="0"/>
      <c r="AMG726" s="0"/>
      <c r="AMH726" s="0"/>
      <c r="AMI726" s="0"/>
      <c r="AMJ726" s="0"/>
    </row>
    <row r="727" s="12" customFormat="true" ht="29.85" hidden="false" customHeight="false" outlineLevel="0" collapsed="false">
      <c r="A727" s="7" t="n">
        <v>205250154</v>
      </c>
      <c r="B727" s="9" t="s">
        <v>2047</v>
      </c>
      <c r="C727" s="10" t="n">
        <v>17880</v>
      </c>
      <c r="D727" s="76"/>
      <c r="E727" s="76"/>
      <c r="F727" s="76"/>
      <c r="G727" s="76"/>
      <c r="H727" s="76"/>
      <c r="I727" s="76"/>
      <c r="J727" s="76"/>
      <c r="K727" s="76"/>
      <c r="L727" s="76"/>
      <c r="M727" s="76"/>
      <c r="AMB727" s="0"/>
      <c r="AMC727" s="0"/>
      <c r="AMD727" s="0"/>
      <c r="AME727" s="0"/>
      <c r="AMF727" s="0"/>
      <c r="AMG727" s="0"/>
      <c r="AMH727" s="0"/>
      <c r="AMI727" s="0"/>
      <c r="AMJ727" s="0"/>
    </row>
    <row r="728" customFormat="false" ht="29.85" hidden="false" customHeight="false" outlineLevel="0" collapsed="false">
      <c r="A728" s="7" t="n">
        <v>205250154</v>
      </c>
      <c r="B728" s="9" t="s">
        <v>2048</v>
      </c>
      <c r="C728" s="10" t="n">
        <v>7700</v>
      </c>
      <c r="D728" s="76"/>
      <c r="E728" s="76"/>
      <c r="F728" s="76"/>
      <c r="G728" s="76"/>
      <c r="H728" s="76"/>
      <c r="I728" s="76"/>
      <c r="J728" s="76"/>
      <c r="K728" s="76"/>
      <c r="L728" s="76"/>
      <c r="M728" s="76"/>
    </row>
    <row r="729" customFormat="false" ht="29.85" hidden="false" customHeight="false" outlineLevel="0" collapsed="false">
      <c r="A729" s="7" t="n">
        <v>205250155</v>
      </c>
      <c r="B729" s="9" t="s">
        <v>5415</v>
      </c>
      <c r="C729" s="10" t="n">
        <v>17880</v>
      </c>
    </row>
    <row r="730" customFormat="false" ht="29.85" hidden="false" customHeight="false" outlineLevel="0" collapsed="false">
      <c r="A730" s="7" t="n">
        <v>205250155</v>
      </c>
      <c r="B730" s="9" t="s">
        <v>5416</v>
      </c>
      <c r="C730" s="10" t="n">
        <v>8200</v>
      </c>
    </row>
    <row r="731" s="27" customFormat="true" ht="29.85" hidden="false" customHeight="false" outlineLevel="0" collapsed="false">
      <c r="A731" s="7" t="n">
        <v>205250200</v>
      </c>
      <c r="B731" s="9" t="s">
        <v>303</v>
      </c>
      <c r="C731" s="10" t="n">
        <v>17880</v>
      </c>
      <c r="D731" s="0"/>
      <c r="E731" s="0"/>
      <c r="F731" s="0"/>
      <c r="G731" s="0"/>
      <c r="H731" s="0"/>
      <c r="I731" s="0"/>
      <c r="J731" s="0"/>
      <c r="K731" s="0"/>
      <c r="L731" s="0"/>
      <c r="M731" s="0"/>
      <c r="ALZ731" s="0"/>
      <c r="AMA731" s="0"/>
      <c r="AMB731" s="0"/>
      <c r="AMC731" s="0"/>
      <c r="AMD731" s="0"/>
      <c r="AME731" s="0"/>
      <c r="AMF731" s="0"/>
      <c r="AMG731" s="0"/>
      <c r="AMH731" s="0"/>
      <c r="AMI731" s="0"/>
      <c r="AMJ731" s="0"/>
    </row>
    <row r="732" customFormat="false" ht="29.85" hidden="false" customHeight="false" outlineLevel="0" collapsed="false">
      <c r="A732" s="7" t="n">
        <v>205250200</v>
      </c>
      <c r="B732" s="9" t="s">
        <v>304</v>
      </c>
      <c r="C732" s="10" t="n">
        <v>8200</v>
      </c>
    </row>
    <row r="733" s="12" customFormat="true" ht="29.85" hidden="false" customHeight="false" outlineLevel="0" collapsed="false">
      <c r="A733" s="7" t="n">
        <v>205250236</v>
      </c>
      <c r="B733" s="9" t="s">
        <v>307</v>
      </c>
      <c r="C733" s="10" t="n">
        <v>17880</v>
      </c>
      <c r="AMB733" s="0"/>
      <c r="AMC733" s="0"/>
      <c r="AMD733" s="0"/>
      <c r="AME733" s="0"/>
      <c r="AMF733" s="0"/>
      <c r="AMG733" s="0"/>
      <c r="AMH733" s="0"/>
      <c r="AMI733" s="0"/>
      <c r="AMJ733" s="0"/>
    </row>
    <row r="734" s="12" customFormat="true" ht="29.85" hidden="false" customHeight="false" outlineLevel="0" collapsed="false">
      <c r="A734" s="7" t="n">
        <v>205250236</v>
      </c>
      <c r="B734" s="9" t="s">
        <v>308</v>
      </c>
      <c r="C734" s="10" t="n">
        <v>6600</v>
      </c>
      <c r="AMB734" s="0"/>
      <c r="AMC734" s="0"/>
      <c r="AMD734" s="0"/>
      <c r="AME734" s="0"/>
      <c r="AMF734" s="0"/>
      <c r="AMG734" s="0"/>
      <c r="AMH734" s="0"/>
      <c r="AMI734" s="0"/>
      <c r="AMJ734" s="0"/>
    </row>
    <row r="735" customFormat="false" ht="29.85" hidden="false" customHeight="false" outlineLevel="0" collapsed="false">
      <c r="A735" s="99" t="n">
        <v>205250247</v>
      </c>
      <c r="B735" s="13" t="s">
        <v>2672</v>
      </c>
      <c r="C735" s="14" t="n">
        <v>46900</v>
      </c>
    </row>
    <row r="736" customFormat="false" ht="15.65" hidden="false" customHeight="false" outlineLevel="0" collapsed="false">
      <c r="A736" s="99" t="n">
        <v>205250384</v>
      </c>
      <c r="B736" s="13" t="s">
        <v>910</v>
      </c>
      <c r="C736" s="14" t="n">
        <v>5000</v>
      </c>
    </row>
    <row r="737" s="65" customFormat="true" ht="29.85" hidden="false" customHeight="false" outlineLevel="0" collapsed="false">
      <c r="A737" s="7" t="n">
        <v>205250387</v>
      </c>
      <c r="B737" s="9" t="s">
        <v>2075</v>
      </c>
      <c r="C737" s="10" t="n">
        <v>7200</v>
      </c>
      <c r="ALZ737" s="12"/>
      <c r="AMA737" s="12"/>
      <c r="AMB737" s="0"/>
      <c r="AMC737" s="0"/>
      <c r="AMD737" s="0"/>
      <c r="AME737" s="0"/>
      <c r="AMF737" s="0"/>
      <c r="AMG737" s="0"/>
      <c r="AMH737" s="0"/>
      <c r="AMI737" s="0"/>
      <c r="AMJ737" s="0"/>
    </row>
    <row r="738" customFormat="false" ht="29.85" hidden="false" customHeight="false" outlineLevel="0" collapsed="false">
      <c r="A738" s="7" t="n">
        <v>205250387</v>
      </c>
      <c r="B738" s="24" t="s">
        <v>2076</v>
      </c>
      <c r="C738" s="25" t="n">
        <v>7340</v>
      </c>
    </row>
    <row r="739" s="12" customFormat="true" ht="29.85" hidden="false" customHeight="false" outlineLevel="0" collapsed="false">
      <c r="A739" s="7" t="n">
        <v>205250401</v>
      </c>
      <c r="B739" s="9" t="s">
        <v>5178</v>
      </c>
      <c r="C739" s="10" t="n">
        <v>15000</v>
      </c>
      <c r="AMB739" s="0"/>
      <c r="AMC739" s="0"/>
      <c r="AMD739" s="0"/>
      <c r="AME739" s="0"/>
      <c r="AMF739" s="0"/>
      <c r="AMG739" s="0"/>
      <c r="AMH739" s="0"/>
      <c r="AMI739" s="0"/>
      <c r="AMJ739" s="0"/>
    </row>
    <row r="740" customFormat="false" ht="15" hidden="false" customHeight="false" outlineLevel="0" collapsed="false">
      <c r="A740" s="7" t="n">
        <v>205250401</v>
      </c>
      <c r="B740" s="9"/>
      <c r="C740" s="10"/>
    </row>
    <row r="741" customFormat="false" ht="29.85" hidden="false" customHeight="false" outlineLevel="0" collapsed="false">
      <c r="A741" s="61" t="n">
        <v>205250429</v>
      </c>
      <c r="B741" s="63" t="s">
        <v>5170</v>
      </c>
      <c r="C741" s="64" t="n">
        <v>11010</v>
      </c>
    </row>
    <row r="742" s="27" customFormat="true" ht="29.85" hidden="false" customHeight="false" outlineLevel="0" collapsed="false">
      <c r="A742" s="61" t="n">
        <v>205250429</v>
      </c>
      <c r="B742" s="63" t="s">
        <v>5171</v>
      </c>
      <c r="C742" s="64" t="n">
        <v>11010</v>
      </c>
      <c r="D742" s="0"/>
      <c r="E742" s="0"/>
      <c r="F742" s="0"/>
      <c r="G742" s="0"/>
      <c r="H742" s="0"/>
      <c r="I742" s="0"/>
      <c r="J742" s="0"/>
      <c r="K742" s="0"/>
      <c r="L742" s="0"/>
      <c r="M742" s="0"/>
      <c r="ALZ742" s="0"/>
      <c r="AMA742" s="0"/>
      <c r="AMB742" s="0"/>
      <c r="AMC742" s="0"/>
      <c r="AMD742" s="0"/>
      <c r="AME742" s="0"/>
      <c r="AMF742" s="0"/>
      <c r="AMG742" s="0"/>
      <c r="AMH742" s="0"/>
      <c r="AMI742" s="0"/>
      <c r="AMJ742" s="0"/>
    </row>
    <row r="743" s="27" customFormat="true" ht="29.85" hidden="false" customHeight="false" outlineLevel="0" collapsed="false">
      <c r="A743" s="61" t="n">
        <v>205250429</v>
      </c>
      <c r="B743" s="63" t="s">
        <v>5172</v>
      </c>
      <c r="C743" s="64" t="n">
        <v>13800</v>
      </c>
      <c r="D743" s="0"/>
      <c r="E743" s="0"/>
      <c r="F743" s="0"/>
      <c r="G743" s="0"/>
      <c r="H743" s="0"/>
      <c r="I743" s="0"/>
      <c r="J743" s="0"/>
      <c r="K743" s="0"/>
      <c r="L743" s="0"/>
      <c r="M743" s="0"/>
      <c r="ALZ743" s="0"/>
      <c r="AMA743" s="0"/>
      <c r="AMB743" s="0"/>
      <c r="AMC743" s="0"/>
      <c r="AMD743" s="0"/>
      <c r="AME743" s="0"/>
      <c r="AMF743" s="0"/>
      <c r="AMG743" s="0"/>
      <c r="AMH743" s="0"/>
      <c r="AMI743" s="0"/>
      <c r="AMJ743" s="0"/>
    </row>
    <row r="744" customFormat="false" ht="29.85" hidden="false" customHeight="false" outlineLevel="0" collapsed="false">
      <c r="A744" s="7" t="n">
        <v>205250500</v>
      </c>
      <c r="B744" s="9" t="s">
        <v>2394</v>
      </c>
      <c r="C744" s="10" t="n">
        <v>3670</v>
      </c>
    </row>
    <row r="745" s="12" customFormat="true" ht="29.85" hidden="false" customHeight="false" outlineLevel="0" collapsed="false">
      <c r="A745" s="7" t="n">
        <v>205250500</v>
      </c>
      <c r="B745" s="9" t="s">
        <v>2395</v>
      </c>
      <c r="C745" s="10" t="n">
        <v>25000</v>
      </c>
      <c r="AMB745" s="0"/>
      <c r="AMC745" s="0"/>
      <c r="AMD745" s="0"/>
      <c r="AME745" s="0"/>
      <c r="AMF745" s="0"/>
      <c r="AMG745" s="0"/>
      <c r="AMH745" s="0"/>
      <c r="AMI745" s="0"/>
      <c r="AMJ745" s="0"/>
    </row>
    <row r="746" s="12" customFormat="true" ht="29.85" hidden="false" customHeight="false" outlineLevel="0" collapsed="false">
      <c r="A746" s="7" t="n">
        <v>205250536</v>
      </c>
      <c r="B746" s="9" t="s">
        <v>6805</v>
      </c>
      <c r="C746" s="10" t="n">
        <v>11010</v>
      </c>
      <c r="AMB746" s="0"/>
      <c r="AMC746" s="0"/>
      <c r="AMD746" s="0"/>
      <c r="AME746" s="0"/>
      <c r="AMF746" s="0"/>
      <c r="AMG746" s="0"/>
      <c r="AMH746" s="0"/>
      <c r="AMI746" s="0"/>
      <c r="AMJ746" s="0"/>
    </row>
    <row r="747" s="27" customFormat="true" ht="29.85" hidden="false" customHeight="false" outlineLevel="0" collapsed="false">
      <c r="A747" s="7" t="n">
        <v>205250536</v>
      </c>
      <c r="B747" s="9" t="s">
        <v>6806</v>
      </c>
      <c r="C747" s="10" t="n">
        <v>20000</v>
      </c>
      <c r="D747" s="0"/>
      <c r="E747" s="0"/>
      <c r="F747" s="0"/>
      <c r="G747" s="0"/>
      <c r="H747" s="0"/>
      <c r="I747" s="0"/>
      <c r="J747" s="0"/>
      <c r="K747" s="0"/>
      <c r="L747" s="0"/>
      <c r="M747" s="0"/>
      <c r="ALZ747" s="0"/>
      <c r="AMA747" s="0"/>
      <c r="AMB747" s="0"/>
      <c r="AMC747" s="0"/>
      <c r="AMD747" s="0"/>
      <c r="AME747" s="0"/>
      <c r="AMF747" s="0"/>
      <c r="AMG747" s="0"/>
      <c r="AMH747" s="0"/>
      <c r="AMI747" s="0"/>
      <c r="AMJ747" s="0"/>
    </row>
    <row r="748" customFormat="false" ht="15.65" hidden="false" customHeight="false" outlineLevel="0" collapsed="false">
      <c r="A748" s="7" t="n">
        <v>205250551</v>
      </c>
      <c r="B748" s="9" t="s">
        <v>2640</v>
      </c>
      <c r="C748" s="10" t="n">
        <v>25690</v>
      </c>
    </row>
    <row r="749" s="27" customFormat="true" ht="15.65" hidden="false" customHeight="false" outlineLevel="0" collapsed="false">
      <c r="A749" s="7" t="n">
        <v>205250551</v>
      </c>
      <c r="B749" s="9" t="s">
        <v>2641</v>
      </c>
      <c r="C749" s="10" t="n">
        <v>5000</v>
      </c>
      <c r="D749" s="0"/>
      <c r="E749" s="0"/>
      <c r="F749" s="0"/>
      <c r="G749" s="0"/>
      <c r="H749" s="0"/>
      <c r="I749" s="0"/>
      <c r="J749" s="0"/>
      <c r="K749" s="0"/>
      <c r="L749" s="0"/>
      <c r="M749" s="0"/>
      <c r="ALZ749" s="0"/>
      <c r="AMA749" s="0"/>
      <c r="AMB749" s="0"/>
      <c r="AMC749" s="0"/>
      <c r="AMD749" s="0"/>
      <c r="AME749" s="0"/>
      <c r="AMF749" s="0"/>
      <c r="AMG749" s="0"/>
      <c r="AMH749" s="0"/>
      <c r="AMI749" s="0"/>
      <c r="AMJ749" s="0"/>
    </row>
    <row r="750" s="12" customFormat="true" ht="15.65" hidden="false" customHeight="false" outlineLevel="0" collapsed="false">
      <c r="A750" s="7" t="n">
        <v>205250551</v>
      </c>
      <c r="B750" s="9" t="s">
        <v>2642</v>
      </c>
      <c r="C750" s="10" t="n">
        <v>31290</v>
      </c>
      <c r="AMB750" s="0"/>
      <c r="AMC750" s="0"/>
      <c r="AMD750" s="0"/>
      <c r="AME750" s="0"/>
      <c r="AMF750" s="0"/>
      <c r="AMG750" s="0"/>
      <c r="AMH750" s="0"/>
      <c r="AMI750" s="0"/>
      <c r="AMJ750" s="0"/>
    </row>
    <row r="751" s="12" customFormat="true" ht="15.65" hidden="false" customHeight="false" outlineLevel="0" collapsed="false">
      <c r="A751" s="7" t="n">
        <v>205250551</v>
      </c>
      <c r="B751" s="9" t="s">
        <v>2643</v>
      </c>
      <c r="C751" s="10" t="n">
        <v>6600</v>
      </c>
      <c r="AMB751" s="0"/>
      <c r="AMC751" s="0"/>
      <c r="AMD751" s="0"/>
      <c r="AME751" s="0"/>
      <c r="AMF751" s="0"/>
      <c r="AMG751" s="0"/>
      <c r="AMH751" s="0"/>
      <c r="AMI751" s="0"/>
      <c r="AMJ751" s="0"/>
    </row>
    <row r="752" customFormat="false" ht="29.85" hidden="false" customHeight="false" outlineLevel="0" collapsed="false">
      <c r="A752" s="61" t="n">
        <v>205250570</v>
      </c>
      <c r="B752" s="63" t="s">
        <v>1770</v>
      </c>
      <c r="C752" s="64" t="n">
        <v>18350</v>
      </c>
    </row>
    <row r="753" s="27" customFormat="true" ht="29.85" hidden="false" customHeight="false" outlineLevel="0" collapsed="false">
      <c r="A753" s="61" t="n">
        <v>205250570</v>
      </c>
      <c r="B753" s="24" t="s">
        <v>1771</v>
      </c>
      <c r="C753" s="25" t="n">
        <v>13400</v>
      </c>
      <c r="D753" s="0"/>
      <c r="E753" s="0"/>
      <c r="F753" s="0"/>
      <c r="G753" s="0"/>
      <c r="H753" s="0"/>
      <c r="I753" s="0"/>
      <c r="J753" s="0"/>
      <c r="K753" s="0"/>
      <c r="L753" s="0"/>
      <c r="M753" s="0"/>
      <c r="ALZ753" s="0"/>
      <c r="AMA753" s="0"/>
      <c r="AMB753" s="0"/>
      <c r="AMC753" s="0"/>
      <c r="AMD753" s="0"/>
      <c r="AME753" s="0"/>
      <c r="AMF753" s="0"/>
      <c r="AMG753" s="0"/>
      <c r="AMH753" s="0"/>
      <c r="AMI753" s="0"/>
      <c r="AMJ753" s="0"/>
    </row>
    <row r="754" customFormat="false" ht="15.65" hidden="false" customHeight="false" outlineLevel="0" collapsed="false">
      <c r="A754" s="61" t="n">
        <v>205250570</v>
      </c>
      <c r="B754" s="24" t="s">
        <v>1772</v>
      </c>
      <c r="C754" s="25" t="n">
        <v>7340</v>
      </c>
    </row>
    <row r="755" customFormat="false" ht="15.65" hidden="false" customHeight="false" outlineLevel="0" collapsed="false">
      <c r="A755" s="61" t="n">
        <v>205250570</v>
      </c>
      <c r="B755" s="24" t="s">
        <v>1773</v>
      </c>
      <c r="C755" s="25" t="n">
        <v>14400</v>
      </c>
    </row>
    <row r="756" customFormat="false" ht="29.85" hidden="false" customHeight="false" outlineLevel="0" collapsed="false">
      <c r="A756" s="61" t="n">
        <v>205250570</v>
      </c>
      <c r="B756" s="24" t="s">
        <v>1774</v>
      </c>
      <c r="C756" s="25" t="n">
        <v>18350</v>
      </c>
    </row>
    <row r="757" customFormat="false" ht="29.85" hidden="false" customHeight="false" outlineLevel="0" collapsed="false">
      <c r="A757" s="61" t="n">
        <v>205250570</v>
      </c>
      <c r="B757" s="24" t="s">
        <v>1775</v>
      </c>
      <c r="C757" s="25" t="n">
        <v>12200</v>
      </c>
    </row>
    <row r="758" s="27" customFormat="true" ht="29.85" hidden="false" customHeight="false" outlineLevel="0" collapsed="false">
      <c r="A758" s="61" t="n">
        <v>205250570</v>
      </c>
      <c r="B758" s="24" t="s">
        <v>1776</v>
      </c>
      <c r="C758" s="25" t="n">
        <v>7340</v>
      </c>
      <c r="D758" s="0"/>
      <c r="E758" s="0"/>
      <c r="F758" s="0"/>
      <c r="G758" s="0"/>
      <c r="H758" s="0"/>
      <c r="I758" s="0"/>
      <c r="J758" s="0"/>
      <c r="K758" s="0"/>
      <c r="L758" s="0"/>
      <c r="M758" s="0"/>
      <c r="ALZ758" s="0"/>
      <c r="AMA758" s="0"/>
      <c r="AMB758" s="0"/>
      <c r="AMC758" s="0"/>
      <c r="AMD758" s="0"/>
      <c r="AME758" s="0"/>
      <c r="AMF758" s="0"/>
      <c r="AMG758" s="0"/>
      <c r="AMH758" s="0"/>
      <c r="AMI758" s="0"/>
      <c r="AMJ758" s="0"/>
    </row>
    <row r="759" customFormat="false" ht="29.85" hidden="false" customHeight="false" outlineLevel="0" collapsed="false">
      <c r="A759" s="61" t="n">
        <v>205250570</v>
      </c>
      <c r="B759" s="24" t="s">
        <v>1777</v>
      </c>
      <c r="C759" s="25" t="n">
        <v>14200</v>
      </c>
    </row>
    <row r="760" s="12" customFormat="true" ht="29.85" hidden="false" customHeight="false" outlineLevel="0" collapsed="false">
      <c r="A760" s="7" t="n">
        <v>205250584</v>
      </c>
      <c r="B760" s="9" t="s">
        <v>4961</v>
      </c>
      <c r="C760" s="10" t="n">
        <v>11010</v>
      </c>
      <c r="AMB760" s="0"/>
      <c r="AMC760" s="0"/>
      <c r="AMD760" s="0"/>
      <c r="AME760" s="0"/>
      <c r="AMF760" s="0"/>
      <c r="AMG760" s="0"/>
      <c r="AMH760" s="0"/>
      <c r="AMI760" s="0"/>
      <c r="AMJ760" s="0"/>
    </row>
    <row r="761" customFormat="false" ht="29.85" hidden="false" customHeight="false" outlineLevel="0" collapsed="false">
      <c r="A761" s="7" t="n">
        <v>205250584</v>
      </c>
      <c r="B761" s="9" t="s">
        <v>4962</v>
      </c>
      <c r="C761" s="10" t="n">
        <v>5000</v>
      </c>
    </row>
    <row r="762" customFormat="false" ht="29.85" hidden="false" customHeight="false" outlineLevel="0" collapsed="false">
      <c r="A762" s="7" t="n">
        <v>205250627</v>
      </c>
      <c r="B762" s="9" t="s">
        <v>994</v>
      </c>
      <c r="C762" s="10" t="n">
        <v>7340</v>
      </c>
    </row>
    <row r="763" customFormat="false" ht="29.85" hidden="false" customHeight="false" outlineLevel="0" collapsed="false">
      <c r="A763" s="7" t="n">
        <v>205250627</v>
      </c>
      <c r="B763" s="9" t="s">
        <v>995</v>
      </c>
      <c r="C763" s="10" t="n">
        <v>6100</v>
      </c>
    </row>
    <row r="764" s="27" customFormat="true" ht="29.85" hidden="false" customHeight="false" outlineLevel="0" collapsed="false">
      <c r="A764" s="7" t="n">
        <v>205250632</v>
      </c>
      <c r="B764" s="9" t="s">
        <v>807</v>
      </c>
      <c r="C764" s="10" t="n">
        <v>7340</v>
      </c>
      <c r="D764" s="0"/>
      <c r="E764" s="0"/>
      <c r="F764" s="0"/>
      <c r="G764" s="0"/>
      <c r="H764" s="0"/>
      <c r="I764" s="0"/>
      <c r="J764" s="0"/>
      <c r="K764" s="0"/>
      <c r="L764" s="0"/>
      <c r="M764" s="0"/>
      <c r="ALZ764" s="0"/>
      <c r="AMA764" s="0"/>
      <c r="AMB764" s="0"/>
      <c r="AMC764" s="0"/>
      <c r="AMD764" s="0"/>
      <c r="AME764" s="0"/>
      <c r="AMF764" s="0"/>
      <c r="AMG764" s="0"/>
      <c r="AMH764" s="0"/>
      <c r="AMI764" s="0"/>
      <c r="AMJ764" s="0"/>
    </row>
    <row r="765" customFormat="false" ht="29.85" hidden="false" customHeight="false" outlineLevel="0" collapsed="false">
      <c r="A765" s="7" t="n">
        <v>205250632</v>
      </c>
      <c r="B765" s="9" t="s">
        <v>808</v>
      </c>
      <c r="C765" s="10" t="n">
        <v>6100</v>
      </c>
    </row>
    <row r="766" customFormat="false" ht="29.85" hidden="false" customHeight="false" outlineLevel="0" collapsed="false">
      <c r="A766" s="7" t="n">
        <v>205250637</v>
      </c>
      <c r="B766" s="9" t="s">
        <v>5051</v>
      </c>
      <c r="C766" s="10" t="n">
        <v>7340</v>
      </c>
    </row>
    <row r="767" customFormat="false" ht="29.85" hidden="false" customHeight="false" outlineLevel="0" collapsed="false">
      <c r="A767" s="7" t="n">
        <v>205250637</v>
      </c>
      <c r="B767" s="9" t="s">
        <v>5052</v>
      </c>
      <c r="C767" s="10" t="n">
        <v>7200</v>
      </c>
    </row>
    <row r="768" customFormat="false" ht="29.85" hidden="false" customHeight="false" outlineLevel="0" collapsed="false">
      <c r="A768" s="7" t="n">
        <v>205250665</v>
      </c>
      <c r="B768" s="9" t="s">
        <v>1757</v>
      </c>
      <c r="C768" s="10" t="n">
        <v>25000</v>
      </c>
    </row>
    <row r="769" s="12" customFormat="true" ht="29.85" hidden="false" customHeight="false" outlineLevel="0" collapsed="false">
      <c r="A769" s="7" t="n">
        <v>205250665</v>
      </c>
      <c r="B769" s="24" t="s">
        <v>1758</v>
      </c>
      <c r="C769" s="25" t="n">
        <v>3670</v>
      </c>
      <c r="AMB769" s="0"/>
      <c r="AMC769" s="0"/>
      <c r="AMD769" s="0"/>
      <c r="AME769" s="0"/>
      <c r="AMF769" s="0"/>
      <c r="AMG769" s="0"/>
      <c r="AMH769" s="0"/>
      <c r="AMI769" s="0"/>
      <c r="AMJ769" s="0"/>
    </row>
    <row r="770" customFormat="false" ht="29.85" hidden="false" customHeight="false" outlineLevel="0" collapsed="false">
      <c r="A770" s="61" t="n">
        <v>205250677</v>
      </c>
      <c r="B770" s="63" t="s">
        <v>1330</v>
      </c>
      <c r="C770" s="64" t="n">
        <v>7340</v>
      </c>
    </row>
    <row r="771" customFormat="false" ht="29.85" hidden="false" customHeight="false" outlineLevel="0" collapsed="false">
      <c r="A771" s="61" t="n">
        <v>205250677</v>
      </c>
      <c r="B771" s="63" t="s">
        <v>1331</v>
      </c>
      <c r="C771" s="64" t="n">
        <v>12200</v>
      </c>
    </row>
    <row r="772" s="27" customFormat="true" ht="29.85" hidden="false" customHeight="false" outlineLevel="0" collapsed="false">
      <c r="A772" s="99" t="n">
        <v>205250678</v>
      </c>
      <c r="B772" s="13" t="s">
        <v>1474</v>
      </c>
      <c r="C772" s="14" t="n">
        <v>37200</v>
      </c>
      <c r="D772" s="0"/>
      <c r="E772" s="0"/>
      <c r="F772" s="0"/>
      <c r="G772" s="0"/>
      <c r="H772" s="0"/>
      <c r="I772" s="0"/>
      <c r="J772" s="0"/>
      <c r="K772" s="0"/>
      <c r="L772" s="0"/>
      <c r="M772" s="0"/>
      <c r="ALZ772" s="0"/>
      <c r="AMA772" s="0"/>
      <c r="AMB772" s="0"/>
      <c r="AMC772" s="0"/>
      <c r="AMD772" s="0"/>
      <c r="AME772" s="0"/>
      <c r="AMF772" s="0"/>
      <c r="AMG772" s="0"/>
      <c r="AMH772" s="0"/>
      <c r="AMI772" s="0"/>
      <c r="AMJ772" s="0"/>
    </row>
    <row r="773" customFormat="false" ht="29.85" hidden="false" customHeight="false" outlineLevel="0" collapsed="false">
      <c r="A773" s="7" t="n">
        <v>205250714</v>
      </c>
      <c r="B773" s="9" t="s">
        <v>4143</v>
      </c>
      <c r="C773" s="10" t="n">
        <v>8940</v>
      </c>
      <c r="D773" s="30"/>
      <c r="E773" s="30"/>
      <c r="F773" s="30"/>
      <c r="G773" s="30"/>
      <c r="H773" s="30"/>
      <c r="I773" s="30"/>
      <c r="J773" s="30"/>
      <c r="K773" s="30"/>
      <c r="L773" s="30"/>
      <c r="M773" s="30"/>
    </row>
    <row r="774" customFormat="false" ht="29.85" hidden="false" customHeight="false" outlineLevel="0" collapsed="false">
      <c r="A774" s="7" t="n">
        <v>205250714</v>
      </c>
      <c r="B774" s="104" t="s">
        <v>4144</v>
      </c>
      <c r="C774" s="10" t="n">
        <v>33000</v>
      </c>
    </row>
    <row r="775" customFormat="false" ht="29.85" hidden="false" customHeight="false" outlineLevel="0" collapsed="false">
      <c r="A775" s="7" t="n">
        <v>205250761</v>
      </c>
      <c r="B775" s="9" t="s">
        <v>2945</v>
      </c>
      <c r="C775" s="10" t="n">
        <v>27350</v>
      </c>
    </row>
    <row r="776" customFormat="false" ht="29.85" hidden="false" customHeight="false" outlineLevel="0" collapsed="false">
      <c r="A776" s="7" t="n">
        <v>205250761</v>
      </c>
      <c r="B776" s="9" t="s">
        <v>2946</v>
      </c>
      <c r="C776" s="10" t="n">
        <v>7000</v>
      </c>
    </row>
    <row r="777" s="27" customFormat="true" ht="29.85" hidden="false" customHeight="false" outlineLevel="0" collapsed="false">
      <c r="A777" s="7" t="n">
        <v>205250950</v>
      </c>
      <c r="B777" s="9" t="s">
        <v>3925</v>
      </c>
      <c r="C777" s="10" t="n">
        <v>22020</v>
      </c>
      <c r="D777" s="0"/>
      <c r="E777" s="0"/>
      <c r="F777" s="0"/>
      <c r="G777" s="0"/>
      <c r="H777" s="0"/>
      <c r="I777" s="0"/>
      <c r="J777" s="0"/>
      <c r="K777" s="0"/>
      <c r="L777" s="0"/>
      <c r="M777" s="0"/>
      <c r="ALZ777" s="0"/>
      <c r="AMA777" s="0"/>
      <c r="AMB777" s="0"/>
      <c r="AMC777" s="0"/>
      <c r="AMD777" s="0"/>
      <c r="AME777" s="0"/>
      <c r="AMF777" s="0"/>
      <c r="AMG777" s="0"/>
      <c r="AMH777" s="0"/>
      <c r="AMI777" s="0"/>
      <c r="AMJ777" s="0"/>
    </row>
    <row r="778" customFormat="false" ht="29.85" hidden="false" customHeight="false" outlineLevel="0" collapsed="false">
      <c r="A778" s="7" t="n">
        <v>205250950</v>
      </c>
      <c r="B778" s="9" t="s">
        <v>3926</v>
      </c>
      <c r="C778" s="10" t="n">
        <v>21600</v>
      </c>
    </row>
    <row r="779" customFormat="false" ht="29.85" hidden="false" customHeight="false" outlineLevel="0" collapsed="false">
      <c r="A779" s="7" t="n">
        <v>205251020</v>
      </c>
      <c r="B779" s="9" t="s">
        <v>6459</v>
      </c>
      <c r="C779" s="10" t="n">
        <v>11560.5</v>
      </c>
    </row>
    <row r="780" customFormat="false" ht="29.85" hidden="false" customHeight="false" outlineLevel="0" collapsed="false">
      <c r="A780" s="7" t="n">
        <v>205251020</v>
      </c>
      <c r="B780" s="9" t="s">
        <v>6460</v>
      </c>
      <c r="C780" s="10" t="n">
        <v>6100</v>
      </c>
    </row>
    <row r="781" customFormat="false" ht="29.85" hidden="false" customHeight="false" outlineLevel="0" collapsed="false">
      <c r="A781" s="7" t="n">
        <v>205251096</v>
      </c>
      <c r="B781" s="9" t="s">
        <v>6228</v>
      </c>
      <c r="C781" s="10" t="n">
        <v>14080.5</v>
      </c>
    </row>
    <row r="782" customFormat="false" ht="29.85" hidden="false" customHeight="false" outlineLevel="0" collapsed="false">
      <c r="A782" s="7" t="n">
        <v>205251096</v>
      </c>
      <c r="B782" s="9" t="s">
        <v>6229</v>
      </c>
      <c r="C782" s="10" t="n">
        <v>7700</v>
      </c>
    </row>
    <row r="783" customFormat="false" ht="15.65" hidden="false" customHeight="false" outlineLevel="0" collapsed="false">
      <c r="A783" s="7" t="n">
        <v>205251140</v>
      </c>
      <c r="B783" s="9" t="s">
        <v>99</v>
      </c>
      <c r="C783" s="10" t="n">
        <v>9387</v>
      </c>
    </row>
    <row r="784" customFormat="false" ht="15.65" hidden="false" customHeight="false" outlineLevel="0" collapsed="false">
      <c r="A784" s="7" t="n">
        <v>205251140</v>
      </c>
      <c r="B784" s="9" t="s">
        <v>100</v>
      </c>
      <c r="C784" s="10" t="n">
        <v>15400</v>
      </c>
    </row>
    <row r="785" customFormat="false" ht="29.85" hidden="false" customHeight="false" outlineLevel="0" collapsed="false">
      <c r="A785" s="7" t="n">
        <v>205251159</v>
      </c>
      <c r="B785" s="9" t="s">
        <v>699</v>
      </c>
      <c r="C785" s="10" t="n">
        <v>11560.5</v>
      </c>
    </row>
    <row r="786" customFormat="false" ht="29.85" hidden="false" customHeight="false" outlineLevel="0" collapsed="false">
      <c r="A786" s="7" t="n">
        <v>205251159</v>
      </c>
      <c r="B786" s="9" t="s">
        <v>700</v>
      </c>
      <c r="C786" s="10" t="n">
        <v>7200</v>
      </c>
    </row>
    <row r="787" customFormat="false" ht="15.65" hidden="false" customHeight="false" outlineLevel="0" collapsed="false">
      <c r="A787" s="7" t="n">
        <v>205251201</v>
      </c>
      <c r="B787" s="9" t="s">
        <v>3122</v>
      </c>
      <c r="C787" s="10" t="n">
        <v>26974.5</v>
      </c>
    </row>
    <row r="788" s="27" customFormat="true" ht="15.65" hidden="false" customHeight="false" outlineLevel="0" collapsed="false">
      <c r="A788" s="7" t="n">
        <v>205251201</v>
      </c>
      <c r="B788" s="9" t="s">
        <v>3123</v>
      </c>
      <c r="C788" s="10" t="n">
        <v>18300</v>
      </c>
      <c r="D788" s="0"/>
      <c r="E788" s="0"/>
      <c r="F788" s="0"/>
      <c r="G788" s="0"/>
      <c r="H788" s="0"/>
      <c r="I788" s="0"/>
      <c r="J788" s="0"/>
      <c r="K788" s="0"/>
      <c r="L788" s="0"/>
      <c r="M788" s="0"/>
      <c r="ALZ788" s="0"/>
      <c r="AMA788" s="0"/>
      <c r="AMB788" s="0"/>
      <c r="AMC788" s="0"/>
      <c r="AMD788" s="0"/>
      <c r="AME788" s="0"/>
      <c r="AMF788" s="0"/>
      <c r="AMG788" s="0"/>
      <c r="AMH788" s="0"/>
      <c r="AMI788" s="0"/>
      <c r="AMJ788" s="0"/>
    </row>
    <row r="789" customFormat="false" ht="29.85" hidden="false" customHeight="false" outlineLevel="0" collapsed="false">
      <c r="A789" s="133" t="n">
        <v>205251206</v>
      </c>
      <c r="B789" s="24" t="s">
        <v>790</v>
      </c>
      <c r="C789" s="25" t="n">
        <v>7707</v>
      </c>
    </row>
    <row r="790" s="12" customFormat="true" ht="29.85" hidden="false" customHeight="false" outlineLevel="0" collapsed="false">
      <c r="A790" s="133" t="n">
        <v>205251206</v>
      </c>
      <c r="B790" s="24" t="s">
        <v>791</v>
      </c>
      <c r="C790" s="25" t="n">
        <v>7100</v>
      </c>
      <c r="AMB790" s="0"/>
      <c r="AMC790" s="0"/>
      <c r="AMD790" s="0"/>
      <c r="AME790" s="0"/>
      <c r="AMF790" s="0"/>
      <c r="AMG790" s="0"/>
      <c r="AMH790" s="0"/>
      <c r="AMI790" s="0"/>
      <c r="AMJ790" s="0"/>
    </row>
    <row r="791" s="12" customFormat="true" ht="29.85" hidden="false" customHeight="false" outlineLevel="0" collapsed="false">
      <c r="A791" s="133" t="n">
        <v>205251206</v>
      </c>
      <c r="B791" s="24" t="s">
        <v>792</v>
      </c>
      <c r="C791" s="25" t="n">
        <v>7707</v>
      </c>
      <c r="AMB791" s="0"/>
      <c r="AMC791" s="0"/>
      <c r="AMD791" s="0"/>
      <c r="AME791" s="0"/>
      <c r="AMF791" s="0"/>
      <c r="AMG791" s="0"/>
      <c r="AMH791" s="0"/>
      <c r="AMI791" s="0"/>
      <c r="AMJ791" s="0"/>
    </row>
    <row r="792" customFormat="false" ht="29.85" hidden="false" customHeight="false" outlineLevel="0" collapsed="false">
      <c r="A792" s="133" t="n">
        <v>205251206</v>
      </c>
      <c r="B792" s="24" t="s">
        <v>793</v>
      </c>
      <c r="C792" s="25" t="n">
        <v>7200</v>
      </c>
    </row>
    <row r="793" customFormat="false" ht="29.85" hidden="false" customHeight="false" outlineLevel="0" collapsed="false">
      <c r="A793" s="7" t="n">
        <v>205251223</v>
      </c>
      <c r="B793" s="9" t="s">
        <v>3090</v>
      </c>
      <c r="C793" s="10" t="n">
        <v>11560.5</v>
      </c>
    </row>
    <row r="794" customFormat="false" ht="29.85" hidden="false" customHeight="false" outlineLevel="0" collapsed="false">
      <c r="A794" s="7" t="n">
        <v>205251223</v>
      </c>
      <c r="B794" s="9" t="s">
        <v>3091</v>
      </c>
      <c r="C794" s="10" t="n">
        <v>5000</v>
      </c>
    </row>
    <row r="795" customFormat="false" ht="29.85" hidden="false" customHeight="false" outlineLevel="0" collapsed="false">
      <c r="A795" s="7" t="n">
        <v>205251256</v>
      </c>
      <c r="B795" s="9" t="s">
        <v>2010</v>
      </c>
      <c r="C795" s="10" t="n">
        <v>3853.5</v>
      </c>
    </row>
    <row r="796" s="27" customFormat="true" ht="29.85" hidden="false" customHeight="false" outlineLevel="0" collapsed="false">
      <c r="A796" s="7" t="n">
        <v>205251256</v>
      </c>
      <c r="B796" s="9" t="s">
        <v>2011</v>
      </c>
      <c r="C796" s="10" t="n">
        <v>50500</v>
      </c>
      <c r="D796" s="0"/>
      <c r="E796" s="0"/>
      <c r="F796" s="0"/>
      <c r="G796" s="0"/>
      <c r="H796" s="0"/>
      <c r="I796" s="0"/>
      <c r="J796" s="0"/>
      <c r="K796" s="0"/>
      <c r="L796" s="0"/>
      <c r="M796" s="0"/>
      <c r="ALZ796" s="0"/>
      <c r="AMA796" s="0"/>
      <c r="AMB796" s="0"/>
      <c r="AMC796" s="0"/>
      <c r="AMD796" s="0"/>
      <c r="AME796" s="0"/>
      <c r="AMF796" s="0"/>
      <c r="AMG796" s="0"/>
      <c r="AMH796" s="0"/>
      <c r="AMI796" s="0"/>
      <c r="AMJ796" s="0"/>
    </row>
    <row r="797" customFormat="false" ht="29.85" hidden="false" customHeight="false" outlineLevel="0" collapsed="false">
      <c r="A797" s="7" t="n">
        <v>205251256</v>
      </c>
      <c r="B797" s="24" t="s">
        <v>2012</v>
      </c>
      <c r="C797" s="25" t="n">
        <v>3853.5</v>
      </c>
      <c r="D797" s="30"/>
      <c r="E797" s="30"/>
      <c r="F797" s="30"/>
      <c r="G797" s="30"/>
      <c r="H797" s="30"/>
      <c r="I797" s="30"/>
      <c r="J797" s="30"/>
      <c r="K797" s="30"/>
      <c r="L797" s="30"/>
      <c r="M797" s="30"/>
    </row>
    <row r="798" customFormat="false" ht="29.85" hidden="false" customHeight="false" outlineLevel="0" collapsed="false">
      <c r="A798" s="133" t="n">
        <v>205251377</v>
      </c>
      <c r="B798" s="24" t="s">
        <v>5372</v>
      </c>
      <c r="C798" s="25" t="n">
        <v>11560.5</v>
      </c>
    </row>
    <row r="799" customFormat="false" ht="29.85" hidden="false" customHeight="false" outlineLevel="0" collapsed="false">
      <c r="A799" s="133" t="n">
        <v>205251377</v>
      </c>
      <c r="B799" s="24" t="s">
        <v>5373</v>
      </c>
      <c r="C799" s="25" t="n">
        <v>5000</v>
      </c>
    </row>
    <row r="800" customFormat="false" ht="29.85" hidden="false" customHeight="false" outlineLevel="0" collapsed="false">
      <c r="A800" s="7" t="n">
        <v>205251396</v>
      </c>
      <c r="B800" s="9" t="s">
        <v>2211</v>
      </c>
      <c r="C800" s="10" t="n">
        <v>28717</v>
      </c>
    </row>
    <row r="801" customFormat="false" ht="29.85" hidden="false" customHeight="false" outlineLevel="0" collapsed="false">
      <c r="A801" s="7" t="n">
        <v>205251396</v>
      </c>
      <c r="B801" s="9" t="s">
        <v>2212</v>
      </c>
      <c r="C801" s="10" t="n">
        <v>49000</v>
      </c>
    </row>
    <row r="802" s="27" customFormat="true" ht="29.85" hidden="false" customHeight="false" outlineLevel="0" collapsed="false">
      <c r="A802" s="7" t="n">
        <v>205251396</v>
      </c>
      <c r="B802" s="9" t="s">
        <v>2213</v>
      </c>
      <c r="C802" s="10" t="n">
        <v>19267.5</v>
      </c>
      <c r="D802" s="0"/>
      <c r="E802" s="0"/>
      <c r="F802" s="0"/>
      <c r="G802" s="0"/>
      <c r="H802" s="0"/>
      <c r="I802" s="0"/>
      <c r="J802" s="0"/>
      <c r="K802" s="0"/>
      <c r="L802" s="0"/>
      <c r="M802" s="0"/>
      <c r="ALZ802" s="0"/>
      <c r="AMA802" s="0"/>
      <c r="AMB802" s="0"/>
      <c r="AMC802" s="0"/>
      <c r="AMD802" s="0"/>
      <c r="AME802" s="0"/>
      <c r="AMF802" s="0"/>
      <c r="AMG802" s="0"/>
      <c r="AMH802" s="0"/>
      <c r="AMI802" s="0"/>
      <c r="AMJ802" s="0"/>
    </row>
    <row r="803" customFormat="false" ht="29.85" hidden="false" customHeight="false" outlineLevel="0" collapsed="false">
      <c r="A803" s="7" t="n">
        <v>205251396</v>
      </c>
      <c r="B803" s="9" t="s">
        <v>2214</v>
      </c>
      <c r="C803" s="10" t="n">
        <v>36000</v>
      </c>
    </row>
    <row r="804" s="27" customFormat="true" ht="15" hidden="false" customHeight="false" outlineLevel="0" collapsed="false">
      <c r="A804" s="7" t="n">
        <v>205251396</v>
      </c>
      <c r="B804" s="9"/>
      <c r="C804" s="10"/>
      <c r="D804" s="0"/>
      <c r="E804" s="0"/>
      <c r="F804" s="0"/>
      <c r="G804" s="0"/>
      <c r="H804" s="0"/>
      <c r="I804" s="0"/>
      <c r="J804" s="0"/>
      <c r="K804" s="0"/>
      <c r="L804" s="0"/>
      <c r="M804" s="0"/>
      <c r="ALZ804" s="0"/>
      <c r="AMA804" s="0"/>
      <c r="AMB804" s="0"/>
      <c r="AMC804" s="0"/>
      <c r="AMD804" s="0"/>
      <c r="AME804" s="0"/>
      <c r="AMF804" s="0"/>
      <c r="AMG804" s="0"/>
      <c r="AMH804" s="0"/>
      <c r="AMI804" s="0"/>
      <c r="AMJ804" s="0"/>
    </row>
    <row r="805" customFormat="false" ht="29.85" hidden="false" customHeight="false" outlineLevel="0" collapsed="false">
      <c r="A805" s="7" t="n">
        <v>205251441</v>
      </c>
      <c r="B805" s="9" t="s">
        <v>5643</v>
      </c>
      <c r="C805" s="10" t="n">
        <v>3853.5</v>
      </c>
      <c r="D805" s="30"/>
      <c r="E805" s="30"/>
      <c r="F805" s="30"/>
      <c r="G805" s="30"/>
      <c r="H805" s="30"/>
      <c r="I805" s="30"/>
      <c r="J805" s="30"/>
      <c r="K805" s="30"/>
      <c r="L805" s="30"/>
      <c r="M805" s="30"/>
    </row>
    <row r="806" customFormat="false" ht="29.85" hidden="false" customHeight="false" outlineLevel="0" collapsed="false">
      <c r="A806" s="7" t="n">
        <v>205251441</v>
      </c>
      <c r="B806" s="9" t="s">
        <v>5644</v>
      </c>
      <c r="C806" s="10" t="n">
        <v>16000</v>
      </c>
    </row>
    <row r="807" s="44" customFormat="true" ht="29.85" hidden="false" customHeight="false" outlineLevel="0" collapsed="false">
      <c r="A807" s="99" t="n">
        <v>205251556</v>
      </c>
      <c r="B807" s="13" t="s">
        <v>3898</v>
      </c>
      <c r="C807" s="14" t="n">
        <v>7707</v>
      </c>
      <c r="D807" s="0"/>
      <c r="E807" s="0"/>
      <c r="F807" s="0"/>
      <c r="G807" s="0"/>
      <c r="H807" s="0"/>
      <c r="I807" s="0"/>
      <c r="J807" s="0"/>
      <c r="K807" s="0"/>
      <c r="L807" s="0"/>
      <c r="M807" s="0"/>
      <c r="ALZ807" s="0"/>
      <c r="AMA807" s="0"/>
      <c r="AMB807" s="0"/>
      <c r="AMC807" s="0"/>
      <c r="AMD807" s="0"/>
      <c r="AME807" s="0"/>
      <c r="AMF807" s="0"/>
      <c r="AMG807" s="0"/>
      <c r="AMH807" s="0"/>
      <c r="AMI807" s="0"/>
      <c r="AMJ807" s="0"/>
    </row>
    <row r="808" s="12" customFormat="true" ht="29.85" hidden="false" customHeight="false" outlineLevel="0" collapsed="false">
      <c r="A808" s="7" t="n">
        <v>205251650</v>
      </c>
      <c r="B808" s="9" t="s">
        <v>6440</v>
      </c>
      <c r="C808" s="10" t="n">
        <v>19267.5</v>
      </c>
      <c r="AMB808" s="0"/>
      <c r="AMC808" s="0"/>
      <c r="AMD808" s="0"/>
      <c r="AME808" s="0"/>
      <c r="AMF808" s="0"/>
      <c r="AMG808" s="0"/>
      <c r="AMH808" s="0"/>
      <c r="AMI808" s="0"/>
      <c r="AMJ808" s="0"/>
    </row>
    <row r="809" customFormat="false" ht="29.85" hidden="false" customHeight="false" outlineLevel="0" collapsed="false">
      <c r="A809" s="7" t="n">
        <v>205251650</v>
      </c>
      <c r="B809" s="9" t="s">
        <v>6441</v>
      </c>
      <c r="C809" s="10" t="n">
        <v>18400</v>
      </c>
    </row>
    <row r="810" customFormat="false" ht="29.85" hidden="false" customHeight="false" outlineLevel="0" collapsed="false">
      <c r="A810" s="7" t="n">
        <v>205251700</v>
      </c>
      <c r="B810" s="9" t="s">
        <v>1413</v>
      </c>
      <c r="C810" s="10" t="n">
        <v>11560.5</v>
      </c>
    </row>
    <row r="811" customFormat="false" ht="29.85" hidden="false" customHeight="false" outlineLevel="0" collapsed="false">
      <c r="A811" s="7" t="n">
        <v>205251700</v>
      </c>
      <c r="B811" s="9" t="s">
        <v>1414</v>
      </c>
      <c r="C811" s="10" t="n">
        <v>4300</v>
      </c>
    </row>
    <row r="812" customFormat="false" ht="29.85" hidden="false" customHeight="false" outlineLevel="0" collapsed="false">
      <c r="A812" s="7" t="n">
        <v>205251700</v>
      </c>
      <c r="B812" s="24" t="s">
        <v>1415</v>
      </c>
      <c r="C812" s="25" t="n">
        <v>11560.5</v>
      </c>
    </row>
    <row r="813" customFormat="false" ht="29.85" hidden="false" customHeight="false" outlineLevel="0" collapsed="false">
      <c r="A813" s="7" t="n">
        <v>205251700</v>
      </c>
      <c r="B813" s="24" t="s">
        <v>1416</v>
      </c>
      <c r="C813" s="25" t="n">
        <v>4300</v>
      </c>
    </row>
    <row r="814" customFormat="false" ht="29.85" hidden="false" customHeight="false" outlineLevel="0" collapsed="false">
      <c r="A814" s="7" t="n">
        <v>205251760</v>
      </c>
      <c r="B814" s="9" t="s">
        <v>3412</v>
      </c>
      <c r="C814" s="10" t="n">
        <v>9387</v>
      </c>
    </row>
    <row r="815" customFormat="false" ht="29.85" hidden="false" customHeight="false" outlineLevel="0" collapsed="false">
      <c r="A815" s="7" t="n">
        <v>205251760</v>
      </c>
      <c r="B815" s="9" t="s">
        <v>3413</v>
      </c>
      <c r="C815" s="10" t="n">
        <v>11200</v>
      </c>
    </row>
    <row r="816" customFormat="false" ht="29.85" hidden="false" customHeight="false" outlineLevel="0" collapsed="false">
      <c r="A816" s="7" t="n">
        <v>205252047</v>
      </c>
      <c r="B816" s="9" t="s">
        <v>5949</v>
      </c>
      <c r="C816" s="10" t="n">
        <v>11560.5</v>
      </c>
    </row>
    <row r="817" s="12" customFormat="true" ht="29.85" hidden="false" customHeight="false" outlineLevel="0" collapsed="false">
      <c r="A817" s="7" t="n">
        <v>205252047</v>
      </c>
      <c r="B817" s="9" t="s">
        <v>5950</v>
      </c>
      <c r="C817" s="10" t="n">
        <v>5100</v>
      </c>
      <c r="AMB817" s="0"/>
      <c r="AMC817" s="0"/>
      <c r="AMD817" s="0"/>
      <c r="AME817" s="0"/>
      <c r="AMF817" s="0"/>
      <c r="AMG817" s="0"/>
      <c r="AMH817" s="0"/>
      <c r="AMI817" s="0"/>
      <c r="AMJ817" s="0"/>
    </row>
    <row r="818" customFormat="false" ht="29.85" hidden="false" customHeight="false" outlineLevel="0" collapsed="false">
      <c r="A818" s="99" t="n">
        <v>205252308</v>
      </c>
      <c r="B818" s="13" t="s">
        <v>2200</v>
      </c>
      <c r="C818" s="14" t="n">
        <v>38535</v>
      </c>
    </row>
    <row r="819" customFormat="false" ht="29.85" hidden="false" customHeight="false" outlineLevel="0" collapsed="false">
      <c r="A819" s="7" t="n">
        <v>205252540</v>
      </c>
      <c r="B819" s="9" t="s">
        <v>6090</v>
      </c>
      <c r="C819" s="10" t="n">
        <v>4693.5</v>
      </c>
    </row>
    <row r="820" customFormat="false" ht="29.85" hidden="false" customHeight="false" outlineLevel="0" collapsed="false">
      <c r="A820" s="7" t="n">
        <v>205252540</v>
      </c>
      <c r="B820" s="9" t="s">
        <v>6091</v>
      </c>
      <c r="C820" s="10" t="n">
        <v>6000</v>
      </c>
    </row>
    <row r="821" customFormat="false" ht="29.85" hidden="false" customHeight="false" outlineLevel="0" collapsed="false">
      <c r="A821" s="7" t="n">
        <v>205252540</v>
      </c>
      <c r="B821" s="9" t="s">
        <v>6092</v>
      </c>
      <c r="C821" s="10" t="n">
        <v>4693.5</v>
      </c>
    </row>
    <row r="822" customFormat="false" ht="29.85" hidden="false" customHeight="false" outlineLevel="0" collapsed="false">
      <c r="A822" s="7" t="n">
        <v>205252540</v>
      </c>
      <c r="B822" s="9" t="s">
        <v>6093</v>
      </c>
      <c r="C822" s="10" t="n">
        <v>6000</v>
      </c>
    </row>
    <row r="823" s="27" customFormat="true" ht="29.85" hidden="false" customHeight="false" outlineLevel="0" collapsed="false">
      <c r="A823" s="99" t="n">
        <v>205252654</v>
      </c>
      <c r="B823" s="13" t="s">
        <v>2875</v>
      </c>
      <c r="C823" s="14" t="n">
        <v>7707</v>
      </c>
      <c r="D823" s="0"/>
      <c r="E823" s="0"/>
      <c r="F823" s="0"/>
      <c r="G823" s="0"/>
      <c r="H823" s="0"/>
      <c r="I823" s="0"/>
      <c r="J823" s="0"/>
      <c r="K823" s="0"/>
      <c r="L823" s="0"/>
      <c r="M823" s="0"/>
      <c r="ALZ823" s="0"/>
      <c r="AMA823" s="0"/>
      <c r="AMB823" s="0"/>
      <c r="AMC823" s="0"/>
      <c r="AMD823" s="0"/>
      <c r="AME823" s="0"/>
      <c r="AMF823" s="0"/>
      <c r="AMG823" s="0"/>
      <c r="AMH823" s="0"/>
      <c r="AMI823" s="0"/>
      <c r="AMJ823" s="0"/>
    </row>
    <row r="824" s="80" customFormat="true" ht="29.85" hidden="false" customHeight="false" outlineLevel="0" collapsed="false">
      <c r="A824" s="7" t="n">
        <v>205252695</v>
      </c>
      <c r="B824" s="9" t="s">
        <v>3962</v>
      </c>
      <c r="C824" s="10" t="n">
        <v>3853.5</v>
      </c>
      <c r="AMB824" s="0"/>
      <c r="AMC824" s="0"/>
      <c r="AMD824" s="0"/>
      <c r="AME824" s="0"/>
      <c r="AMF824" s="0"/>
      <c r="AMG824" s="0"/>
      <c r="AMH824" s="0"/>
      <c r="AMI824" s="0"/>
      <c r="AMJ824" s="0"/>
    </row>
    <row r="825" customFormat="false" ht="29.85" hidden="false" customHeight="false" outlineLevel="0" collapsed="false">
      <c r="A825" s="7" t="n">
        <v>205252695</v>
      </c>
      <c r="B825" s="9" t="s">
        <v>3963</v>
      </c>
      <c r="C825" s="10" t="n">
        <v>15300</v>
      </c>
    </row>
    <row r="826" customFormat="false" ht="15.65" hidden="false" customHeight="false" outlineLevel="0" collapsed="false">
      <c r="A826" s="7" t="n">
        <v>205252725</v>
      </c>
      <c r="B826" s="9" t="s">
        <v>400</v>
      </c>
      <c r="C826" s="10" t="n">
        <v>11486.8</v>
      </c>
    </row>
    <row r="827" customFormat="false" ht="15.65" hidden="false" customHeight="false" outlineLevel="0" collapsed="false">
      <c r="A827" s="7" t="n">
        <v>205252725</v>
      </c>
      <c r="B827" s="9" t="s">
        <v>401</v>
      </c>
      <c r="C827" s="10" t="n">
        <v>9100</v>
      </c>
    </row>
    <row r="828" s="27" customFormat="true" ht="29.85" hidden="false" customHeight="false" outlineLevel="0" collapsed="false">
      <c r="A828" s="7" t="n">
        <v>205252897</v>
      </c>
      <c r="B828" s="9" t="s">
        <v>6780</v>
      </c>
      <c r="C828" s="10" t="n">
        <v>7707</v>
      </c>
      <c r="D828" s="0"/>
      <c r="E828" s="0"/>
      <c r="F828" s="0"/>
      <c r="G828" s="0"/>
      <c r="H828" s="0"/>
      <c r="I828" s="0"/>
      <c r="J828" s="0"/>
      <c r="K828" s="0"/>
      <c r="L828" s="0"/>
      <c r="M828" s="0"/>
      <c r="ALZ828" s="0"/>
      <c r="AMA828" s="0"/>
      <c r="AMB828" s="0"/>
      <c r="AMC828" s="0"/>
      <c r="AMD828" s="0"/>
      <c r="AME828" s="0"/>
      <c r="AMF828" s="0"/>
      <c r="AMG828" s="0"/>
      <c r="AMH828" s="0"/>
      <c r="AMI828" s="0"/>
      <c r="AMJ828" s="0"/>
    </row>
    <row r="829" customFormat="false" ht="29.85" hidden="false" customHeight="false" outlineLevel="0" collapsed="false">
      <c r="A829" s="7" t="n">
        <v>205252897</v>
      </c>
      <c r="B829" s="9" t="s">
        <v>6781</v>
      </c>
      <c r="C829" s="10" t="n">
        <v>4000</v>
      </c>
    </row>
    <row r="830" customFormat="false" ht="29.85" hidden="false" customHeight="false" outlineLevel="0" collapsed="false">
      <c r="A830" s="7" t="n">
        <v>205252983</v>
      </c>
      <c r="B830" s="9" t="s">
        <v>5894</v>
      </c>
      <c r="C830" s="10" t="n">
        <v>11560.5</v>
      </c>
    </row>
    <row r="831" customFormat="false" ht="29.85" hidden="false" customHeight="false" outlineLevel="0" collapsed="false">
      <c r="A831" s="7" t="n">
        <v>205252983</v>
      </c>
      <c r="B831" s="9" t="s">
        <v>5895</v>
      </c>
      <c r="C831" s="10" t="n">
        <v>18300</v>
      </c>
    </row>
    <row r="832" customFormat="false" ht="29.85" hidden="false" customHeight="false" outlineLevel="0" collapsed="false">
      <c r="A832" s="7" t="n">
        <v>205253018</v>
      </c>
      <c r="B832" s="9" t="s">
        <v>404</v>
      </c>
      <c r="C832" s="10" t="n">
        <v>11486.8</v>
      </c>
    </row>
    <row r="833" s="27" customFormat="true" ht="29.85" hidden="false" customHeight="false" outlineLevel="0" collapsed="false">
      <c r="A833" s="7" t="n">
        <v>205253018</v>
      </c>
      <c r="B833" s="9" t="s">
        <v>405</v>
      </c>
      <c r="C833" s="10" t="n">
        <v>7000</v>
      </c>
      <c r="D833" s="0"/>
      <c r="E833" s="0"/>
      <c r="F833" s="0"/>
      <c r="G833" s="0"/>
      <c r="H833" s="0"/>
      <c r="I833" s="0"/>
      <c r="J833" s="0"/>
      <c r="K833" s="0"/>
      <c r="L833" s="0"/>
      <c r="M833" s="0"/>
      <c r="ALZ833" s="0"/>
      <c r="AMA833" s="0"/>
      <c r="AMB833" s="0"/>
      <c r="AMC833" s="0"/>
      <c r="AMD833" s="0"/>
      <c r="AME833" s="0"/>
      <c r="AMF833" s="0"/>
      <c r="AMG833" s="0"/>
      <c r="AMH833" s="0"/>
      <c r="AMI833" s="0"/>
      <c r="AMJ833" s="0"/>
    </row>
    <row r="834" customFormat="false" ht="29.85" hidden="false" customHeight="false" outlineLevel="0" collapsed="false">
      <c r="A834" s="99" t="n">
        <v>205253153</v>
      </c>
      <c r="B834" s="13" t="s">
        <v>5612</v>
      </c>
      <c r="C834" s="14" t="n">
        <v>3853.5</v>
      </c>
    </row>
    <row r="835" customFormat="false" ht="29.85" hidden="false" customHeight="false" outlineLevel="0" collapsed="false">
      <c r="A835" s="7" t="n">
        <v>205253175</v>
      </c>
      <c r="B835" s="9" t="s">
        <v>883</v>
      </c>
      <c r="C835" s="10" t="n">
        <v>12200</v>
      </c>
    </row>
    <row r="836" customFormat="false" ht="29.85" hidden="false" customHeight="false" outlineLevel="0" collapsed="false">
      <c r="A836" s="7" t="n">
        <v>205253175</v>
      </c>
      <c r="B836" s="9" t="s">
        <v>884</v>
      </c>
      <c r="C836" s="10" t="n">
        <v>19267.5</v>
      </c>
    </row>
    <row r="837" customFormat="false" ht="29.85" hidden="false" customHeight="false" outlineLevel="0" collapsed="false">
      <c r="A837" s="7" t="n">
        <v>205253185</v>
      </c>
      <c r="B837" s="9" t="s">
        <v>3160</v>
      </c>
      <c r="C837" s="10" t="n">
        <v>7707</v>
      </c>
    </row>
    <row r="838" customFormat="false" ht="29.85" hidden="false" customHeight="false" outlineLevel="0" collapsed="false">
      <c r="A838" s="7" t="n">
        <v>205253185</v>
      </c>
      <c r="B838" s="9" t="s">
        <v>3161</v>
      </c>
      <c r="C838" s="10" t="n">
        <v>10000</v>
      </c>
    </row>
    <row r="839" customFormat="false" ht="29.85" hidden="false" customHeight="false" outlineLevel="0" collapsed="false">
      <c r="A839" s="133" t="n">
        <v>205253190</v>
      </c>
      <c r="B839" s="24" t="s">
        <v>749</v>
      </c>
      <c r="C839" s="25" t="n">
        <v>7707</v>
      </c>
    </row>
    <row r="840" s="12" customFormat="true" ht="29.85" hidden="false" customHeight="false" outlineLevel="0" collapsed="false">
      <c r="A840" s="133" t="n">
        <v>205253190</v>
      </c>
      <c r="B840" s="24" t="s">
        <v>750</v>
      </c>
      <c r="C840" s="25" t="n">
        <v>5600</v>
      </c>
      <c r="AMB840" s="0"/>
      <c r="AMC840" s="0"/>
      <c r="AMD840" s="0"/>
      <c r="AME840" s="0"/>
      <c r="AMF840" s="0"/>
      <c r="AMG840" s="0"/>
      <c r="AMH840" s="0"/>
      <c r="AMI840" s="0"/>
      <c r="AMJ840" s="0"/>
    </row>
    <row r="841" s="12" customFormat="true" ht="29.85" hidden="false" customHeight="false" outlineLevel="0" collapsed="false">
      <c r="A841" s="133" t="n">
        <v>205253190</v>
      </c>
      <c r="B841" s="24" t="s">
        <v>751</v>
      </c>
      <c r="C841" s="25" t="n">
        <v>7707</v>
      </c>
      <c r="AMB841" s="0"/>
      <c r="AMC841" s="0"/>
      <c r="AMD841" s="0"/>
      <c r="AME841" s="0"/>
      <c r="AMF841" s="0"/>
      <c r="AMG841" s="0"/>
      <c r="AMH841" s="0"/>
      <c r="AMI841" s="0"/>
      <c r="AMJ841" s="0"/>
    </row>
    <row r="842" customFormat="false" ht="29.85" hidden="false" customHeight="false" outlineLevel="0" collapsed="false">
      <c r="A842" s="133" t="n">
        <v>205253190</v>
      </c>
      <c r="B842" s="24" t="s">
        <v>752</v>
      </c>
      <c r="C842" s="25" t="n">
        <v>5000</v>
      </c>
    </row>
    <row r="843" customFormat="false" ht="29.85" hidden="false" customHeight="false" outlineLevel="0" collapsed="false">
      <c r="A843" s="133" t="n">
        <v>205253190</v>
      </c>
      <c r="B843" s="24" t="s">
        <v>753</v>
      </c>
      <c r="C843" s="25" t="n">
        <v>7707</v>
      </c>
    </row>
    <row r="844" customFormat="false" ht="29.85" hidden="false" customHeight="false" outlineLevel="0" collapsed="false">
      <c r="A844" s="133" t="n">
        <v>205253190</v>
      </c>
      <c r="B844" s="24" t="s">
        <v>754</v>
      </c>
      <c r="C844" s="25" t="n">
        <v>5700</v>
      </c>
    </row>
    <row r="845" s="12" customFormat="true" ht="29.85" hidden="false" customHeight="false" outlineLevel="0" collapsed="false">
      <c r="A845" s="7" t="n">
        <v>205253326</v>
      </c>
      <c r="B845" s="9" t="s">
        <v>2829</v>
      </c>
      <c r="C845" s="10" t="n">
        <v>24400</v>
      </c>
      <c r="AMB845" s="0"/>
      <c r="AMC845" s="0"/>
      <c r="AMD845" s="0"/>
      <c r="AME845" s="0"/>
      <c r="AMF845" s="0"/>
      <c r="AMG845" s="0"/>
      <c r="AMH845" s="0"/>
      <c r="AMI845" s="0"/>
      <c r="AMJ845" s="0"/>
    </row>
    <row r="846" s="12" customFormat="true" ht="29.85" hidden="false" customHeight="false" outlineLevel="0" collapsed="false">
      <c r="A846" s="7" t="n">
        <v>205253326</v>
      </c>
      <c r="B846" s="9" t="s">
        <v>2830</v>
      </c>
      <c r="C846" s="10" t="n">
        <v>7707</v>
      </c>
      <c r="AMB846" s="0"/>
      <c r="AMC846" s="0"/>
      <c r="AMD846" s="0"/>
      <c r="AME846" s="0"/>
      <c r="AMF846" s="0"/>
      <c r="AMG846" s="0"/>
      <c r="AMH846" s="0"/>
      <c r="AMI846" s="0"/>
      <c r="AMJ846" s="0"/>
    </row>
    <row r="847" s="12" customFormat="true" ht="29.85" hidden="false" customHeight="false" outlineLevel="0" collapsed="false">
      <c r="A847" s="7" t="n">
        <v>205253437</v>
      </c>
      <c r="B847" s="9" t="s">
        <v>167</v>
      </c>
      <c r="C847" s="10" t="n">
        <v>11560.5</v>
      </c>
      <c r="AMB847" s="0"/>
      <c r="AMC847" s="0"/>
      <c r="AMD847" s="0"/>
      <c r="AME847" s="0"/>
      <c r="AMF847" s="0"/>
      <c r="AMG847" s="0"/>
      <c r="AMH847" s="0"/>
      <c r="AMI847" s="0"/>
      <c r="AMJ847" s="0"/>
    </row>
    <row r="848" customFormat="false" ht="29.85" hidden="false" customHeight="false" outlineLevel="0" collapsed="false">
      <c r="A848" s="7" t="n">
        <v>205253437</v>
      </c>
      <c r="B848" s="9" t="s">
        <v>168</v>
      </c>
      <c r="C848" s="10" t="n">
        <v>5100</v>
      </c>
    </row>
    <row r="849" customFormat="false" ht="29.85" hidden="false" customHeight="false" outlineLevel="0" collapsed="false">
      <c r="A849" s="7" t="n">
        <v>205253450</v>
      </c>
      <c r="B849" s="9" t="s">
        <v>2404</v>
      </c>
      <c r="C849" s="10" t="n">
        <v>7707</v>
      </c>
    </row>
    <row r="850" customFormat="false" ht="29.85" hidden="false" customHeight="false" outlineLevel="0" collapsed="false">
      <c r="A850" s="7" t="n">
        <v>205253450</v>
      </c>
      <c r="B850" s="9" t="s">
        <v>2405</v>
      </c>
      <c r="C850" s="10" t="n">
        <v>6200</v>
      </c>
    </row>
    <row r="851" customFormat="false" ht="29.85" hidden="false" customHeight="false" outlineLevel="0" collapsed="false">
      <c r="A851" s="7" t="n">
        <v>205253482</v>
      </c>
      <c r="B851" s="9" t="s">
        <v>3626</v>
      </c>
      <c r="C851" s="10" t="n">
        <v>7707</v>
      </c>
    </row>
    <row r="852" customFormat="false" ht="29.85" hidden="false" customHeight="false" outlineLevel="0" collapsed="false">
      <c r="A852" s="7" t="n">
        <v>205253482</v>
      </c>
      <c r="B852" s="9" t="s">
        <v>3627</v>
      </c>
      <c r="C852" s="10" t="n">
        <v>12400</v>
      </c>
    </row>
    <row r="853" s="12" customFormat="true" ht="15.65" hidden="false" customHeight="false" outlineLevel="0" collapsed="false">
      <c r="A853" s="7" t="n">
        <v>205253549</v>
      </c>
      <c r="B853" s="9" t="s">
        <v>4026</v>
      </c>
      <c r="C853" s="10" t="n">
        <v>7707</v>
      </c>
      <c r="AMB853" s="0"/>
      <c r="AMC853" s="0"/>
      <c r="AMD853" s="0"/>
      <c r="AME853" s="0"/>
      <c r="AMF853" s="0"/>
      <c r="AMG853" s="0"/>
      <c r="AMH853" s="0"/>
      <c r="AMI853" s="0"/>
      <c r="AMJ853" s="0"/>
    </row>
    <row r="854" s="12" customFormat="true" ht="15.65" hidden="false" customHeight="false" outlineLevel="0" collapsed="false">
      <c r="A854" s="7" t="n">
        <v>205253549</v>
      </c>
      <c r="B854" s="9" t="s">
        <v>4027</v>
      </c>
      <c r="C854" s="10" t="n">
        <v>14200</v>
      </c>
      <c r="AMB854" s="0"/>
      <c r="AMC854" s="0"/>
      <c r="AMD854" s="0"/>
      <c r="AME854" s="0"/>
      <c r="AMF854" s="0"/>
      <c r="AMG854" s="0"/>
      <c r="AMH854" s="0"/>
      <c r="AMI854" s="0"/>
      <c r="AMJ854" s="0"/>
    </row>
    <row r="855" customFormat="false" ht="29.85" hidden="false" customHeight="false" outlineLevel="0" collapsed="false">
      <c r="A855" s="7" t="n">
        <v>205253614</v>
      </c>
      <c r="B855" s="9" t="s">
        <v>6830</v>
      </c>
      <c r="C855" s="10" t="n">
        <v>7707</v>
      </c>
    </row>
    <row r="856" customFormat="false" ht="29.85" hidden="false" customHeight="false" outlineLevel="0" collapsed="false">
      <c r="A856" s="7" t="n">
        <v>205253614</v>
      </c>
      <c r="B856" s="9" t="s">
        <v>6831</v>
      </c>
      <c r="C856" s="10" t="n">
        <v>11400</v>
      </c>
    </row>
    <row r="857" s="12" customFormat="true" ht="29.85" hidden="false" customHeight="false" outlineLevel="0" collapsed="false">
      <c r="A857" s="7" t="n">
        <v>205254144</v>
      </c>
      <c r="B857" s="9" t="s">
        <v>4101</v>
      </c>
      <c r="C857" s="10" t="n">
        <v>3853.5</v>
      </c>
      <c r="AMB857" s="0"/>
      <c r="AMC857" s="0"/>
      <c r="AMD857" s="0"/>
      <c r="AME857" s="0"/>
      <c r="AMF857" s="0"/>
      <c r="AMG857" s="0"/>
      <c r="AMH857" s="0"/>
      <c r="AMI857" s="0"/>
      <c r="AMJ857" s="0"/>
    </row>
    <row r="858" customFormat="false" ht="29.85" hidden="false" customHeight="false" outlineLevel="0" collapsed="false">
      <c r="A858" s="7" t="n">
        <v>205254144</v>
      </c>
      <c r="B858" s="9" t="s">
        <v>4102</v>
      </c>
      <c r="C858" s="10" t="n">
        <v>40000</v>
      </c>
    </row>
    <row r="859" customFormat="false" ht="29.85" hidden="false" customHeight="false" outlineLevel="0" collapsed="false">
      <c r="A859" s="7" t="n">
        <v>205254144</v>
      </c>
      <c r="B859" s="24" t="s">
        <v>4103</v>
      </c>
      <c r="C859" s="25" t="n">
        <v>3853.5</v>
      </c>
    </row>
    <row r="860" customFormat="false" ht="29.85" hidden="false" customHeight="false" outlineLevel="0" collapsed="false">
      <c r="A860" s="7" t="n">
        <v>205254144</v>
      </c>
      <c r="B860" s="24" t="s">
        <v>4104</v>
      </c>
      <c r="C860" s="25" t="n">
        <v>40000</v>
      </c>
    </row>
    <row r="861" customFormat="false" ht="29.85" hidden="false" customHeight="false" outlineLevel="0" collapsed="false">
      <c r="A861" s="128" t="n">
        <v>205300010</v>
      </c>
      <c r="B861" s="13" t="s">
        <v>1419</v>
      </c>
      <c r="C861" s="14" t="n">
        <v>14680</v>
      </c>
    </row>
    <row r="862" customFormat="false" ht="29.85" hidden="false" customHeight="false" outlineLevel="0" collapsed="false">
      <c r="A862" s="99" t="n">
        <v>205300011</v>
      </c>
      <c r="B862" s="13" t="s">
        <v>44</v>
      </c>
      <c r="C862" s="14" t="n">
        <v>14680</v>
      </c>
    </row>
    <row r="863" s="38" customFormat="true" ht="31.7" hidden="false" customHeight="true" outlineLevel="0" collapsed="false">
      <c r="A863" s="99" t="n">
        <v>205300014</v>
      </c>
      <c r="B863" s="13" t="s">
        <v>5535</v>
      </c>
      <c r="C863" s="14" t="n">
        <v>14680</v>
      </c>
      <c r="ALZ863" s="0"/>
      <c r="AMA863" s="0"/>
      <c r="AMB863" s="0"/>
      <c r="AMC863" s="0"/>
      <c r="AMD863" s="0"/>
      <c r="AME863" s="0"/>
      <c r="AMF863" s="0"/>
      <c r="AMG863" s="0"/>
      <c r="AMH863" s="0"/>
      <c r="AMI863" s="0"/>
      <c r="AMJ863" s="0"/>
    </row>
    <row r="864" customFormat="false" ht="29.85" hidden="false" customHeight="false" outlineLevel="0" collapsed="false">
      <c r="A864" s="7" t="n">
        <v>205300015</v>
      </c>
      <c r="B864" s="9" t="s">
        <v>4136</v>
      </c>
      <c r="C864" s="10" t="n">
        <v>14680</v>
      </c>
    </row>
    <row r="865" customFormat="false" ht="29.85" hidden="false" customHeight="false" outlineLevel="0" collapsed="false">
      <c r="A865" s="7" t="n">
        <v>205300015</v>
      </c>
      <c r="B865" s="9" t="s">
        <v>4137</v>
      </c>
      <c r="C865" s="10" t="n">
        <v>14680</v>
      </c>
    </row>
    <row r="866" customFormat="false" ht="15.65" hidden="false" customHeight="false" outlineLevel="0" collapsed="false">
      <c r="A866" s="99" t="n">
        <v>205300018</v>
      </c>
      <c r="B866" s="13" t="s">
        <v>1422</v>
      </c>
      <c r="C866" s="14" t="n">
        <v>14680</v>
      </c>
    </row>
    <row r="867" customFormat="false" ht="29.85" hidden="false" customHeight="false" outlineLevel="0" collapsed="false">
      <c r="A867" s="99" t="n">
        <v>205300021</v>
      </c>
      <c r="B867" s="13" t="s">
        <v>5551</v>
      </c>
      <c r="C867" s="14" t="n">
        <v>14680</v>
      </c>
    </row>
    <row r="868" customFormat="false" ht="29.85" hidden="false" customHeight="false" outlineLevel="0" collapsed="false">
      <c r="A868" s="99" t="n">
        <v>205300057</v>
      </c>
      <c r="B868" s="13" t="s">
        <v>5327</v>
      </c>
      <c r="C868" s="14" t="n">
        <v>22020</v>
      </c>
    </row>
    <row r="869" customFormat="false" ht="15.65" hidden="false" customHeight="false" outlineLevel="0" collapsed="false">
      <c r="A869" s="129" t="n">
        <v>205300183</v>
      </c>
      <c r="B869" s="36" t="s">
        <v>6802</v>
      </c>
      <c r="C869" s="37" t="n">
        <v>33030</v>
      </c>
    </row>
    <row r="870" customFormat="false" ht="29.85" hidden="false" customHeight="false" outlineLevel="0" collapsed="false">
      <c r="A870" s="99" t="n">
        <v>205300209</v>
      </c>
      <c r="B870" s="13" t="s">
        <v>2510</v>
      </c>
      <c r="C870" s="14" t="n">
        <v>14680</v>
      </c>
    </row>
    <row r="871" customFormat="false" ht="29.85" hidden="false" customHeight="false" outlineLevel="0" collapsed="false">
      <c r="A871" s="7" t="n">
        <v>205300217</v>
      </c>
      <c r="B871" s="9" t="s">
        <v>3239</v>
      </c>
      <c r="C871" s="10" t="n">
        <v>7340</v>
      </c>
    </row>
    <row r="872" customFormat="false" ht="29.85" hidden="false" customHeight="false" outlineLevel="0" collapsed="false">
      <c r="A872" s="7" t="n">
        <v>205300217</v>
      </c>
      <c r="B872" s="24" t="s">
        <v>3240</v>
      </c>
      <c r="C872" s="25" t="n">
        <v>7340</v>
      </c>
    </row>
    <row r="873" customFormat="false" ht="29.85" hidden="false" customHeight="false" outlineLevel="0" collapsed="false">
      <c r="A873" s="99" t="n">
        <v>205300290</v>
      </c>
      <c r="B873" s="13" t="s">
        <v>5048</v>
      </c>
      <c r="C873" s="14" t="n">
        <v>11010</v>
      </c>
    </row>
    <row r="874" customFormat="false" ht="29.85" hidden="false" customHeight="false" outlineLevel="0" collapsed="false">
      <c r="A874" s="7" t="n">
        <v>205300291</v>
      </c>
      <c r="B874" s="9" t="s">
        <v>2842</v>
      </c>
      <c r="C874" s="10" t="n">
        <v>25690</v>
      </c>
    </row>
    <row r="875" customFormat="false" ht="37.3" hidden="false" customHeight="true" outlineLevel="0" collapsed="false">
      <c r="A875" s="7" t="n">
        <v>205300291</v>
      </c>
      <c r="B875" s="9" t="s">
        <v>2843</v>
      </c>
      <c r="C875" s="10" t="n">
        <v>25690</v>
      </c>
    </row>
    <row r="876" customFormat="false" ht="19.55" hidden="false" customHeight="true" outlineLevel="0" collapsed="false">
      <c r="A876" s="7" t="n">
        <v>205300291</v>
      </c>
      <c r="B876" s="9" t="s">
        <v>2844</v>
      </c>
      <c r="C876" s="10" t="n">
        <v>25690</v>
      </c>
    </row>
    <row r="877" s="12" customFormat="true" ht="29.85" hidden="false" customHeight="false" outlineLevel="0" collapsed="false">
      <c r="A877" s="99" t="n">
        <v>205300292</v>
      </c>
      <c r="B877" s="13" t="s">
        <v>4977</v>
      </c>
      <c r="C877" s="14" t="n">
        <v>11010</v>
      </c>
      <c r="AMB877" s="0"/>
      <c r="AMC877" s="0"/>
      <c r="AMD877" s="0"/>
      <c r="AME877" s="0"/>
      <c r="AMF877" s="0"/>
      <c r="AMG877" s="0"/>
      <c r="AMH877" s="0"/>
      <c r="AMI877" s="0"/>
      <c r="AMJ877" s="0"/>
    </row>
    <row r="878" customFormat="false" ht="29.85" hidden="false" customHeight="false" outlineLevel="0" collapsed="false">
      <c r="A878" s="99" t="n">
        <v>205300301</v>
      </c>
      <c r="B878" s="13" t="s">
        <v>1925</v>
      </c>
      <c r="C878" s="14" t="n">
        <v>11010</v>
      </c>
    </row>
    <row r="879" s="44" customFormat="true" ht="29.85" hidden="false" customHeight="false" outlineLevel="0" collapsed="false">
      <c r="A879" s="99" t="n">
        <v>205300306</v>
      </c>
      <c r="B879" s="13" t="s">
        <v>2969</v>
      </c>
      <c r="C879" s="14" t="n">
        <v>14680</v>
      </c>
      <c r="D879" s="0"/>
      <c r="E879" s="0"/>
      <c r="F879" s="0"/>
      <c r="G879" s="0"/>
      <c r="H879" s="0"/>
      <c r="I879" s="0"/>
      <c r="J879" s="0"/>
      <c r="K879" s="0"/>
      <c r="L879" s="0"/>
      <c r="M879" s="0"/>
      <c r="ALZ879" s="0"/>
      <c r="AMA879" s="0"/>
      <c r="AMB879" s="0"/>
      <c r="AMC879" s="0"/>
      <c r="AMD879" s="0"/>
      <c r="AME879" s="0"/>
      <c r="AMF879" s="0"/>
      <c r="AMG879" s="0"/>
      <c r="AMH879" s="0"/>
      <c r="AMI879" s="0"/>
      <c r="AMJ879" s="0"/>
    </row>
    <row r="880" s="12" customFormat="true" ht="29.85" hidden="false" customHeight="false" outlineLevel="0" collapsed="false">
      <c r="A880" s="7" t="n">
        <v>205300307</v>
      </c>
      <c r="B880" s="9" t="s">
        <v>2408</v>
      </c>
      <c r="C880" s="10" t="n">
        <v>14680</v>
      </c>
      <c r="AMB880" s="0"/>
      <c r="AMC880" s="0"/>
      <c r="AMD880" s="0"/>
      <c r="AME880" s="0"/>
      <c r="AMF880" s="0"/>
      <c r="AMG880" s="0"/>
      <c r="AMH880" s="0"/>
      <c r="AMI880" s="0"/>
      <c r="AMJ880" s="0"/>
    </row>
    <row r="881" s="12" customFormat="true" ht="29.85" hidden="false" customHeight="false" outlineLevel="0" collapsed="false">
      <c r="A881" s="7" t="n">
        <v>205300307</v>
      </c>
      <c r="B881" s="9" t="s">
        <v>2409</v>
      </c>
      <c r="C881" s="10" t="n">
        <v>14680</v>
      </c>
      <c r="AMB881" s="0"/>
      <c r="AMC881" s="0"/>
      <c r="AMD881" s="0"/>
      <c r="AME881" s="0"/>
      <c r="AMF881" s="0"/>
      <c r="AMG881" s="0"/>
      <c r="AMH881" s="0"/>
      <c r="AMI881" s="0"/>
      <c r="AMJ881" s="0"/>
    </row>
    <row r="882" customFormat="false" ht="29.85" hidden="false" customHeight="false" outlineLevel="0" collapsed="false">
      <c r="A882" s="99" t="n">
        <v>205300312</v>
      </c>
      <c r="B882" s="13" t="s">
        <v>3456</v>
      </c>
      <c r="C882" s="14" t="n">
        <v>14680</v>
      </c>
    </row>
    <row r="883" customFormat="false" ht="29.85" hidden="false" customHeight="false" outlineLevel="0" collapsed="false">
      <c r="A883" s="99" t="n">
        <v>205300313</v>
      </c>
      <c r="B883" s="13" t="s">
        <v>3891</v>
      </c>
      <c r="C883" s="14" t="n">
        <v>18350</v>
      </c>
    </row>
    <row r="884" s="12" customFormat="true" ht="29.85" hidden="false" customHeight="false" outlineLevel="0" collapsed="false">
      <c r="A884" s="99" t="n">
        <v>205300316</v>
      </c>
      <c r="B884" s="13" t="s">
        <v>2525</v>
      </c>
      <c r="C884" s="14" t="n">
        <v>15414</v>
      </c>
      <c r="AMB884" s="0"/>
      <c r="AMC884" s="0"/>
      <c r="AMD884" s="0"/>
      <c r="AME884" s="0"/>
      <c r="AMF884" s="0"/>
      <c r="AMG884" s="0"/>
      <c r="AMH884" s="0"/>
      <c r="AMI884" s="0"/>
      <c r="AMJ884" s="0"/>
    </row>
    <row r="885" s="12" customFormat="true" ht="15.65" hidden="false" customHeight="false" outlineLevel="0" collapsed="false">
      <c r="A885" s="99" t="n">
        <v>205300327</v>
      </c>
      <c r="B885" s="13" t="s">
        <v>6157</v>
      </c>
      <c r="C885" s="14" t="n">
        <v>14680</v>
      </c>
      <c r="AMB885" s="0"/>
      <c r="AMC885" s="0"/>
      <c r="AMD885" s="0"/>
      <c r="AME885" s="0"/>
      <c r="AMF885" s="0"/>
      <c r="AMG885" s="0"/>
      <c r="AMH885" s="0"/>
      <c r="AMI885" s="0"/>
      <c r="AMJ885" s="0"/>
    </row>
    <row r="886" s="12" customFormat="true" ht="29.85" hidden="false" customHeight="false" outlineLevel="0" collapsed="false">
      <c r="A886" s="99" t="n">
        <v>205300328</v>
      </c>
      <c r="B886" s="13" t="s">
        <v>2770</v>
      </c>
      <c r="C886" s="14" t="n">
        <v>7340</v>
      </c>
      <c r="AMB886" s="0"/>
      <c r="AMC886" s="0"/>
      <c r="AMD886" s="0"/>
      <c r="AME886" s="0"/>
      <c r="AMF886" s="0"/>
      <c r="AMG886" s="0"/>
      <c r="AMH886" s="0"/>
      <c r="AMI886" s="0"/>
      <c r="AMJ886" s="0"/>
    </row>
    <row r="887" s="12" customFormat="true" ht="29.85" hidden="false" customHeight="false" outlineLevel="0" collapsed="false">
      <c r="A887" s="99" t="n">
        <v>205300332</v>
      </c>
      <c r="B887" s="13" t="s">
        <v>3633</v>
      </c>
      <c r="C887" s="14" t="n">
        <v>14680</v>
      </c>
      <c r="AMB887" s="0"/>
      <c r="AMC887" s="0"/>
      <c r="AMD887" s="0"/>
      <c r="AME887" s="0"/>
      <c r="AMF887" s="0"/>
      <c r="AMG887" s="0"/>
      <c r="AMH887" s="0"/>
      <c r="AMI887" s="0"/>
      <c r="AMJ887" s="0"/>
    </row>
    <row r="888" customFormat="false" ht="29.85" hidden="false" customHeight="false" outlineLevel="0" collapsed="false">
      <c r="A888" s="99" t="n">
        <v>205300338</v>
      </c>
      <c r="B888" s="13" t="s">
        <v>4316</v>
      </c>
      <c r="C888" s="14" t="n">
        <v>22020</v>
      </c>
    </row>
    <row r="889" customFormat="false" ht="29.85" hidden="false" customHeight="false" outlineLevel="0" collapsed="false">
      <c r="A889" s="99" t="n">
        <v>205300351</v>
      </c>
      <c r="B889" s="13" t="s">
        <v>64</v>
      </c>
      <c r="C889" s="14" t="n">
        <v>14680</v>
      </c>
    </row>
    <row r="890" customFormat="false" ht="29.85" hidden="false" customHeight="false" outlineLevel="0" collapsed="false">
      <c r="A890" s="99" t="n">
        <v>205300352</v>
      </c>
      <c r="B890" s="13" t="s">
        <v>594</v>
      </c>
      <c r="C890" s="14" t="n">
        <v>14680</v>
      </c>
    </row>
    <row r="891" customFormat="false" ht="29.85" hidden="false" customHeight="false" outlineLevel="0" collapsed="false">
      <c r="A891" s="99" t="n">
        <v>205300360</v>
      </c>
      <c r="B891" s="13" t="s">
        <v>2788</v>
      </c>
      <c r="C891" s="14" t="n">
        <v>14680</v>
      </c>
    </row>
    <row r="892" customFormat="false" ht="29.85" hidden="false" customHeight="false" outlineLevel="0" collapsed="false">
      <c r="A892" s="99" t="n">
        <v>205300385</v>
      </c>
      <c r="B892" s="13" t="s">
        <v>761</v>
      </c>
      <c r="C892" s="14" t="n">
        <v>14680</v>
      </c>
    </row>
    <row r="893" customFormat="false" ht="29.85" hidden="false" customHeight="false" outlineLevel="0" collapsed="false">
      <c r="A893" s="99" t="n">
        <v>205300386</v>
      </c>
      <c r="B893" s="13" t="s">
        <v>2674</v>
      </c>
      <c r="C893" s="14" t="n">
        <v>33030</v>
      </c>
    </row>
    <row r="894" customFormat="false" ht="15.65" hidden="false" customHeight="false" outlineLevel="0" collapsed="false">
      <c r="A894" s="99" t="n">
        <v>205300393</v>
      </c>
      <c r="B894" s="13" t="s">
        <v>4726</v>
      </c>
      <c r="C894" s="14" t="n">
        <v>14680</v>
      </c>
    </row>
    <row r="895" s="38" customFormat="true" ht="29.85" hidden="false" customHeight="false" outlineLevel="0" collapsed="false">
      <c r="A895" s="99" t="n">
        <v>205300395</v>
      </c>
      <c r="B895" s="13" t="s">
        <v>2519</v>
      </c>
      <c r="C895" s="14" t="n">
        <v>11010</v>
      </c>
      <c r="ALZ895" s="0"/>
      <c r="AMA895" s="0"/>
      <c r="AMB895" s="0"/>
      <c r="AMC895" s="0"/>
      <c r="AMD895" s="0"/>
      <c r="AME895" s="0"/>
      <c r="AMF895" s="0"/>
      <c r="AMG895" s="0"/>
      <c r="AMH895" s="0"/>
      <c r="AMI895" s="0"/>
      <c r="AMJ895" s="0"/>
    </row>
    <row r="896" customFormat="false" ht="15.65" hidden="false" customHeight="false" outlineLevel="0" collapsed="false">
      <c r="A896" s="99" t="n">
        <v>205300398</v>
      </c>
      <c r="B896" s="13" t="s">
        <v>5382</v>
      </c>
      <c r="C896" s="14" t="n">
        <v>14680</v>
      </c>
    </row>
    <row r="897" customFormat="false" ht="29.85" hidden="false" customHeight="false" outlineLevel="0" collapsed="false">
      <c r="A897" s="99" t="n">
        <v>205300405</v>
      </c>
      <c r="B897" s="13" t="s">
        <v>2588</v>
      </c>
      <c r="C897" s="14" t="n">
        <v>11010</v>
      </c>
    </row>
    <row r="898" customFormat="false" ht="29.85" hidden="false" customHeight="false" outlineLevel="0" collapsed="false">
      <c r="A898" s="99" t="n">
        <v>205300480</v>
      </c>
      <c r="B898" s="13" t="s">
        <v>385</v>
      </c>
      <c r="C898" s="14" t="n">
        <v>14680</v>
      </c>
    </row>
    <row r="899" customFormat="false" ht="15.65" hidden="false" customHeight="false" outlineLevel="0" collapsed="false">
      <c r="A899" s="99" t="n">
        <v>205300495</v>
      </c>
      <c r="B899" s="13" t="s">
        <v>1597</v>
      </c>
      <c r="C899" s="14" t="n">
        <v>14680</v>
      </c>
    </row>
    <row r="900" customFormat="false" ht="29.85" hidden="false" customHeight="false" outlineLevel="0" collapsed="false">
      <c r="A900" s="99" t="n">
        <v>205300501</v>
      </c>
      <c r="B900" s="13" t="s">
        <v>55</v>
      </c>
      <c r="C900" s="14" t="n">
        <v>14680</v>
      </c>
    </row>
    <row r="901" customFormat="false" ht="15.65" hidden="false" customHeight="false" outlineLevel="0" collapsed="false">
      <c r="A901" s="99" t="n">
        <v>205300536</v>
      </c>
      <c r="B901" s="13" t="s">
        <v>912</v>
      </c>
      <c r="C901" s="14" t="n">
        <v>14680</v>
      </c>
    </row>
    <row r="902" customFormat="false" ht="29.85" hidden="false" customHeight="false" outlineLevel="0" collapsed="false">
      <c r="A902" s="99" t="n">
        <v>205300539</v>
      </c>
      <c r="B902" s="13" t="s">
        <v>5131</v>
      </c>
      <c r="C902" s="14" t="n">
        <v>14680</v>
      </c>
    </row>
    <row r="903" customFormat="false" ht="15.65" hidden="false" customHeight="false" outlineLevel="0" collapsed="false">
      <c r="A903" s="99" t="n">
        <v>205300548</v>
      </c>
      <c r="B903" s="13" t="s">
        <v>3553</v>
      </c>
      <c r="C903" s="14" t="n">
        <v>11010</v>
      </c>
    </row>
    <row r="904" customFormat="false" ht="29.85" hidden="false" customHeight="false" outlineLevel="0" collapsed="false">
      <c r="A904" s="99" t="n">
        <v>205300549</v>
      </c>
      <c r="B904" s="13" t="s">
        <v>2749</v>
      </c>
      <c r="C904" s="14" t="n">
        <v>33030</v>
      </c>
    </row>
    <row r="905" customFormat="false" ht="29.85" hidden="false" customHeight="false" outlineLevel="0" collapsed="false">
      <c r="A905" s="99" t="n">
        <v>205300562</v>
      </c>
      <c r="B905" s="13" t="s">
        <v>2954</v>
      </c>
      <c r="C905" s="14" t="n">
        <v>14680</v>
      </c>
    </row>
    <row r="906" customFormat="false" ht="29.85" hidden="false" customHeight="false" outlineLevel="0" collapsed="false">
      <c r="A906" s="99" t="n">
        <v>205300565</v>
      </c>
      <c r="B906" s="13" t="s">
        <v>4298</v>
      </c>
      <c r="C906" s="14" t="n">
        <v>14680</v>
      </c>
    </row>
    <row r="907" customFormat="false" ht="29.85" hidden="false" customHeight="false" outlineLevel="0" collapsed="false">
      <c r="A907" s="99" t="n">
        <v>205300571</v>
      </c>
      <c r="B907" s="13" t="s">
        <v>2951</v>
      </c>
      <c r="C907" s="14" t="n">
        <v>14680</v>
      </c>
    </row>
    <row r="908" customFormat="false" ht="29.85" hidden="false" customHeight="false" outlineLevel="0" collapsed="false">
      <c r="A908" s="99" t="n">
        <v>205300575</v>
      </c>
      <c r="B908" s="13" t="s">
        <v>2476</v>
      </c>
      <c r="C908" s="14" t="n">
        <v>14680</v>
      </c>
    </row>
    <row r="909" customFormat="false" ht="29.85" hidden="false" customHeight="false" outlineLevel="0" collapsed="false">
      <c r="A909" s="99" t="n">
        <v>205300585</v>
      </c>
      <c r="B909" s="13" t="s">
        <v>688</v>
      </c>
      <c r="C909" s="14" t="n">
        <v>22020</v>
      </c>
    </row>
    <row r="910" customFormat="false" ht="15.65" hidden="false" customHeight="false" outlineLevel="0" collapsed="false">
      <c r="A910" s="134" t="n">
        <v>205300587</v>
      </c>
      <c r="B910" s="87" t="s">
        <v>1599</v>
      </c>
      <c r="C910" s="88" t="n">
        <v>31290</v>
      </c>
    </row>
    <row r="911" customFormat="false" ht="29.85" hidden="false" customHeight="false" outlineLevel="0" collapsed="false">
      <c r="A911" s="99" t="n">
        <v>205300588</v>
      </c>
      <c r="B911" s="13" t="s">
        <v>5783</v>
      </c>
      <c r="C911" s="14" t="n">
        <v>15414</v>
      </c>
    </row>
    <row r="912" customFormat="false" ht="21.45" hidden="false" customHeight="true" outlineLevel="0" collapsed="false">
      <c r="A912" s="99" t="n">
        <v>205300594</v>
      </c>
      <c r="B912" s="13" t="s">
        <v>127</v>
      </c>
      <c r="C912" s="14" t="n">
        <v>14680</v>
      </c>
    </row>
    <row r="913" customFormat="false" ht="29.85" hidden="false" customHeight="false" outlineLevel="0" collapsed="false">
      <c r="A913" s="99" t="n">
        <v>205300595</v>
      </c>
      <c r="B913" s="13" t="s">
        <v>2401</v>
      </c>
      <c r="C913" s="14" t="n">
        <v>31290</v>
      </c>
    </row>
    <row r="914" s="80" customFormat="true" ht="29.85" hidden="false" customHeight="false" outlineLevel="0" collapsed="false">
      <c r="A914" s="99" t="n">
        <v>205300600</v>
      </c>
      <c r="B914" s="13" t="s">
        <v>907</v>
      </c>
      <c r="C914" s="14" t="n">
        <v>7340</v>
      </c>
      <c r="AMB914" s="0"/>
      <c r="AMC914" s="0"/>
      <c r="AMD914" s="0"/>
      <c r="AME914" s="0"/>
      <c r="AMF914" s="0"/>
      <c r="AMG914" s="0"/>
      <c r="AMH914" s="0"/>
      <c r="AMI914" s="0"/>
      <c r="AMJ914" s="0"/>
    </row>
    <row r="915" customFormat="false" ht="29.85" hidden="false" customHeight="false" outlineLevel="0" collapsed="false">
      <c r="A915" s="99" t="n">
        <v>205300603</v>
      </c>
      <c r="B915" s="13" t="s">
        <v>6318</v>
      </c>
      <c r="C915" s="14" t="n">
        <v>25690</v>
      </c>
    </row>
    <row r="916" customFormat="false" ht="29.85" hidden="false" customHeight="false" outlineLevel="0" collapsed="false">
      <c r="A916" s="99" t="n">
        <v>205300624</v>
      </c>
      <c r="B916" s="13" t="s">
        <v>5565</v>
      </c>
      <c r="C916" s="14" t="n">
        <v>25690</v>
      </c>
    </row>
    <row r="917" customFormat="false" ht="29.85" hidden="false" customHeight="false" outlineLevel="0" collapsed="false">
      <c r="A917" s="128" t="n">
        <v>205300640</v>
      </c>
      <c r="B917" s="13" t="s">
        <v>3577</v>
      </c>
      <c r="C917" s="14" t="n">
        <v>14680</v>
      </c>
    </row>
    <row r="918" customFormat="false" ht="29.85" hidden="false" customHeight="false" outlineLevel="0" collapsed="false">
      <c r="A918" s="99" t="n">
        <v>205300641</v>
      </c>
      <c r="B918" s="13" t="s">
        <v>1714</v>
      </c>
      <c r="C918" s="14" t="n">
        <v>11010</v>
      </c>
    </row>
    <row r="919" customFormat="false" ht="29.85" hidden="false" customHeight="false" outlineLevel="0" collapsed="false">
      <c r="A919" s="99" t="n">
        <v>205300642</v>
      </c>
      <c r="B919" s="13" t="s">
        <v>2914</v>
      </c>
      <c r="C919" s="14" t="n">
        <v>11010</v>
      </c>
    </row>
    <row r="920" customFormat="false" ht="15.65" hidden="false" customHeight="false" outlineLevel="0" collapsed="false">
      <c r="A920" s="99" t="n">
        <v>205300647</v>
      </c>
      <c r="B920" s="13" t="s">
        <v>5761</v>
      </c>
      <c r="C920" s="14" t="n">
        <v>14680</v>
      </c>
    </row>
    <row r="921" customFormat="false" ht="29.85" hidden="false" customHeight="false" outlineLevel="0" collapsed="false">
      <c r="A921" s="99" t="n">
        <v>205300655</v>
      </c>
      <c r="B921" s="13" t="s">
        <v>2804</v>
      </c>
      <c r="C921" s="14" t="n">
        <v>11010</v>
      </c>
    </row>
    <row r="922" customFormat="false" ht="15.65" hidden="false" customHeight="false" outlineLevel="0" collapsed="false">
      <c r="A922" s="99" t="n">
        <v>205300668</v>
      </c>
      <c r="B922" s="13" t="s">
        <v>5904</v>
      </c>
      <c r="C922" s="14" t="n">
        <v>15414</v>
      </c>
    </row>
    <row r="923" customFormat="false" ht="29.85" hidden="false" customHeight="false" outlineLevel="0" collapsed="false">
      <c r="A923" s="7" t="n">
        <v>205300673</v>
      </c>
      <c r="B923" s="9" t="s">
        <v>4064</v>
      </c>
      <c r="C923" s="10" t="n">
        <v>22020</v>
      </c>
    </row>
    <row r="924" customFormat="false" ht="29.85" hidden="false" customHeight="false" outlineLevel="0" collapsed="false">
      <c r="A924" s="7" t="n">
        <v>205300673</v>
      </c>
      <c r="B924" s="9" t="s">
        <v>4065</v>
      </c>
      <c r="C924" s="10" t="n">
        <v>23121</v>
      </c>
    </row>
    <row r="925" customFormat="false" ht="29.85" hidden="false" customHeight="false" outlineLevel="0" collapsed="false">
      <c r="A925" s="7" t="n">
        <v>205300676</v>
      </c>
      <c r="B925" s="9" t="s">
        <v>3016</v>
      </c>
      <c r="C925" s="10" t="n">
        <v>47710</v>
      </c>
    </row>
    <row r="926" customFormat="false" ht="29.85" hidden="false" customHeight="false" outlineLevel="0" collapsed="false">
      <c r="A926" s="7" t="n">
        <v>205300676</v>
      </c>
      <c r="B926" s="9" t="s">
        <v>3017</v>
      </c>
      <c r="C926" s="10" t="n">
        <v>73400</v>
      </c>
    </row>
    <row r="927" customFormat="false" ht="29.85" hidden="false" customHeight="false" outlineLevel="0" collapsed="false">
      <c r="A927" s="99" t="n">
        <v>205300679</v>
      </c>
      <c r="B927" s="13" t="s">
        <v>4052</v>
      </c>
      <c r="C927" s="14" t="n">
        <v>11010</v>
      </c>
    </row>
    <row r="928" customFormat="false" ht="29.85" hidden="false" customHeight="false" outlineLevel="0" collapsed="false">
      <c r="A928" s="99" t="n">
        <v>205300681</v>
      </c>
      <c r="B928" s="13" t="s">
        <v>2801</v>
      </c>
      <c r="C928" s="14" t="n">
        <v>11010</v>
      </c>
    </row>
    <row r="929" customFormat="false" ht="29.85" hidden="false" customHeight="false" outlineLevel="0" collapsed="false">
      <c r="A929" s="99" t="n">
        <v>205300703</v>
      </c>
      <c r="B929" s="13" t="s">
        <v>3325</v>
      </c>
      <c r="C929" s="14" t="n">
        <v>14680</v>
      </c>
    </row>
    <row r="930" customFormat="false" ht="29.85" hidden="false" customHeight="false" outlineLevel="0" collapsed="false">
      <c r="A930" s="7" t="n">
        <v>205300715</v>
      </c>
      <c r="B930" s="9" t="s">
        <v>5116</v>
      </c>
      <c r="C930" s="10" t="n">
        <v>7707</v>
      </c>
    </row>
    <row r="931" customFormat="false" ht="29.85" hidden="false" customHeight="false" outlineLevel="0" collapsed="false">
      <c r="A931" s="7" t="n">
        <v>205300715</v>
      </c>
      <c r="B931" s="9" t="s">
        <v>5117</v>
      </c>
      <c r="C931" s="10" t="n">
        <v>4000</v>
      </c>
    </row>
    <row r="932" customFormat="false" ht="29.85" hidden="false" customHeight="false" outlineLevel="0" collapsed="false">
      <c r="A932" s="99" t="n">
        <v>205300716</v>
      </c>
      <c r="B932" s="13" t="s">
        <v>3393</v>
      </c>
      <c r="C932" s="14" t="n">
        <v>14680</v>
      </c>
    </row>
    <row r="933" s="12" customFormat="true" ht="29.85" hidden="false" customHeight="false" outlineLevel="0" collapsed="false">
      <c r="A933" s="99" t="n">
        <v>205300717</v>
      </c>
      <c r="B933" s="13" t="s">
        <v>2929</v>
      </c>
      <c r="C933" s="14" t="n">
        <v>25690</v>
      </c>
      <c r="AMB933" s="0"/>
      <c r="AMC933" s="0"/>
      <c r="AMD933" s="0"/>
      <c r="AME933" s="0"/>
      <c r="AMF933" s="0"/>
      <c r="AMG933" s="0"/>
      <c r="AMH933" s="0"/>
      <c r="AMI933" s="0"/>
      <c r="AMJ933" s="0"/>
    </row>
    <row r="934" s="12" customFormat="true" ht="29.85" hidden="false" customHeight="false" outlineLevel="0" collapsed="false">
      <c r="A934" s="99" t="n">
        <v>205300729</v>
      </c>
      <c r="B934" s="13" t="s">
        <v>3462</v>
      </c>
      <c r="C934" s="14" t="n">
        <v>25690</v>
      </c>
      <c r="AMB934" s="0"/>
      <c r="AMC934" s="0"/>
      <c r="AMD934" s="0"/>
      <c r="AME934" s="0"/>
      <c r="AMF934" s="0"/>
      <c r="AMG934" s="0"/>
      <c r="AMH934" s="0"/>
      <c r="AMI934" s="0"/>
      <c r="AMJ934" s="0"/>
    </row>
    <row r="935" customFormat="false" ht="29.85" hidden="false" customHeight="false" outlineLevel="0" collapsed="false">
      <c r="A935" s="128" t="n">
        <v>205300733</v>
      </c>
      <c r="B935" s="13" t="s">
        <v>5251</v>
      </c>
      <c r="C935" s="14" t="n">
        <v>11560.5</v>
      </c>
    </row>
    <row r="936" customFormat="false" ht="29.85" hidden="false" customHeight="false" outlineLevel="0" collapsed="false">
      <c r="A936" s="7" t="n">
        <v>205300738</v>
      </c>
      <c r="B936" s="9" t="s">
        <v>2160</v>
      </c>
      <c r="C936" s="10" t="n">
        <v>14680</v>
      </c>
    </row>
    <row r="937" customFormat="false" ht="15.65" hidden="false" customHeight="false" outlineLevel="0" collapsed="false">
      <c r="A937" s="7" t="n">
        <v>205300738</v>
      </c>
      <c r="B937" s="9" t="s">
        <v>2161</v>
      </c>
      <c r="C937" s="10" t="n">
        <v>14680</v>
      </c>
    </row>
    <row r="938" customFormat="false" ht="15.65" hidden="false" customHeight="false" outlineLevel="0" collapsed="false">
      <c r="A938" s="99" t="n">
        <v>205300743</v>
      </c>
      <c r="B938" s="13" t="s">
        <v>3815</v>
      </c>
      <c r="C938" s="14" t="n">
        <v>22020</v>
      </c>
    </row>
    <row r="939" customFormat="false" ht="29.85" hidden="false" customHeight="false" outlineLevel="0" collapsed="false">
      <c r="A939" s="99" t="n">
        <v>205300752</v>
      </c>
      <c r="B939" s="13" t="s">
        <v>4896</v>
      </c>
      <c r="C939" s="14" t="n">
        <v>11010</v>
      </c>
    </row>
    <row r="940" customFormat="false" ht="15.65" hidden="false" customHeight="false" outlineLevel="0" collapsed="false">
      <c r="A940" s="99" t="n">
        <v>205300753</v>
      </c>
      <c r="B940" s="13" t="s">
        <v>3249</v>
      </c>
      <c r="C940" s="14" t="n">
        <v>25690</v>
      </c>
    </row>
    <row r="941" customFormat="false" ht="29.85" hidden="false" customHeight="false" outlineLevel="0" collapsed="false">
      <c r="A941" s="99" t="n">
        <v>205300758</v>
      </c>
      <c r="B941" s="13" t="s">
        <v>1811</v>
      </c>
      <c r="C941" s="14" t="n">
        <v>25690</v>
      </c>
    </row>
    <row r="942" customFormat="false" ht="29.85" hidden="false" customHeight="false" outlineLevel="0" collapsed="false">
      <c r="A942" s="99" t="n">
        <v>205300765</v>
      </c>
      <c r="B942" s="13" t="s">
        <v>6679</v>
      </c>
      <c r="C942" s="14" t="n">
        <v>22020</v>
      </c>
    </row>
    <row r="943" customFormat="false" ht="29.85" hidden="false" customHeight="false" outlineLevel="0" collapsed="false">
      <c r="A943" s="128" t="n">
        <v>205300773</v>
      </c>
      <c r="B943" s="13" t="s">
        <v>5265</v>
      </c>
      <c r="C943" s="14" t="n">
        <v>11010</v>
      </c>
    </row>
    <row r="944" customFormat="false" ht="29.85" hidden="false" customHeight="false" outlineLevel="0" collapsed="false">
      <c r="A944" s="7" t="n">
        <v>205300774</v>
      </c>
      <c r="B944" s="9" t="s">
        <v>5085</v>
      </c>
      <c r="C944" s="10" t="n">
        <v>25690</v>
      </c>
    </row>
    <row r="945" customFormat="false" ht="29.85" hidden="false" customHeight="false" outlineLevel="0" collapsed="false">
      <c r="A945" s="7" t="n">
        <v>205300774</v>
      </c>
      <c r="B945" s="9" t="s">
        <v>5086</v>
      </c>
      <c r="C945" s="10" t="n">
        <v>25690</v>
      </c>
    </row>
    <row r="946" customFormat="false" ht="29.85" hidden="false" customHeight="false" outlineLevel="0" collapsed="false">
      <c r="A946" s="99" t="n">
        <v>205300776</v>
      </c>
      <c r="B946" s="13" t="s">
        <v>3812</v>
      </c>
      <c r="C946" s="14" t="n">
        <v>22020</v>
      </c>
    </row>
    <row r="947" customFormat="false" ht="29.85" hidden="false" customHeight="false" outlineLevel="0" collapsed="false">
      <c r="A947" s="99" t="n">
        <v>205300777</v>
      </c>
      <c r="B947" s="13" t="s">
        <v>5092</v>
      </c>
      <c r="C947" s="14" t="n">
        <v>25690</v>
      </c>
    </row>
    <row r="948" customFormat="false" ht="15.65" hidden="false" customHeight="false" outlineLevel="0" collapsed="false">
      <c r="A948" s="99" t="n">
        <v>205300783</v>
      </c>
      <c r="B948" s="13" t="s">
        <v>1955</v>
      </c>
      <c r="C948" s="14" t="n">
        <v>7340</v>
      </c>
    </row>
    <row r="949" customFormat="false" ht="15.65" hidden="false" customHeight="false" outlineLevel="0" collapsed="false">
      <c r="A949" s="99" t="n">
        <v>205300785</v>
      </c>
      <c r="B949" s="13" t="s">
        <v>3336</v>
      </c>
      <c r="C949" s="14" t="n">
        <v>25690</v>
      </c>
    </row>
    <row r="950" customFormat="false" ht="29.85" hidden="false" customHeight="false" outlineLevel="0" collapsed="false">
      <c r="A950" s="99" t="n">
        <v>205300792</v>
      </c>
      <c r="B950" s="13" t="s">
        <v>4946</v>
      </c>
      <c r="C950" s="14" t="n">
        <v>13410</v>
      </c>
    </row>
    <row r="951" customFormat="false" ht="15.65" hidden="false" customHeight="false" outlineLevel="0" collapsed="false">
      <c r="A951" s="99" t="n">
        <v>205300793</v>
      </c>
      <c r="B951" s="13" t="s">
        <v>4823</v>
      </c>
      <c r="C951" s="14" t="n">
        <v>58110</v>
      </c>
    </row>
    <row r="952" customFormat="false" ht="15.65" hidden="false" customHeight="false" outlineLevel="0" collapsed="false">
      <c r="A952" s="99" t="n">
        <v>205300801</v>
      </c>
      <c r="B952" s="13" t="s">
        <v>4339</v>
      </c>
      <c r="C952" s="14" t="n">
        <v>73400</v>
      </c>
    </row>
    <row r="953" customFormat="false" ht="29.85" hidden="false" customHeight="false" outlineLevel="0" collapsed="false">
      <c r="A953" s="7" t="n">
        <v>205300804</v>
      </c>
      <c r="B953" s="9" t="s">
        <v>3331</v>
      </c>
      <c r="C953" s="10" t="n">
        <v>25690</v>
      </c>
    </row>
    <row r="954" customFormat="false" ht="29.85" hidden="false" customHeight="false" outlineLevel="0" collapsed="false">
      <c r="A954" s="7" t="n">
        <v>205300804</v>
      </c>
      <c r="B954" s="9" t="s">
        <v>3332</v>
      </c>
      <c r="C954" s="10" t="n">
        <v>25690</v>
      </c>
    </row>
    <row r="955" customFormat="false" ht="29.85" hidden="false" customHeight="false" outlineLevel="0" collapsed="false">
      <c r="A955" s="7" t="n">
        <v>205300804</v>
      </c>
      <c r="B955" s="9" t="s">
        <v>3333</v>
      </c>
      <c r="C955" s="10" t="n">
        <v>25690</v>
      </c>
    </row>
    <row r="956" customFormat="false" ht="29.85" hidden="false" customHeight="false" outlineLevel="0" collapsed="false">
      <c r="A956" s="99" t="n">
        <v>205300809</v>
      </c>
      <c r="B956" s="13" t="s">
        <v>1726</v>
      </c>
      <c r="C956" s="14" t="n">
        <v>25690</v>
      </c>
    </row>
    <row r="957" customFormat="false" ht="15.65" hidden="false" customHeight="false" outlineLevel="0" collapsed="false">
      <c r="A957" s="99" t="n">
        <v>205300817</v>
      </c>
      <c r="B957" s="13" t="s">
        <v>4295</v>
      </c>
      <c r="C957" s="14" t="n">
        <v>22020</v>
      </c>
    </row>
    <row r="958" customFormat="false" ht="29.85" hidden="false" customHeight="false" outlineLevel="0" collapsed="false">
      <c r="A958" s="99" t="n">
        <v>205300827</v>
      </c>
      <c r="B958" s="13" t="s">
        <v>255</v>
      </c>
      <c r="C958" s="14" t="n">
        <v>14680</v>
      </c>
    </row>
    <row r="959" customFormat="false" ht="29.85" hidden="false" customHeight="false" outlineLevel="0" collapsed="false">
      <c r="A959" s="128" t="n">
        <v>205300832</v>
      </c>
      <c r="B959" s="13" t="s">
        <v>2384</v>
      </c>
      <c r="C959" s="14" t="n">
        <v>14680</v>
      </c>
    </row>
    <row r="960" customFormat="false" ht="29.85" hidden="false" customHeight="false" outlineLevel="0" collapsed="false">
      <c r="A960" s="99" t="n">
        <v>205300835</v>
      </c>
      <c r="B960" s="13" t="s">
        <v>2118</v>
      </c>
      <c r="C960" s="14" t="n">
        <v>38535</v>
      </c>
    </row>
    <row r="961" customFormat="false" ht="29.85" hidden="false" customHeight="false" outlineLevel="0" collapsed="false">
      <c r="A961" s="99" t="n">
        <v>205300841</v>
      </c>
      <c r="B961" s="13" t="s">
        <v>1112</v>
      </c>
      <c r="C961" s="14" t="n">
        <v>14680</v>
      </c>
    </row>
    <row r="962" customFormat="false" ht="29.85" hidden="false" customHeight="false" outlineLevel="0" collapsed="false">
      <c r="A962" s="99" t="n">
        <v>205300859</v>
      </c>
      <c r="B962" s="13" t="s">
        <v>2473</v>
      </c>
      <c r="C962" s="14" t="n">
        <v>13410</v>
      </c>
    </row>
    <row r="963" customFormat="false" ht="29.85" hidden="false" customHeight="false" outlineLevel="0" collapsed="false">
      <c r="A963" s="7" t="n">
        <v>205300886</v>
      </c>
      <c r="B963" s="9" t="s">
        <v>4183</v>
      </c>
      <c r="C963" s="10" t="n">
        <v>14680</v>
      </c>
    </row>
    <row r="964" customFormat="false" ht="29.85" hidden="false" customHeight="false" outlineLevel="0" collapsed="false">
      <c r="A964" s="7" t="n">
        <v>205300886</v>
      </c>
      <c r="B964" s="9" t="s">
        <v>4184</v>
      </c>
      <c r="C964" s="10" t="n">
        <v>14680</v>
      </c>
    </row>
    <row r="965" customFormat="false" ht="29.85" hidden="false" customHeight="false" outlineLevel="0" collapsed="false">
      <c r="A965" s="99" t="n">
        <v>205300904</v>
      </c>
      <c r="B965" s="13" t="s">
        <v>6267</v>
      </c>
      <c r="C965" s="14" t="n">
        <v>26974.5</v>
      </c>
    </row>
    <row r="966" customFormat="false" ht="29.85" hidden="false" customHeight="false" outlineLevel="0" collapsed="false">
      <c r="A966" s="7" t="n">
        <v>205300946</v>
      </c>
      <c r="B966" s="9" t="s">
        <v>4286</v>
      </c>
      <c r="C966" s="10" t="n">
        <v>14080.5</v>
      </c>
    </row>
    <row r="967" s="44" customFormat="true" ht="29.85" hidden="false" customHeight="false" outlineLevel="0" collapsed="false">
      <c r="A967" s="7" t="n">
        <v>205300946</v>
      </c>
      <c r="B967" s="9" t="s">
        <v>4287</v>
      </c>
      <c r="C967" s="10" t="n">
        <v>14080.5</v>
      </c>
      <c r="D967" s="0"/>
      <c r="E967" s="0"/>
      <c r="F967" s="0"/>
      <c r="G967" s="0"/>
      <c r="H967" s="0"/>
      <c r="I967" s="0"/>
      <c r="J967" s="0"/>
      <c r="K967" s="0"/>
      <c r="L967" s="0"/>
      <c r="M967" s="0"/>
      <c r="ALZ967" s="0"/>
      <c r="AMA967" s="0"/>
      <c r="AMB967" s="0"/>
      <c r="AMC967" s="0"/>
      <c r="AMD967" s="0"/>
      <c r="AME967" s="0"/>
      <c r="AMF967" s="0"/>
      <c r="AMG967" s="0"/>
      <c r="AMH967" s="0"/>
      <c r="AMI967" s="0"/>
      <c r="AMJ967" s="0"/>
    </row>
    <row r="968" s="12" customFormat="true" ht="29.85" hidden="false" customHeight="false" outlineLevel="0" collapsed="false">
      <c r="A968" s="7" t="n">
        <v>205300946</v>
      </c>
      <c r="B968" s="9" t="s">
        <v>4288</v>
      </c>
      <c r="C968" s="10" t="n">
        <v>14080.5</v>
      </c>
      <c r="AMB968" s="0"/>
      <c r="AMC968" s="0"/>
      <c r="AMD968" s="0"/>
      <c r="AME968" s="0"/>
      <c r="AMF968" s="0"/>
      <c r="AMG968" s="0"/>
      <c r="AMH968" s="0"/>
      <c r="AMI968" s="0"/>
      <c r="AMJ968" s="0"/>
    </row>
    <row r="969" customFormat="false" ht="29.85" hidden="false" customHeight="false" outlineLevel="0" collapsed="false">
      <c r="A969" s="7" t="n">
        <v>205300946</v>
      </c>
      <c r="B969" s="24" t="s">
        <v>4289</v>
      </c>
      <c r="C969" s="25" t="n">
        <v>17230.2</v>
      </c>
    </row>
    <row r="970" customFormat="false" ht="29.85" hidden="false" customHeight="false" outlineLevel="0" collapsed="false">
      <c r="A970" s="99" t="n">
        <v>205300956</v>
      </c>
      <c r="B970" s="13" t="s">
        <v>2412</v>
      </c>
      <c r="C970" s="14" t="n">
        <v>22020</v>
      </c>
    </row>
    <row r="971" customFormat="false" ht="29.85" hidden="false" customHeight="false" outlineLevel="0" collapsed="false">
      <c r="A971" s="129" t="n">
        <v>205300976</v>
      </c>
      <c r="B971" s="36" t="s">
        <v>4440</v>
      </c>
      <c r="C971" s="37" t="n">
        <v>18350</v>
      </c>
    </row>
    <row r="972" customFormat="false" ht="29.85" hidden="false" customHeight="false" outlineLevel="0" collapsed="false">
      <c r="A972" s="7" t="n">
        <v>205300986</v>
      </c>
      <c r="B972" s="9" t="s">
        <v>741</v>
      </c>
      <c r="C972" s="10" t="n">
        <v>18350</v>
      </c>
    </row>
    <row r="973" customFormat="false" ht="29.85" hidden="false" customHeight="false" outlineLevel="0" collapsed="false">
      <c r="A973" s="7" t="n">
        <v>205300986</v>
      </c>
      <c r="B973" s="9" t="s">
        <v>742</v>
      </c>
      <c r="C973" s="10" t="n">
        <v>18350</v>
      </c>
    </row>
    <row r="974" customFormat="false" ht="29.85" hidden="false" customHeight="false" outlineLevel="0" collapsed="false">
      <c r="A974" s="7" t="n">
        <v>205300986</v>
      </c>
      <c r="B974" s="9" t="s">
        <v>743</v>
      </c>
      <c r="C974" s="10" t="n">
        <v>18350</v>
      </c>
    </row>
    <row r="975" customFormat="false" ht="29.85" hidden="false" customHeight="false" outlineLevel="0" collapsed="false">
      <c r="A975" s="128" t="n">
        <v>205300987</v>
      </c>
      <c r="B975" s="13" t="s">
        <v>5513</v>
      </c>
      <c r="C975" s="14" t="n">
        <v>32820</v>
      </c>
    </row>
    <row r="976" customFormat="false" ht="29.85" hidden="false" customHeight="false" outlineLevel="0" collapsed="false">
      <c r="A976" s="99" t="n">
        <v>205301004</v>
      </c>
      <c r="B976" s="13" t="s">
        <v>2066</v>
      </c>
      <c r="C976" s="14" t="n">
        <v>18350</v>
      </c>
    </row>
    <row r="977" customFormat="false" ht="29.85" hidden="false" customHeight="false" outlineLevel="0" collapsed="false">
      <c r="A977" s="99" t="n">
        <v>205301054</v>
      </c>
      <c r="B977" s="13" t="s">
        <v>4566</v>
      </c>
      <c r="C977" s="14" t="n">
        <v>14680</v>
      </c>
    </row>
    <row r="978" customFormat="false" ht="29.85" hidden="false" customHeight="false" outlineLevel="0" collapsed="false">
      <c r="A978" s="99" t="n">
        <v>205301059</v>
      </c>
      <c r="B978" s="13" t="s">
        <v>1210</v>
      </c>
      <c r="C978" s="14" t="n">
        <v>32820</v>
      </c>
    </row>
    <row r="979" customFormat="false" ht="29.85" hidden="false" customHeight="false" outlineLevel="0" collapsed="false">
      <c r="A979" s="128" t="n">
        <v>205301073</v>
      </c>
      <c r="B979" s="13" t="s">
        <v>5040</v>
      </c>
      <c r="C979" s="14" t="n">
        <v>16410</v>
      </c>
    </row>
    <row r="980" customFormat="false" ht="29.85" hidden="false" customHeight="false" outlineLevel="0" collapsed="false">
      <c r="A980" s="99" t="n">
        <v>205301121</v>
      </c>
      <c r="B980" s="13" t="s">
        <v>2696</v>
      </c>
      <c r="C980" s="14" t="n">
        <v>22020</v>
      </c>
    </row>
    <row r="981" customFormat="false" ht="15.65" hidden="false" customHeight="false" outlineLevel="0" collapsed="false">
      <c r="A981" s="99" t="n">
        <v>205301154</v>
      </c>
      <c r="B981" s="13" t="s">
        <v>1483</v>
      </c>
      <c r="C981" s="14" t="n">
        <v>7340</v>
      </c>
    </row>
    <row r="982" customFormat="false" ht="19.55" hidden="false" customHeight="true" outlineLevel="0" collapsed="false">
      <c r="A982" s="99" t="n">
        <v>205301157</v>
      </c>
      <c r="B982" s="13" t="s">
        <v>5037</v>
      </c>
      <c r="C982" s="14" t="n">
        <v>11010</v>
      </c>
    </row>
    <row r="983" customFormat="false" ht="29.85" hidden="false" customHeight="false" outlineLevel="0" collapsed="false">
      <c r="A983" s="7" t="n">
        <v>205301201</v>
      </c>
      <c r="B983" s="9" t="s">
        <v>3701</v>
      </c>
      <c r="C983" s="10" t="n">
        <v>14680</v>
      </c>
    </row>
    <row r="984" customFormat="false" ht="29.85" hidden="false" customHeight="false" outlineLevel="0" collapsed="false">
      <c r="A984" s="7" t="n">
        <v>205301201</v>
      </c>
      <c r="B984" s="24" t="s">
        <v>3702</v>
      </c>
      <c r="C984" s="25" t="n">
        <v>14680</v>
      </c>
    </row>
    <row r="985" customFormat="false" ht="29.85" hidden="false" customHeight="false" outlineLevel="0" collapsed="false">
      <c r="A985" s="99" t="n">
        <v>205301203</v>
      </c>
      <c r="B985" s="13" t="s">
        <v>3785</v>
      </c>
      <c r="C985" s="14" t="n">
        <v>22020</v>
      </c>
    </row>
    <row r="986" customFormat="false" ht="29.85" hidden="false" customHeight="false" outlineLevel="0" collapsed="false">
      <c r="A986" s="99" t="n">
        <v>205301254</v>
      </c>
      <c r="B986" s="13" t="s">
        <v>2722</v>
      </c>
      <c r="C986" s="14" t="n">
        <v>30828</v>
      </c>
    </row>
    <row r="987" customFormat="false" ht="29.85" hidden="false" customHeight="false" outlineLevel="0" collapsed="false">
      <c r="A987" s="99" t="n">
        <v>205301265</v>
      </c>
      <c r="B987" s="13" t="s">
        <v>4770</v>
      </c>
      <c r="C987" s="14" t="n">
        <v>11010</v>
      </c>
    </row>
    <row r="988" customFormat="false" ht="29.85" hidden="false" customHeight="false" outlineLevel="0" collapsed="false">
      <c r="A988" s="99" t="n">
        <v>205301318</v>
      </c>
      <c r="B988" s="13" t="s">
        <v>408</v>
      </c>
      <c r="C988" s="14" t="n">
        <v>11010</v>
      </c>
    </row>
    <row r="989" customFormat="false" ht="29.85" hidden="false" customHeight="false" outlineLevel="0" collapsed="false">
      <c r="A989" s="99" t="n">
        <v>205301341</v>
      </c>
      <c r="B989" s="13" t="s">
        <v>6324</v>
      </c>
      <c r="C989" s="14" t="n">
        <v>44040</v>
      </c>
    </row>
    <row r="990" customFormat="false" ht="29.85" hidden="false" customHeight="false" outlineLevel="0" collapsed="false">
      <c r="A990" s="99" t="n">
        <v>205301406</v>
      </c>
      <c r="B990" s="13" t="s">
        <v>5700</v>
      </c>
      <c r="C990" s="14" t="n">
        <v>11010</v>
      </c>
    </row>
    <row r="991" customFormat="false" ht="29.85" hidden="false" customHeight="false" outlineLevel="0" collapsed="false">
      <c r="A991" s="99" t="n">
        <v>205301431</v>
      </c>
      <c r="B991" s="13" t="s">
        <v>4255</v>
      </c>
      <c r="C991" s="14" t="n">
        <v>11560.5</v>
      </c>
    </row>
    <row r="992" customFormat="false" ht="29.85" hidden="false" customHeight="false" outlineLevel="0" collapsed="false">
      <c r="A992" s="99" t="n">
        <v>205301433</v>
      </c>
      <c r="B992" s="13" t="s">
        <v>5744</v>
      </c>
      <c r="C992" s="14" t="n">
        <v>23121</v>
      </c>
    </row>
    <row r="993" s="12" customFormat="true" ht="29.85" hidden="false" customHeight="false" outlineLevel="0" collapsed="false">
      <c r="A993" s="99" t="n">
        <v>205301434</v>
      </c>
      <c r="B993" s="13" t="s">
        <v>1449</v>
      </c>
      <c r="C993" s="14" t="n">
        <v>25690</v>
      </c>
      <c r="AMB993" s="0"/>
      <c r="AMC993" s="0"/>
      <c r="AMD993" s="0"/>
      <c r="AME993" s="0"/>
      <c r="AMF993" s="0"/>
      <c r="AMG993" s="0"/>
      <c r="AMH993" s="0"/>
      <c r="AMI993" s="0"/>
      <c r="AMJ993" s="0"/>
    </row>
    <row r="994" s="12" customFormat="true" ht="15.65" hidden="false" customHeight="false" outlineLevel="0" collapsed="false">
      <c r="A994" s="99" t="n">
        <v>205301437</v>
      </c>
      <c r="B994" s="13" t="s">
        <v>1243</v>
      </c>
      <c r="C994" s="14" t="n">
        <v>14680</v>
      </c>
      <c r="AMB994" s="0"/>
      <c r="AMC994" s="0"/>
      <c r="AMD994" s="0"/>
      <c r="AME994" s="0"/>
      <c r="AMF994" s="0"/>
      <c r="AMG994" s="0"/>
      <c r="AMH994" s="0"/>
      <c r="AMI994" s="0"/>
      <c r="AMJ994" s="0"/>
    </row>
    <row r="995" customFormat="false" ht="29.85" hidden="false" customHeight="false" outlineLevel="0" collapsed="false">
      <c r="A995" s="99" t="n">
        <v>205301475</v>
      </c>
      <c r="B995" s="13" t="s">
        <v>5879</v>
      </c>
      <c r="C995" s="14" t="n">
        <v>19267.5</v>
      </c>
    </row>
    <row r="996" customFormat="false" ht="29.85" hidden="false" customHeight="false" outlineLevel="0" collapsed="false">
      <c r="A996" s="99" t="n">
        <v>205301476</v>
      </c>
      <c r="B996" s="13" t="s">
        <v>653</v>
      </c>
      <c r="C996" s="14" t="n">
        <v>25690</v>
      </c>
    </row>
    <row r="997" customFormat="false" ht="29.85" hidden="false" customHeight="false" outlineLevel="0" collapsed="false">
      <c r="A997" s="99" t="n">
        <v>205301486</v>
      </c>
      <c r="B997" s="13" t="s">
        <v>5158</v>
      </c>
      <c r="C997" s="14" t="n">
        <v>33030</v>
      </c>
    </row>
    <row r="998" customFormat="false" ht="15.65" hidden="false" customHeight="false" outlineLevel="0" collapsed="false">
      <c r="A998" s="99" t="n">
        <v>205301487</v>
      </c>
      <c r="B998" s="13" t="s">
        <v>425</v>
      </c>
      <c r="C998" s="14" t="n">
        <v>11010</v>
      </c>
    </row>
    <row r="999" customFormat="false" ht="15.65" hidden="false" customHeight="false" outlineLevel="0" collapsed="false">
      <c r="A999" s="99" t="n">
        <v>205301510</v>
      </c>
      <c r="B999" s="13" t="s">
        <v>2185</v>
      </c>
      <c r="C999" s="14" t="n">
        <v>11560.5</v>
      </c>
    </row>
    <row r="1000" customFormat="false" ht="29.85" hidden="false" customHeight="false" outlineLevel="0" collapsed="false">
      <c r="A1000" s="99" t="n">
        <v>205301512</v>
      </c>
      <c r="B1000" s="13" t="s">
        <v>3403</v>
      </c>
      <c r="C1000" s="14" t="n">
        <v>11010</v>
      </c>
    </row>
    <row r="1001" customFormat="false" ht="29.85" hidden="false" customHeight="false" outlineLevel="0" collapsed="false">
      <c r="A1001" s="99" t="n">
        <v>205301543</v>
      </c>
      <c r="B1001" s="13" t="s">
        <v>2360</v>
      </c>
      <c r="C1001" s="14" t="n">
        <v>36700</v>
      </c>
    </row>
    <row r="1002" customFormat="false" ht="29.85" hidden="false" customHeight="false" outlineLevel="0" collapsed="false">
      <c r="A1002" s="99" t="n">
        <v>205301552</v>
      </c>
      <c r="B1002" s="13" t="s">
        <v>5338</v>
      </c>
      <c r="C1002" s="14" t="n">
        <v>11010</v>
      </c>
    </row>
    <row r="1003" s="12" customFormat="true" ht="29.85" hidden="false" customHeight="false" outlineLevel="0" collapsed="false">
      <c r="A1003" s="99" t="n">
        <v>205301557</v>
      </c>
      <c r="B1003" s="13" t="s">
        <v>814</v>
      </c>
      <c r="C1003" s="14" t="n">
        <v>11010</v>
      </c>
      <c r="AMB1003" s="0"/>
      <c r="AMC1003" s="0"/>
      <c r="AMD1003" s="0"/>
      <c r="AME1003" s="0"/>
      <c r="AMF1003" s="0"/>
      <c r="AMG1003" s="0"/>
      <c r="AMH1003" s="0"/>
      <c r="AMI1003" s="0"/>
      <c r="AMJ1003" s="0"/>
    </row>
    <row r="1004" s="12" customFormat="true" ht="29.85" hidden="false" customHeight="false" outlineLevel="0" collapsed="false">
      <c r="A1004" s="99" t="n">
        <v>205301563</v>
      </c>
      <c r="B1004" s="13" t="s">
        <v>6081</v>
      </c>
      <c r="C1004" s="14" t="n">
        <v>7707</v>
      </c>
      <c r="AMB1004" s="0"/>
      <c r="AMC1004" s="0"/>
      <c r="AMD1004" s="0"/>
      <c r="AME1004" s="0"/>
      <c r="AMF1004" s="0"/>
      <c r="AMG1004" s="0"/>
      <c r="AMH1004" s="0"/>
      <c r="AMI1004" s="0"/>
      <c r="AMJ1004" s="0"/>
    </row>
    <row r="1005" customFormat="false" ht="29.85" hidden="false" customHeight="false" outlineLevel="0" collapsed="false">
      <c r="A1005" s="99" t="n">
        <v>205301567</v>
      </c>
      <c r="B1005" s="13" t="s">
        <v>5882</v>
      </c>
      <c r="C1005" s="14" t="n">
        <v>34681.5</v>
      </c>
    </row>
    <row r="1006" customFormat="false" ht="29.85" hidden="false" customHeight="false" outlineLevel="0" collapsed="false">
      <c r="A1006" s="99" t="n">
        <v>205301571</v>
      </c>
      <c r="B1006" s="13" t="s">
        <v>6676</v>
      </c>
      <c r="C1006" s="14" t="n">
        <v>15414</v>
      </c>
    </row>
    <row r="1007" customFormat="false" ht="29.85" hidden="false" customHeight="false" outlineLevel="0" collapsed="false">
      <c r="A1007" s="99" t="n">
        <v>205301615</v>
      </c>
      <c r="B1007" s="13" t="s">
        <v>4569</v>
      </c>
      <c r="C1007" s="14" t="n">
        <v>11010</v>
      </c>
    </row>
    <row r="1008" customFormat="false" ht="29.85" hidden="false" customHeight="false" outlineLevel="0" collapsed="false">
      <c r="A1008" s="99" t="n">
        <v>205301618</v>
      </c>
      <c r="B1008" s="13" t="s">
        <v>1634</v>
      </c>
      <c r="C1008" s="14" t="n">
        <v>7707</v>
      </c>
    </row>
    <row r="1009" customFormat="false" ht="29.85" hidden="false" customHeight="false" outlineLevel="0" collapsed="false">
      <c r="A1009" s="99" t="n">
        <v>205301620</v>
      </c>
      <c r="B1009" s="13" t="s">
        <v>240</v>
      </c>
      <c r="C1009" s="14" t="n">
        <v>11010</v>
      </c>
    </row>
    <row r="1010" customFormat="false" ht="29.85" hidden="false" customHeight="false" outlineLevel="0" collapsed="false">
      <c r="A1010" s="99" t="n">
        <v>205301639</v>
      </c>
      <c r="B1010" s="13" t="s">
        <v>2714</v>
      </c>
      <c r="C1010" s="14" t="n">
        <v>7340</v>
      </c>
    </row>
    <row r="1011" customFormat="false" ht="29.85" hidden="false" customHeight="false" outlineLevel="0" collapsed="false">
      <c r="A1011" s="7" t="n">
        <v>205301662</v>
      </c>
      <c r="B1011" s="9" t="s">
        <v>4745</v>
      </c>
      <c r="C1011" s="10" t="n">
        <v>25690</v>
      </c>
    </row>
    <row r="1012" customFormat="false" ht="29.85" hidden="false" customHeight="false" outlineLevel="0" collapsed="false">
      <c r="A1012" s="7" t="n">
        <v>205301662</v>
      </c>
      <c r="B1012" s="9" t="s">
        <v>4746</v>
      </c>
      <c r="C1012" s="10" t="n">
        <v>25690</v>
      </c>
    </row>
    <row r="1013" customFormat="false" ht="29.85" hidden="false" customHeight="false" outlineLevel="0" collapsed="false">
      <c r="A1013" s="99" t="n">
        <v>205301667</v>
      </c>
      <c r="B1013" s="13" t="s">
        <v>5452</v>
      </c>
      <c r="C1013" s="14" t="n">
        <v>11010</v>
      </c>
    </row>
    <row r="1014" customFormat="false" ht="29.85" hidden="false" customHeight="false" outlineLevel="0" collapsed="false">
      <c r="A1014" s="128" t="n">
        <v>205301674</v>
      </c>
      <c r="B1014" s="13" t="s">
        <v>6815</v>
      </c>
      <c r="C1014" s="14" t="n">
        <v>19267.5</v>
      </c>
    </row>
    <row r="1015" customFormat="false" ht="29.85" hidden="false" customHeight="false" outlineLevel="0" collapsed="false">
      <c r="A1015" s="99" t="n">
        <v>205301706</v>
      </c>
      <c r="B1015" s="13" t="s">
        <v>5831</v>
      </c>
      <c r="C1015" s="14" t="n">
        <v>7707</v>
      </c>
    </row>
    <row r="1016" customFormat="false" ht="29.85" hidden="false" customHeight="false" outlineLevel="0" collapsed="false">
      <c r="A1016" s="99" t="n">
        <v>205301734</v>
      </c>
      <c r="B1016" s="13" t="s">
        <v>2038</v>
      </c>
      <c r="C1016" s="14" t="n">
        <v>19267.5</v>
      </c>
    </row>
    <row r="1017" customFormat="false" ht="29.85" hidden="false" customHeight="false" outlineLevel="0" collapsed="false">
      <c r="A1017" s="7" t="n">
        <v>205301746</v>
      </c>
      <c r="B1017" s="9" t="s">
        <v>1377</v>
      </c>
      <c r="C1017" s="10" t="n">
        <v>15414</v>
      </c>
    </row>
    <row r="1018" customFormat="false" ht="29.85" hidden="false" customHeight="false" outlineLevel="0" collapsed="false">
      <c r="A1018" s="7" t="n">
        <v>205301746</v>
      </c>
      <c r="B1018" s="24" t="s">
        <v>1378</v>
      </c>
      <c r="C1018" s="25" t="n">
        <v>15414</v>
      </c>
    </row>
    <row r="1019" customFormat="false" ht="22.35" hidden="false" customHeight="true" outlineLevel="0" collapsed="false">
      <c r="A1019" s="128" t="n">
        <v>205301747</v>
      </c>
      <c r="B1019" s="13" t="s">
        <v>6542</v>
      </c>
      <c r="C1019" s="14" t="n">
        <v>11560.5</v>
      </c>
    </row>
    <row r="1020" customFormat="false" ht="29.85" hidden="false" customHeight="false" outlineLevel="0" collapsed="false">
      <c r="A1020" s="99" t="n">
        <v>205301750</v>
      </c>
      <c r="B1020" s="13" t="s">
        <v>1898</v>
      </c>
      <c r="C1020" s="14" t="n">
        <v>34681.5</v>
      </c>
    </row>
    <row r="1021" customFormat="false" ht="29.85" hidden="false" customHeight="false" outlineLevel="0" collapsed="false">
      <c r="A1021" s="129" t="n">
        <v>205301763</v>
      </c>
      <c r="B1021" s="36" t="s">
        <v>4657</v>
      </c>
      <c r="C1021" s="37" t="n">
        <v>38535</v>
      </c>
    </row>
    <row r="1022" customFormat="false" ht="29.85" hidden="false" customHeight="false" outlineLevel="0" collapsed="false">
      <c r="A1022" s="99" t="n">
        <v>205301767</v>
      </c>
      <c r="B1022" s="13" t="s">
        <v>1033</v>
      </c>
      <c r="C1022" s="14" t="n">
        <v>11560.5</v>
      </c>
    </row>
    <row r="1023" customFormat="false" ht="29.85" hidden="false" customHeight="false" outlineLevel="0" collapsed="false">
      <c r="A1023" s="99" t="n">
        <v>205301775</v>
      </c>
      <c r="B1023" s="13" t="s">
        <v>1643</v>
      </c>
      <c r="C1023" s="14" t="n">
        <v>7707</v>
      </c>
    </row>
    <row r="1024" customFormat="false" ht="29.85" hidden="false" customHeight="false" outlineLevel="0" collapsed="false">
      <c r="A1024" s="99" t="n">
        <v>205301781</v>
      </c>
      <c r="B1024" s="13" t="s">
        <v>5400</v>
      </c>
      <c r="C1024" s="14" t="n">
        <v>7707</v>
      </c>
    </row>
    <row r="1025" customFormat="false" ht="29.85" hidden="false" customHeight="false" outlineLevel="0" collapsed="false">
      <c r="A1025" s="99" t="n">
        <v>205301790</v>
      </c>
      <c r="B1025" s="13" t="s">
        <v>6072</v>
      </c>
      <c r="C1025" s="14" t="n">
        <v>11560.5</v>
      </c>
    </row>
    <row r="1026" s="90" customFormat="true" ht="29.85" hidden="false" customHeight="false" outlineLevel="0" collapsed="false">
      <c r="A1026" s="99" t="n">
        <v>205301800</v>
      </c>
      <c r="B1026" s="13" t="s">
        <v>5626</v>
      </c>
      <c r="C1026" s="14" t="n">
        <v>26974.5</v>
      </c>
      <c r="D1026" s="90" t="s">
        <v>2798</v>
      </c>
      <c r="AMB1026" s="0"/>
      <c r="AMC1026" s="0"/>
      <c r="AMD1026" s="0"/>
      <c r="AME1026" s="0"/>
      <c r="AMF1026" s="0"/>
      <c r="AMG1026" s="0"/>
      <c r="AMH1026" s="0"/>
      <c r="AMI1026" s="0"/>
      <c r="AMJ1026" s="0"/>
    </row>
    <row r="1027" customFormat="false" ht="29.85" hidden="false" customHeight="false" outlineLevel="0" collapsed="false">
      <c r="A1027" s="128" t="n">
        <v>205301814</v>
      </c>
      <c r="B1027" s="13" t="s">
        <v>5028</v>
      </c>
      <c r="C1027" s="14" t="n">
        <v>7707</v>
      </c>
    </row>
    <row r="1028" customFormat="false" ht="29.85" hidden="false" customHeight="false" outlineLevel="0" collapsed="false">
      <c r="A1028" s="99" t="n">
        <v>205301822</v>
      </c>
      <c r="B1028" s="13" t="s">
        <v>5188</v>
      </c>
      <c r="C1028" s="14" t="n">
        <v>15414</v>
      </c>
    </row>
    <row r="1029" customFormat="false" ht="29.85" hidden="false" customHeight="false" outlineLevel="0" collapsed="false">
      <c r="A1029" s="99" t="n">
        <v>205301830</v>
      </c>
      <c r="B1029" s="13" t="s">
        <v>4398</v>
      </c>
      <c r="C1029" s="14" t="n">
        <v>7707</v>
      </c>
    </row>
    <row r="1030" customFormat="false" ht="29.85" hidden="false" customHeight="false" outlineLevel="0" collapsed="false">
      <c r="A1030" s="99" t="n">
        <v>205301853</v>
      </c>
      <c r="B1030" s="13" t="s">
        <v>3396</v>
      </c>
      <c r="C1030" s="14" t="n">
        <v>34681.5</v>
      </c>
    </row>
    <row r="1031" customFormat="false" ht="15.65" hidden="false" customHeight="false" outlineLevel="0" collapsed="false">
      <c r="A1031" s="99" t="n">
        <v>205301858</v>
      </c>
      <c r="B1031" s="13" t="s">
        <v>6064</v>
      </c>
      <c r="C1031" s="14" t="n">
        <v>11560.5</v>
      </c>
    </row>
    <row r="1032" customFormat="false" ht="29.85" hidden="false" customHeight="false" outlineLevel="0" collapsed="false">
      <c r="A1032" s="99" t="n">
        <v>205301887</v>
      </c>
      <c r="B1032" s="13" t="s">
        <v>6437</v>
      </c>
      <c r="C1032" s="14" t="n">
        <v>7707</v>
      </c>
    </row>
    <row r="1033" customFormat="false" ht="29.85" hidden="false" customHeight="false" outlineLevel="0" collapsed="false">
      <c r="A1033" s="128" t="n">
        <v>205301907</v>
      </c>
      <c r="B1033" s="13" t="s">
        <v>1489</v>
      </c>
      <c r="C1033" s="14" t="n">
        <v>15414</v>
      </c>
    </row>
    <row r="1034" customFormat="false" ht="29.85" hidden="false" customHeight="false" outlineLevel="0" collapsed="false">
      <c r="A1034" s="128" t="n">
        <v>205301944</v>
      </c>
      <c r="B1034" s="13" t="s">
        <v>1355</v>
      </c>
      <c r="C1034" s="14" t="n">
        <v>18774</v>
      </c>
    </row>
    <row r="1035" s="44" customFormat="true" ht="29.85" hidden="false" customHeight="false" outlineLevel="0" collapsed="false">
      <c r="A1035" s="99" t="n">
        <v>205301968</v>
      </c>
      <c r="B1035" s="13" t="s">
        <v>3649</v>
      </c>
      <c r="C1035" s="14" t="n">
        <v>7707</v>
      </c>
      <c r="D1035" s="0"/>
      <c r="E1035" s="0"/>
      <c r="F1035" s="0"/>
      <c r="G1035" s="0"/>
      <c r="H1035" s="0"/>
      <c r="I1035" s="0"/>
      <c r="J1035" s="0"/>
      <c r="K1035" s="0"/>
      <c r="L1035" s="0"/>
      <c r="M1035" s="0"/>
      <c r="ALZ1035" s="0"/>
      <c r="AMA1035" s="0"/>
      <c r="AMB1035" s="0"/>
      <c r="AMC1035" s="0"/>
      <c r="AMD1035" s="0"/>
      <c r="AME1035" s="0"/>
      <c r="AMF1035" s="0"/>
      <c r="AMG1035" s="0"/>
      <c r="AMH1035" s="0"/>
      <c r="AMI1035" s="0"/>
      <c r="AMJ1035" s="0"/>
    </row>
    <row r="1036" s="12" customFormat="true" ht="29.85" hidden="false" customHeight="false" outlineLevel="0" collapsed="false">
      <c r="A1036" s="99" t="n">
        <v>205301985</v>
      </c>
      <c r="B1036" s="13" t="s">
        <v>4107</v>
      </c>
      <c r="C1036" s="14" t="n">
        <v>15414</v>
      </c>
      <c r="AMB1036" s="0"/>
      <c r="AMC1036" s="0"/>
      <c r="AMD1036" s="0"/>
      <c r="AME1036" s="0"/>
      <c r="AMF1036" s="0"/>
      <c r="AMG1036" s="0"/>
      <c r="AMH1036" s="0"/>
      <c r="AMI1036" s="0"/>
      <c r="AMJ1036" s="0"/>
    </row>
    <row r="1037" customFormat="false" ht="15.65" hidden="false" customHeight="false" outlineLevel="0" collapsed="false">
      <c r="A1037" s="128" t="n">
        <v>205301992</v>
      </c>
      <c r="B1037" s="13" t="s">
        <v>4041</v>
      </c>
      <c r="C1037" s="14" t="n">
        <v>7707</v>
      </c>
    </row>
    <row r="1038" customFormat="false" ht="15.65" hidden="false" customHeight="false" outlineLevel="0" collapsed="false">
      <c r="A1038" s="99" t="n">
        <v>205301997</v>
      </c>
      <c r="B1038" s="13" t="s">
        <v>2304</v>
      </c>
      <c r="C1038" s="14" t="n">
        <v>18774</v>
      </c>
    </row>
    <row r="1039" customFormat="false" ht="29.85" hidden="false" customHeight="false" outlineLevel="0" collapsed="false">
      <c r="A1039" s="99" t="n">
        <v>205302034</v>
      </c>
      <c r="B1039" s="13" t="s">
        <v>3782</v>
      </c>
      <c r="C1039" s="14" t="n">
        <v>46935</v>
      </c>
    </row>
    <row r="1040" customFormat="false" ht="29.85" hidden="false" customHeight="false" outlineLevel="0" collapsed="false">
      <c r="A1040" s="99" t="n">
        <v>205302040</v>
      </c>
      <c r="B1040" s="13" t="s">
        <v>3538</v>
      </c>
      <c r="C1040" s="14" t="n">
        <v>7707</v>
      </c>
    </row>
    <row r="1041" s="12" customFormat="true" ht="29.85" hidden="false" customHeight="false" outlineLevel="0" collapsed="false">
      <c r="A1041" s="7" t="n">
        <v>205302062</v>
      </c>
      <c r="B1041" s="9" t="s">
        <v>6221</v>
      </c>
      <c r="C1041" s="10" t="n">
        <v>15414</v>
      </c>
      <c r="AMB1041" s="0"/>
      <c r="AMC1041" s="0"/>
      <c r="AMD1041" s="0"/>
      <c r="AME1041" s="0"/>
      <c r="AMF1041" s="0"/>
      <c r="AMG1041" s="0"/>
      <c r="AMH1041" s="0"/>
      <c r="AMI1041" s="0"/>
      <c r="AMJ1041" s="0"/>
    </row>
    <row r="1042" s="12" customFormat="true" ht="29.85" hidden="false" customHeight="false" outlineLevel="0" collapsed="false">
      <c r="A1042" s="7" t="n">
        <v>205302062</v>
      </c>
      <c r="B1042" s="9" t="s">
        <v>6222</v>
      </c>
      <c r="C1042" s="10" t="n">
        <v>15414</v>
      </c>
      <c r="AMB1042" s="0"/>
      <c r="AMC1042" s="0"/>
      <c r="AMD1042" s="0"/>
      <c r="AME1042" s="0"/>
      <c r="AMF1042" s="0"/>
      <c r="AMG1042" s="0"/>
      <c r="AMH1042" s="0"/>
      <c r="AMI1042" s="0"/>
      <c r="AMJ1042" s="0"/>
    </row>
    <row r="1043" customFormat="false" ht="29.85" hidden="false" customHeight="false" outlineLevel="0" collapsed="false">
      <c r="A1043" s="99" t="n">
        <v>205302095</v>
      </c>
      <c r="B1043" s="13" t="s">
        <v>1094</v>
      </c>
      <c r="C1043" s="14" t="n">
        <v>11560.5</v>
      </c>
    </row>
    <row r="1044" customFormat="false" ht="29.85" hidden="false" customHeight="false" outlineLevel="0" collapsed="false">
      <c r="A1044" s="99" t="n">
        <v>205302140</v>
      </c>
      <c r="B1044" s="13" t="s">
        <v>1225</v>
      </c>
      <c r="C1044" s="14" t="n">
        <v>11560.5</v>
      </c>
    </row>
    <row r="1045" customFormat="false" ht="29.85" hidden="false" customHeight="false" outlineLevel="0" collapsed="false">
      <c r="A1045" s="99" t="n">
        <v>205302143</v>
      </c>
      <c r="B1045" s="13" t="s">
        <v>6096</v>
      </c>
      <c r="C1045" s="14" t="n">
        <v>23121</v>
      </c>
    </row>
    <row r="1046" customFormat="false" ht="29.85" hidden="false" customHeight="false" outlineLevel="0" collapsed="false">
      <c r="A1046" s="99" t="n">
        <v>205302179</v>
      </c>
      <c r="B1046" s="13" t="s">
        <v>1744</v>
      </c>
      <c r="C1046" s="14" t="n">
        <v>7707</v>
      </c>
    </row>
    <row r="1047" customFormat="false" ht="29.85" hidden="false" customHeight="false" outlineLevel="0" collapsed="false">
      <c r="A1047" s="99" t="n">
        <v>205302180</v>
      </c>
      <c r="B1047" s="13" t="s">
        <v>4313</v>
      </c>
      <c r="C1047" s="14" t="n">
        <v>23121</v>
      </c>
    </row>
    <row r="1048" customFormat="false" ht="29.85" hidden="false" customHeight="false" outlineLevel="0" collapsed="false">
      <c r="A1048" s="128" t="n">
        <v>205302244</v>
      </c>
      <c r="B1048" s="13" t="s">
        <v>6793</v>
      </c>
      <c r="C1048" s="14" t="n">
        <v>19267.5</v>
      </c>
    </row>
    <row r="1049" customFormat="false" ht="29.85" hidden="false" customHeight="false" outlineLevel="0" collapsed="false">
      <c r="A1049" s="99" t="n">
        <v>205302277</v>
      </c>
      <c r="B1049" s="13" t="s">
        <v>1628</v>
      </c>
      <c r="C1049" s="14" t="n">
        <v>15414</v>
      </c>
    </row>
    <row r="1050" customFormat="false" ht="15.65" hidden="false" customHeight="false" outlineLevel="0" collapsed="false">
      <c r="A1050" s="7" t="n">
        <v>205302304</v>
      </c>
      <c r="B1050" s="9" t="s">
        <v>2987</v>
      </c>
      <c r="C1050" s="10" t="n">
        <v>23121</v>
      </c>
    </row>
    <row r="1051" customFormat="false" ht="15.65" hidden="false" customHeight="false" outlineLevel="0" collapsed="false">
      <c r="A1051" s="7" t="n">
        <v>205302304</v>
      </c>
      <c r="B1051" s="9" t="s">
        <v>2988</v>
      </c>
      <c r="C1051" s="10" t="n">
        <v>23121</v>
      </c>
    </row>
    <row r="1052" customFormat="false" ht="29.85" hidden="false" customHeight="false" outlineLevel="0" collapsed="false">
      <c r="A1052" s="99" t="n">
        <v>205302307</v>
      </c>
      <c r="B1052" s="13" t="s">
        <v>5350</v>
      </c>
      <c r="C1052" s="14" t="n">
        <v>30828</v>
      </c>
    </row>
    <row r="1053" customFormat="false" ht="29.85" hidden="false" customHeight="false" outlineLevel="0" collapsed="false">
      <c r="A1053" s="99" t="n">
        <v>205302336</v>
      </c>
      <c r="B1053" s="13" t="s">
        <v>5924</v>
      </c>
      <c r="C1053" s="14" t="n">
        <v>19267.5</v>
      </c>
    </row>
    <row r="1054" customFormat="false" ht="29.85" hidden="false" customHeight="false" outlineLevel="0" collapsed="false">
      <c r="A1054" s="99" t="n">
        <v>205302356</v>
      </c>
      <c r="B1054" s="13" t="s">
        <v>1886</v>
      </c>
      <c r="C1054" s="14" t="n">
        <v>19267.5</v>
      </c>
    </row>
    <row r="1055" customFormat="false" ht="29.85" hidden="false" customHeight="false" outlineLevel="0" collapsed="false">
      <c r="A1055" s="99" t="n">
        <v>205302384</v>
      </c>
      <c r="B1055" s="13" t="s">
        <v>2561</v>
      </c>
      <c r="C1055" s="14" t="n">
        <v>23121</v>
      </c>
    </row>
    <row r="1056" customFormat="false" ht="29.85" hidden="false" customHeight="false" outlineLevel="0" collapsed="false">
      <c r="A1056" s="99" t="n">
        <v>205302399</v>
      </c>
      <c r="B1056" s="13" t="s">
        <v>3755</v>
      </c>
      <c r="C1056" s="14" t="n">
        <v>34681.5</v>
      </c>
    </row>
    <row r="1057" customFormat="false" ht="29.85" hidden="false" customHeight="false" outlineLevel="0" collapsed="false">
      <c r="A1057" s="99" t="n">
        <v>205302423</v>
      </c>
      <c r="B1057" s="13" t="s">
        <v>933</v>
      </c>
      <c r="C1057" s="14" t="n">
        <v>11560.5</v>
      </c>
    </row>
    <row r="1058" customFormat="false" ht="15.65" hidden="false" customHeight="false" outlineLevel="0" collapsed="false">
      <c r="A1058" s="99" t="n">
        <v>205302427</v>
      </c>
      <c r="B1058" s="13" t="s">
        <v>676</v>
      </c>
      <c r="C1058" s="14" t="n">
        <v>28717</v>
      </c>
    </row>
    <row r="1059" customFormat="false" ht="29.85" hidden="false" customHeight="false" outlineLevel="0" collapsed="false">
      <c r="A1059" s="7" t="n">
        <v>205302431</v>
      </c>
      <c r="B1059" s="9" t="s">
        <v>5861</v>
      </c>
      <c r="C1059" s="10" t="n">
        <v>15414</v>
      </c>
    </row>
    <row r="1060" customFormat="false" ht="29.85" hidden="false" customHeight="false" outlineLevel="0" collapsed="false">
      <c r="A1060" s="7" t="n">
        <v>205302431</v>
      </c>
      <c r="B1060" s="9" t="s">
        <v>5862</v>
      </c>
      <c r="C1060" s="10" t="n">
        <v>15414</v>
      </c>
    </row>
    <row r="1061" customFormat="false" ht="29.85" hidden="false" customHeight="false" outlineLevel="0" collapsed="false">
      <c r="A1061" s="99" t="n">
        <v>205302438</v>
      </c>
      <c r="B1061" s="13" t="s">
        <v>1673</v>
      </c>
      <c r="C1061" s="14" t="n">
        <v>11560.5</v>
      </c>
    </row>
    <row r="1062" customFormat="false" ht="29.85" hidden="false" customHeight="false" outlineLevel="0" collapsed="false">
      <c r="A1062" s="99" t="n">
        <v>205302444</v>
      </c>
      <c r="B1062" s="13" t="s">
        <v>6120</v>
      </c>
      <c r="C1062" s="14" t="n">
        <v>23121</v>
      </c>
    </row>
    <row r="1063" customFormat="false" ht="29.85" hidden="false" customHeight="false" outlineLevel="0" collapsed="false">
      <c r="A1063" s="7" t="n">
        <v>205302495</v>
      </c>
      <c r="B1063" s="9" t="s">
        <v>6030</v>
      </c>
      <c r="C1063" s="10" t="n">
        <v>11560.5</v>
      </c>
    </row>
    <row r="1064" s="12" customFormat="true" ht="29.85" hidden="false" customHeight="false" outlineLevel="0" collapsed="false">
      <c r="A1064" s="7" t="n">
        <v>205302495</v>
      </c>
      <c r="B1064" s="24" t="s">
        <v>6031</v>
      </c>
      <c r="C1064" s="25" t="n">
        <v>11560.5</v>
      </c>
      <c r="AMB1064" s="0"/>
      <c r="AMC1064" s="0"/>
      <c r="AMD1064" s="0"/>
      <c r="AME1064" s="0"/>
      <c r="AMF1064" s="0"/>
      <c r="AMG1064" s="0"/>
      <c r="AMH1064" s="0"/>
      <c r="AMI1064" s="0"/>
      <c r="AMJ1064" s="0"/>
    </row>
    <row r="1065" customFormat="false" ht="29.85" hidden="false" customHeight="false" outlineLevel="0" collapsed="false">
      <c r="A1065" s="99" t="n">
        <v>205302505</v>
      </c>
      <c r="B1065" s="13" t="s">
        <v>3043</v>
      </c>
      <c r="C1065" s="14" t="n">
        <v>34681.5</v>
      </c>
    </row>
    <row r="1066" customFormat="false" ht="29.85" hidden="false" customHeight="false" outlineLevel="0" collapsed="false">
      <c r="A1066" s="99" t="n">
        <v>205302507</v>
      </c>
      <c r="B1066" s="13" t="s">
        <v>2115</v>
      </c>
      <c r="C1066" s="14" t="n">
        <v>11560.5</v>
      </c>
    </row>
    <row r="1067" customFormat="false" ht="29.85" hidden="false" customHeight="false" outlineLevel="0" collapsed="false">
      <c r="A1067" s="7" t="n">
        <v>205302520</v>
      </c>
      <c r="B1067" s="9" t="s">
        <v>5214</v>
      </c>
      <c r="C1067" s="10" t="n">
        <v>34681.5</v>
      </c>
    </row>
    <row r="1068" customFormat="false" ht="29.85" hidden="false" customHeight="false" outlineLevel="0" collapsed="false">
      <c r="A1068" s="7" t="n">
        <v>205302520</v>
      </c>
      <c r="B1068" s="9" t="s">
        <v>5215</v>
      </c>
      <c r="C1068" s="10" t="n">
        <v>34681.5</v>
      </c>
    </row>
    <row r="1069" customFormat="false" ht="29.85" hidden="false" customHeight="false" outlineLevel="0" collapsed="false">
      <c r="A1069" s="99" t="n">
        <v>205302530</v>
      </c>
      <c r="B1069" s="13" t="s">
        <v>5927</v>
      </c>
      <c r="C1069" s="14" t="n">
        <v>19267.5</v>
      </c>
    </row>
    <row r="1070" customFormat="false" ht="29.85" hidden="false" customHeight="false" outlineLevel="0" collapsed="false">
      <c r="A1070" s="99" t="n">
        <v>205302616</v>
      </c>
      <c r="B1070" s="13" t="s">
        <v>1994</v>
      </c>
      <c r="C1070" s="14" t="n">
        <v>19267.5</v>
      </c>
    </row>
    <row r="1071" customFormat="false" ht="29.85" hidden="false" customHeight="false" outlineLevel="0" collapsed="false">
      <c r="A1071" s="99" t="n">
        <v>205302631</v>
      </c>
      <c r="B1071" s="13" t="s">
        <v>1640</v>
      </c>
      <c r="C1071" s="14" t="n">
        <v>7707</v>
      </c>
    </row>
    <row r="1072" customFormat="false" ht="29.85" hidden="false" customHeight="false" outlineLevel="0" collapsed="false">
      <c r="A1072" s="99" t="n">
        <v>205302676</v>
      </c>
      <c r="B1072" s="13" t="s">
        <v>6099</v>
      </c>
      <c r="C1072" s="14" t="n">
        <v>3853.5</v>
      </c>
    </row>
    <row r="1073" customFormat="false" ht="29.85" hidden="false" customHeight="false" outlineLevel="0" collapsed="false">
      <c r="A1073" s="99" t="n">
        <v>205302718</v>
      </c>
      <c r="B1073" s="13" t="s">
        <v>536</v>
      </c>
      <c r="C1073" s="14" t="n">
        <v>23121</v>
      </c>
    </row>
    <row r="1074" customFormat="false" ht="29.85" hidden="false" customHeight="false" outlineLevel="0" collapsed="false">
      <c r="A1074" s="99" t="n">
        <v>205302728</v>
      </c>
      <c r="B1074" s="13" t="s">
        <v>2923</v>
      </c>
      <c r="C1074" s="14" t="n">
        <v>23121</v>
      </c>
    </row>
    <row r="1075" s="12" customFormat="true" ht="29.85" hidden="false" customHeight="false" outlineLevel="0" collapsed="false">
      <c r="A1075" s="99" t="n">
        <v>205302736</v>
      </c>
      <c r="B1075" s="13" t="s">
        <v>4654</v>
      </c>
      <c r="C1075" s="14" t="n">
        <v>26974.5</v>
      </c>
      <c r="AMB1075" s="0"/>
      <c r="AMC1075" s="0"/>
      <c r="AMD1075" s="0"/>
      <c r="AME1075" s="0"/>
      <c r="AMF1075" s="0"/>
      <c r="AMG1075" s="0"/>
      <c r="AMH1075" s="0"/>
      <c r="AMI1075" s="0"/>
      <c r="AMJ1075" s="0"/>
    </row>
    <row r="1076" s="12" customFormat="true" ht="29.85" hidden="false" customHeight="false" outlineLevel="0" collapsed="false">
      <c r="A1076" s="99" t="n">
        <v>205302753</v>
      </c>
      <c r="B1076" s="13" t="s">
        <v>3848</v>
      </c>
      <c r="C1076" s="14" t="n">
        <v>7707</v>
      </c>
      <c r="AMB1076" s="0"/>
      <c r="AMC1076" s="0"/>
      <c r="AMD1076" s="0"/>
      <c r="AME1076" s="0"/>
      <c r="AMF1076" s="0"/>
      <c r="AMG1076" s="0"/>
      <c r="AMH1076" s="0"/>
      <c r="AMI1076" s="0"/>
      <c r="AMJ1076" s="0"/>
    </row>
    <row r="1077" customFormat="false" ht="29.85" hidden="false" customHeight="false" outlineLevel="0" collapsed="false">
      <c r="A1077" s="99" t="n">
        <v>205302768</v>
      </c>
      <c r="B1077" s="13" t="s">
        <v>4680</v>
      </c>
      <c r="C1077" s="14" t="n">
        <v>26974.5</v>
      </c>
    </row>
    <row r="1078" customFormat="false" ht="29.85" hidden="false" customHeight="false" outlineLevel="0" collapsed="false">
      <c r="A1078" s="99" t="n">
        <v>205302770</v>
      </c>
      <c r="B1078" s="13" t="s">
        <v>6511</v>
      </c>
      <c r="C1078" s="14" t="n">
        <v>26974.5</v>
      </c>
    </row>
    <row r="1079" s="44" customFormat="true" ht="29.85" hidden="false" customHeight="false" outlineLevel="0" collapsed="false">
      <c r="A1079" s="99" t="n">
        <v>205302786</v>
      </c>
      <c r="B1079" s="13" t="s">
        <v>6637</v>
      </c>
      <c r="C1079" s="14" t="n">
        <v>26974.5</v>
      </c>
      <c r="D1079" s="0"/>
      <c r="E1079" s="0"/>
      <c r="F1079" s="0"/>
      <c r="G1079" s="0"/>
      <c r="H1079" s="0"/>
      <c r="I1079" s="0"/>
      <c r="J1079" s="0"/>
      <c r="K1079" s="0"/>
      <c r="L1079" s="0"/>
      <c r="M1079" s="0"/>
      <c r="ALZ1079" s="0"/>
      <c r="AMA1079" s="0"/>
      <c r="AMB1079" s="0"/>
      <c r="AMC1079" s="0"/>
      <c r="AMD1079" s="0"/>
      <c r="AME1079" s="0"/>
      <c r="AMF1079" s="0"/>
      <c r="AMG1079" s="0"/>
      <c r="AMH1079" s="0"/>
      <c r="AMI1079" s="0"/>
      <c r="AMJ1079" s="0"/>
    </row>
    <row r="1080" s="12" customFormat="true" ht="29.85" hidden="false" customHeight="false" outlineLevel="0" collapsed="false">
      <c r="A1080" s="99" t="n">
        <v>205302821</v>
      </c>
      <c r="B1080" s="13" t="s">
        <v>48</v>
      </c>
      <c r="C1080" s="14" t="n">
        <v>7707</v>
      </c>
      <c r="AMB1080" s="0"/>
      <c r="AMC1080" s="0"/>
      <c r="AMD1080" s="0"/>
      <c r="AME1080" s="0"/>
      <c r="AMF1080" s="0"/>
      <c r="AMG1080" s="0"/>
      <c r="AMH1080" s="0"/>
      <c r="AMI1080" s="0"/>
      <c r="AMJ1080" s="0"/>
    </row>
    <row r="1081" s="12" customFormat="true" ht="29.85" hidden="false" customHeight="false" outlineLevel="0" collapsed="false">
      <c r="A1081" s="99" t="n">
        <v>205302825</v>
      </c>
      <c r="B1081" s="13" t="s">
        <v>6203</v>
      </c>
      <c r="C1081" s="14" t="n">
        <v>7707</v>
      </c>
      <c r="AMB1081" s="0"/>
      <c r="AMC1081" s="0"/>
      <c r="AMD1081" s="0"/>
      <c r="AME1081" s="0"/>
      <c r="AMF1081" s="0"/>
      <c r="AMG1081" s="0"/>
      <c r="AMH1081" s="0"/>
      <c r="AMI1081" s="0"/>
      <c r="AMJ1081" s="0"/>
    </row>
    <row r="1082" customFormat="false" ht="29.85" hidden="false" customHeight="false" outlineLevel="0" collapsed="false">
      <c r="A1082" s="7" t="n">
        <v>205302845</v>
      </c>
      <c r="B1082" s="9" t="s">
        <v>4689</v>
      </c>
      <c r="C1082" s="10" t="n">
        <v>19267.5</v>
      </c>
    </row>
    <row r="1083" customFormat="false" ht="29.85" hidden="false" customHeight="false" outlineLevel="0" collapsed="false">
      <c r="A1083" s="7" t="n">
        <v>205302845</v>
      </c>
      <c r="B1083" s="9" t="s">
        <v>4690</v>
      </c>
      <c r="C1083" s="10" t="n">
        <v>3853.5</v>
      </c>
    </row>
    <row r="1084" customFormat="false" ht="29.85" hidden="false" customHeight="false" outlineLevel="0" collapsed="false">
      <c r="A1084" s="99" t="n">
        <v>205302851</v>
      </c>
      <c r="B1084" s="13" t="s">
        <v>1717</v>
      </c>
      <c r="C1084" s="14" t="n">
        <v>30828</v>
      </c>
    </row>
    <row r="1085" customFormat="false" ht="29.85" hidden="false" customHeight="false" outlineLevel="0" collapsed="false">
      <c r="A1085" s="99" t="n">
        <v>205302852</v>
      </c>
      <c r="B1085" s="13" t="s">
        <v>868</v>
      </c>
      <c r="C1085" s="14" t="n">
        <v>23121</v>
      </c>
    </row>
    <row r="1086" customFormat="false" ht="29.85" hidden="false" customHeight="false" outlineLevel="0" collapsed="false">
      <c r="A1086" s="99" t="n">
        <v>205302877</v>
      </c>
      <c r="B1086" s="13" t="s">
        <v>1504</v>
      </c>
      <c r="C1086" s="14" t="n">
        <v>7707</v>
      </c>
    </row>
    <row r="1087" customFormat="false" ht="29.85" hidden="false" customHeight="false" outlineLevel="0" collapsed="false">
      <c r="A1087" s="99" t="n">
        <v>205302892</v>
      </c>
      <c r="B1087" s="13" t="s">
        <v>1231</v>
      </c>
      <c r="C1087" s="14" t="n">
        <v>26974.5</v>
      </c>
    </row>
    <row r="1088" customFormat="false" ht="29.85" hidden="false" customHeight="false" outlineLevel="0" collapsed="false">
      <c r="A1088" s="99" t="n">
        <v>205302905</v>
      </c>
      <c r="B1088" s="13" t="s">
        <v>614</v>
      </c>
      <c r="C1088" s="14" t="n">
        <v>53949</v>
      </c>
    </row>
    <row r="1089" customFormat="false" ht="29.85" hidden="false" customHeight="false" outlineLevel="0" collapsed="false">
      <c r="A1089" s="99" t="n">
        <v>205302912</v>
      </c>
      <c r="B1089" s="13" t="s">
        <v>5910</v>
      </c>
      <c r="C1089" s="14" t="n">
        <v>26974.5</v>
      </c>
    </row>
    <row r="1090" customFormat="false" ht="29.85" hidden="false" customHeight="false" outlineLevel="0" collapsed="false">
      <c r="A1090" s="99" t="n">
        <v>205302929</v>
      </c>
      <c r="B1090" s="13" t="s">
        <v>2637</v>
      </c>
      <c r="C1090" s="14" t="n">
        <v>26974.5</v>
      </c>
    </row>
    <row r="1091" customFormat="false" ht="29.85" hidden="false" customHeight="false" outlineLevel="0" collapsed="false">
      <c r="A1091" s="99" t="n">
        <v>205302941</v>
      </c>
      <c r="B1091" s="13" t="s">
        <v>3255</v>
      </c>
      <c r="C1091" s="14" t="n">
        <v>15414</v>
      </c>
    </row>
    <row r="1092" customFormat="false" ht="29.85" hidden="false" customHeight="false" outlineLevel="0" collapsed="false">
      <c r="A1092" s="99" t="n">
        <v>205302976</v>
      </c>
      <c r="B1092" s="13" t="s">
        <v>116</v>
      </c>
      <c r="C1092" s="14" t="n">
        <v>34681.5</v>
      </c>
    </row>
    <row r="1093" customFormat="false" ht="29.85" hidden="false" customHeight="false" outlineLevel="0" collapsed="false">
      <c r="A1093" s="99" t="n">
        <v>205303009</v>
      </c>
      <c r="B1093" s="13" t="s">
        <v>4505</v>
      </c>
      <c r="C1093" s="14" t="n">
        <v>7707</v>
      </c>
    </row>
    <row r="1094" customFormat="false" ht="29.85" hidden="false" customHeight="false" outlineLevel="0" collapsed="false">
      <c r="A1094" s="7" t="n">
        <v>205303018</v>
      </c>
      <c r="B1094" s="9" t="s">
        <v>30</v>
      </c>
      <c r="C1094" s="10" t="n">
        <v>11560.5</v>
      </c>
    </row>
    <row r="1095" s="12" customFormat="true" ht="29.85" hidden="false" customHeight="false" outlineLevel="0" collapsed="false">
      <c r="A1095" s="7" t="n">
        <v>205303018</v>
      </c>
      <c r="B1095" s="9" t="s">
        <v>31</v>
      </c>
      <c r="C1095" s="10" t="n">
        <v>11560.5</v>
      </c>
      <c r="AMB1095" s="0"/>
      <c r="AMC1095" s="0"/>
      <c r="AMD1095" s="0"/>
      <c r="AME1095" s="0"/>
      <c r="AMF1095" s="0"/>
      <c r="AMG1095" s="0"/>
      <c r="AMH1095" s="0"/>
      <c r="AMI1095" s="0"/>
      <c r="AMJ1095" s="0"/>
    </row>
    <row r="1096" customFormat="false" ht="29.85" hidden="false" customHeight="false" outlineLevel="0" collapsed="false">
      <c r="A1096" s="133" t="n">
        <v>205303019</v>
      </c>
      <c r="B1096" s="24" t="s">
        <v>6851</v>
      </c>
      <c r="C1096" s="25" t="n">
        <v>22973.6</v>
      </c>
    </row>
    <row r="1097" customFormat="false" ht="29.85" hidden="false" customHeight="false" outlineLevel="0" collapsed="false">
      <c r="A1097" s="133" t="n">
        <v>205303019</v>
      </c>
      <c r="B1097" s="24" t="s">
        <v>6852</v>
      </c>
      <c r="C1097" s="25" t="n">
        <v>18774</v>
      </c>
    </row>
    <row r="1098" customFormat="false" ht="29.85" hidden="false" customHeight="false" outlineLevel="0" collapsed="false">
      <c r="A1098" s="99" t="n">
        <v>205303038</v>
      </c>
      <c r="B1098" s="13" t="s">
        <v>1118</v>
      </c>
      <c r="C1098" s="14" t="n">
        <v>34681.5</v>
      </c>
    </row>
    <row r="1099" customFormat="false" ht="29.85" hidden="false" customHeight="false" outlineLevel="0" collapsed="false">
      <c r="A1099" s="99" t="n">
        <v>205303059</v>
      </c>
      <c r="B1099" s="13" t="s">
        <v>2725</v>
      </c>
      <c r="C1099" s="14" t="n">
        <v>26974.5</v>
      </c>
    </row>
    <row r="1100" customFormat="false" ht="30.75" hidden="false" customHeight="true" outlineLevel="0" collapsed="false">
      <c r="A1100" s="128" t="n">
        <v>205303065</v>
      </c>
      <c r="B1100" s="13" t="s">
        <v>4615</v>
      </c>
      <c r="C1100" s="14" t="n">
        <v>26974.5</v>
      </c>
    </row>
    <row r="1101" customFormat="false" ht="29.85" hidden="false" customHeight="false" outlineLevel="0" collapsed="false">
      <c r="A1101" s="99" t="n">
        <v>205303070</v>
      </c>
      <c r="B1101" s="13" t="s">
        <v>799</v>
      </c>
      <c r="C1101" s="14" t="n">
        <v>26974.5</v>
      </c>
    </row>
    <row r="1102" s="12" customFormat="true" ht="29.85" hidden="false" customHeight="false" outlineLevel="0" collapsed="false">
      <c r="A1102" s="99" t="n">
        <v>205303094</v>
      </c>
      <c r="B1102" s="13" t="s">
        <v>2366</v>
      </c>
      <c r="C1102" s="14" t="n">
        <v>38535</v>
      </c>
      <c r="AMB1102" s="0"/>
      <c r="AMC1102" s="0"/>
      <c r="AMD1102" s="0"/>
      <c r="AME1102" s="0"/>
      <c r="AMF1102" s="0"/>
      <c r="AMG1102" s="0"/>
      <c r="AMH1102" s="0"/>
      <c r="AMI1102" s="0"/>
      <c r="AMJ1102" s="0"/>
    </row>
    <row r="1103" s="12" customFormat="true" ht="29.85" hidden="false" customHeight="false" outlineLevel="0" collapsed="false">
      <c r="A1103" s="99" t="n">
        <v>205303104</v>
      </c>
      <c r="B1103" s="13" t="s">
        <v>2825</v>
      </c>
      <c r="C1103" s="14" t="n">
        <v>26974.5</v>
      </c>
      <c r="AMB1103" s="0"/>
      <c r="AMC1103" s="0"/>
      <c r="AMD1103" s="0"/>
      <c r="AME1103" s="0"/>
      <c r="AMF1103" s="0"/>
      <c r="AMG1103" s="0"/>
      <c r="AMH1103" s="0"/>
      <c r="AMI1103" s="0"/>
      <c r="AMJ1103" s="0"/>
    </row>
    <row r="1104" customFormat="false" ht="29.85" hidden="false" customHeight="false" outlineLevel="0" collapsed="false">
      <c r="A1104" s="7" t="n">
        <v>205303110</v>
      </c>
      <c r="B1104" s="9" t="s">
        <v>2006</v>
      </c>
      <c r="C1104" s="10" t="n">
        <v>42388.5</v>
      </c>
    </row>
    <row r="1105" customFormat="false" ht="29.85" hidden="false" customHeight="false" outlineLevel="0" collapsed="false">
      <c r="A1105" s="7" t="n">
        <v>205303110</v>
      </c>
      <c r="B1105" s="9" t="s">
        <v>2007</v>
      </c>
      <c r="C1105" s="10" t="n">
        <v>42388.5</v>
      </c>
    </row>
    <row r="1106" s="12" customFormat="true" ht="15.65" hidden="false" customHeight="false" outlineLevel="0" collapsed="false">
      <c r="A1106" s="99" t="n">
        <v>205303142</v>
      </c>
      <c r="B1106" s="13" t="s">
        <v>2167</v>
      </c>
      <c r="C1106" s="14" t="n">
        <v>26974.5</v>
      </c>
      <c r="AMB1106" s="0"/>
      <c r="AMC1106" s="0"/>
      <c r="AMD1106" s="0"/>
      <c r="AME1106" s="0"/>
      <c r="AMF1106" s="0"/>
      <c r="AMG1106" s="0"/>
      <c r="AMH1106" s="0"/>
      <c r="AMI1106" s="0"/>
      <c r="AMJ1106" s="0"/>
    </row>
    <row r="1107" customFormat="false" ht="29.85" hidden="false" customHeight="false" outlineLevel="0" collapsed="false">
      <c r="A1107" s="128" t="n">
        <v>205303143</v>
      </c>
      <c r="B1107" s="13" t="s">
        <v>6864</v>
      </c>
      <c r="C1107" s="14" t="n">
        <v>46242</v>
      </c>
    </row>
    <row r="1108" customFormat="false" ht="29.85" hidden="false" customHeight="false" outlineLevel="0" collapsed="false">
      <c r="A1108" s="99" t="n">
        <v>205303147</v>
      </c>
      <c r="B1108" s="13" t="s">
        <v>1764</v>
      </c>
      <c r="C1108" s="14" t="n">
        <v>11560.5</v>
      </c>
    </row>
    <row r="1109" customFormat="false" ht="29.85" hidden="false" customHeight="false" outlineLevel="0" collapsed="false">
      <c r="A1109" s="99" t="n">
        <v>205303155</v>
      </c>
      <c r="B1109" s="13" t="s">
        <v>246</v>
      </c>
      <c r="C1109" s="14" t="n">
        <v>23121</v>
      </c>
    </row>
    <row r="1110" customFormat="false" ht="29.85" hidden="false" customHeight="false" outlineLevel="0" collapsed="false">
      <c r="A1110" s="99" t="n">
        <v>205303160</v>
      </c>
      <c r="B1110" s="13" t="s">
        <v>2489</v>
      </c>
      <c r="C1110" s="14" t="n">
        <v>11560.5</v>
      </c>
    </row>
    <row r="1111" customFormat="false" ht="29.85" hidden="false" customHeight="false" outlineLevel="0" collapsed="false">
      <c r="A1111" s="99" t="n">
        <v>205303173</v>
      </c>
      <c r="B1111" s="13" t="s">
        <v>1176</v>
      </c>
      <c r="C1111" s="14" t="n">
        <v>26974.5</v>
      </c>
    </row>
    <row r="1112" customFormat="false" ht="29.85" hidden="false" customHeight="false" outlineLevel="0" collapsed="false">
      <c r="A1112" s="99" t="n">
        <v>205303182</v>
      </c>
      <c r="B1112" s="13" t="s">
        <v>2170</v>
      </c>
      <c r="C1112" s="14" t="n">
        <v>26974.5</v>
      </c>
    </row>
    <row r="1113" customFormat="false" ht="15.65" hidden="false" customHeight="false" outlineLevel="0" collapsed="false">
      <c r="A1113" s="99" t="n">
        <v>205303184</v>
      </c>
      <c r="B1113" s="13" t="s">
        <v>1534</v>
      </c>
      <c r="C1113" s="14" t="n">
        <v>26974.5</v>
      </c>
    </row>
    <row r="1114" customFormat="false" ht="29.85" hidden="false" customHeight="false" outlineLevel="0" collapsed="false">
      <c r="A1114" s="7" t="n">
        <v>205303189</v>
      </c>
      <c r="B1114" s="9" t="s">
        <v>431</v>
      </c>
      <c r="C1114" s="10" t="n">
        <v>23121</v>
      </c>
    </row>
    <row r="1115" customFormat="false" ht="29.85" hidden="false" customHeight="false" outlineLevel="0" collapsed="false">
      <c r="A1115" s="7" t="n">
        <v>205303189</v>
      </c>
      <c r="B1115" s="9" t="s">
        <v>432</v>
      </c>
      <c r="C1115" s="10" t="n">
        <v>23121</v>
      </c>
    </row>
    <row r="1116" customFormat="false" ht="15.65" hidden="false" customHeight="false" outlineLevel="0" collapsed="false">
      <c r="A1116" s="99" t="n">
        <v>205303200</v>
      </c>
      <c r="B1116" s="13" t="s">
        <v>1617</v>
      </c>
      <c r="C1116" s="14" t="n">
        <v>11560.5</v>
      </c>
    </row>
    <row r="1117" customFormat="false" ht="15.65" hidden="false" customHeight="false" outlineLevel="0" collapsed="false">
      <c r="A1117" s="99" t="n">
        <v>205303203</v>
      </c>
      <c r="B1117" s="13" t="s">
        <v>5507</v>
      </c>
      <c r="C1117" s="14" t="n">
        <v>46242</v>
      </c>
    </row>
    <row r="1118" customFormat="false" ht="29.85" hidden="false" customHeight="false" outlineLevel="0" collapsed="false">
      <c r="A1118" s="99" t="n">
        <v>205303210</v>
      </c>
      <c r="B1118" s="13" t="s">
        <v>3809</v>
      </c>
      <c r="C1118" s="14" t="n">
        <v>23121</v>
      </c>
    </row>
    <row r="1119" customFormat="false" ht="29.85" hidden="false" customHeight="false" outlineLevel="0" collapsed="false">
      <c r="A1119" s="99" t="n">
        <v>205303233</v>
      </c>
      <c r="B1119" s="13" t="s">
        <v>650</v>
      </c>
      <c r="C1119" s="14" t="n">
        <v>15414</v>
      </c>
    </row>
    <row r="1120" customFormat="false" ht="29.85" hidden="false" customHeight="false" outlineLevel="0" collapsed="false">
      <c r="A1120" s="99" t="n">
        <v>205303242</v>
      </c>
      <c r="B1120" s="13" t="s">
        <v>5946</v>
      </c>
      <c r="C1120" s="14" t="n">
        <v>11560.5</v>
      </c>
    </row>
    <row r="1121" customFormat="false" ht="29.85" hidden="false" customHeight="false" outlineLevel="0" collapsed="false">
      <c r="A1121" s="7" t="n">
        <v>205303255</v>
      </c>
      <c r="B1121" s="9" t="s">
        <v>3169</v>
      </c>
      <c r="C1121" s="10" t="n">
        <v>32854.5</v>
      </c>
    </row>
    <row r="1122" customFormat="false" ht="29.85" hidden="false" customHeight="false" outlineLevel="0" collapsed="false">
      <c r="A1122" s="7" t="n">
        <v>205303255</v>
      </c>
      <c r="B1122" s="9" t="s">
        <v>3170</v>
      </c>
      <c r="C1122" s="10" t="n">
        <v>32854.5</v>
      </c>
    </row>
    <row r="1123" customFormat="false" ht="29.85" hidden="false" customHeight="false" outlineLevel="0" collapsed="false">
      <c r="A1123" s="99" t="n">
        <v>205303273</v>
      </c>
      <c r="B1123" s="13" t="s">
        <v>4940</v>
      </c>
      <c r="C1123" s="14" t="n">
        <v>38535</v>
      </c>
    </row>
    <row r="1124" customFormat="false" ht="29.85" hidden="false" customHeight="false" outlineLevel="0" collapsed="false">
      <c r="A1124" s="128" t="n">
        <v>205303283</v>
      </c>
      <c r="B1124" s="13" t="s">
        <v>6827</v>
      </c>
      <c r="C1124" s="14" t="n">
        <v>11560.5</v>
      </c>
    </row>
    <row r="1125" customFormat="false" ht="29.85" hidden="false" customHeight="false" outlineLevel="0" collapsed="false">
      <c r="A1125" s="99" t="n">
        <v>205303295</v>
      </c>
      <c r="B1125" s="13" t="s">
        <v>2176</v>
      </c>
      <c r="C1125" s="14" t="n">
        <v>23121</v>
      </c>
    </row>
    <row r="1126" customFormat="false" ht="29.85" hidden="false" customHeight="false" outlineLevel="0" collapsed="false">
      <c r="A1126" s="128" t="n">
        <v>205303308</v>
      </c>
      <c r="B1126" s="13" t="s">
        <v>2448</v>
      </c>
      <c r="C1126" s="14" t="n">
        <v>26974.5</v>
      </c>
    </row>
    <row r="1127" customFormat="false" ht="29.85" hidden="false" customHeight="false" outlineLevel="0" collapsed="false">
      <c r="A1127" s="99" t="n">
        <v>205303312</v>
      </c>
      <c r="B1127" s="13" t="s">
        <v>5479</v>
      </c>
      <c r="C1127" s="14" t="n">
        <v>15414</v>
      </c>
    </row>
    <row r="1128" customFormat="false" ht="29.85" hidden="false" customHeight="false" outlineLevel="0" collapsed="false">
      <c r="A1128" s="7" t="n">
        <v>205303315</v>
      </c>
      <c r="B1128" s="9" t="s">
        <v>4849</v>
      </c>
      <c r="C1128" s="10" t="n">
        <v>28717</v>
      </c>
    </row>
    <row r="1129" customFormat="false" ht="29.85" hidden="false" customHeight="false" outlineLevel="0" collapsed="false">
      <c r="A1129" s="7" t="n">
        <v>205303315</v>
      </c>
      <c r="B1129" s="9" t="s">
        <v>4850</v>
      </c>
      <c r="C1129" s="10" t="n">
        <v>19267.5</v>
      </c>
    </row>
    <row r="1130" customFormat="false" ht="29.85" hidden="false" customHeight="false" outlineLevel="0" collapsed="false">
      <c r="A1130" s="7" t="n">
        <v>205303315</v>
      </c>
      <c r="B1130" s="9" t="s">
        <v>4851</v>
      </c>
      <c r="C1130" s="10" t="n">
        <v>19267.5</v>
      </c>
    </row>
    <row r="1131" customFormat="false" ht="29.85" hidden="false" customHeight="false" outlineLevel="0" collapsed="false">
      <c r="A1131" s="99" t="n">
        <v>205303324</v>
      </c>
      <c r="B1131" s="13" t="s">
        <v>623</v>
      </c>
      <c r="C1131" s="14" t="n">
        <v>23121</v>
      </c>
    </row>
    <row r="1132" s="12" customFormat="true" ht="29.85" hidden="false" customHeight="false" outlineLevel="0" collapsed="false">
      <c r="A1132" s="99" t="n">
        <v>205303340</v>
      </c>
      <c r="B1132" s="13" t="s">
        <v>5523</v>
      </c>
      <c r="C1132" s="14" t="n">
        <v>23121</v>
      </c>
      <c r="AMB1132" s="0"/>
      <c r="AMC1132" s="0"/>
      <c r="AMD1132" s="0"/>
      <c r="AME1132" s="0"/>
      <c r="AMF1132" s="0"/>
      <c r="AMG1132" s="0"/>
      <c r="AMH1132" s="0"/>
      <c r="AMI1132" s="0"/>
      <c r="AMJ1132" s="0"/>
    </row>
    <row r="1133" s="12" customFormat="true" ht="29.85" hidden="false" customHeight="false" outlineLevel="0" collapsed="false">
      <c r="A1133" s="99" t="n">
        <v>205303352</v>
      </c>
      <c r="B1133" s="13" t="s">
        <v>5145</v>
      </c>
      <c r="C1133" s="14" t="n">
        <v>34681.5</v>
      </c>
      <c r="AMB1133" s="0"/>
      <c r="AMC1133" s="0"/>
      <c r="AMD1133" s="0"/>
      <c r="AME1133" s="0"/>
      <c r="AMF1133" s="0"/>
      <c r="AMG1133" s="0"/>
      <c r="AMH1133" s="0"/>
      <c r="AMI1133" s="0"/>
      <c r="AMJ1133" s="0"/>
    </row>
    <row r="1134" customFormat="false" ht="15.65" hidden="false" customHeight="false" outlineLevel="0" collapsed="false">
      <c r="A1134" s="99" t="n">
        <v>205303354</v>
      </c>
      <c r="B1134" s="13" t="s">
        <v>4459</v>
      </c>
      <c r="C1134" s="14" t="n">
        <v>26974.5</v>
      </c>
    </row>
    <row r="1135" customFormat="false" ht="29.85" hidden="false" customHeight="false" outlineLevel="0" collapsed="false">
      <c r="A1135" s="99" t="n">
        <v>205303370</v>
      </c>
      <c r="B1135" s="13" t="s">
        <v>5419</v>
      </c>
      <c r="C1135" s="14" t="n">
        <v>19267.5</v>
      </c>
    </row>
    <row r="1136" customFormat="false" ht="29.85" hidden="false" customHeight="false" outlineLevel="0" collapsed="false">
      <c r="A1136" s="99" t="n">
        <v>205303374</v>
      </c>
      <c r="B1136" s="13" t="s">
        <v>2764</v>
      </c>
      <c r="C1136" s="14" t="n">
        <v>15414</v>
      </c>
    </row>
    <row r="1137" customFormat="false" ht="29.85" hidden="false" customHeight="false" outlineLevel="0" collapsed="false">
      <c r="A1137" s="99" t="n">
        <v>205303378</v>
      </c>
      <c r="B1137" s="13" t="s">
        <v>4180</v>
      </c>
      <c r="C1137" s="14" t="n">
        <v>15414</v>
      </c>
    </row>
    <row r="1138" customFormat="false" ht="29.85" hidden="false" customHeight="false" outlineLevel="0" collapsed="false">
      <c r="A1138" s="128" t="n">
        <v>205303386</v>
      </c>
      <c r="B1138" s="13" t="s">
        <v>5819</v>
      </c>
      <c r="C1138" s="14" t="n">
        <v>11560.5</v>
      </c>
    </row>
    <row r="1139" customFormat="false" ht="29.85" hidden="false" customHeight="false" outlineLevel="0" collapsed="false">
      <c r="A1139" s="99" t="n">
        <v>205303397</v>
      </c>
      <c r="B1139" s="13" t="s">
        <v>2256</v>
      </c>
      <c r="C1139" s="14" t="n">
        <v>11560.5</v>
      </c>
    </row>
    <row r="1140" s="12" customFormat="true" ht="29.85" hidden="false" customHeight="false" outlineLevel="0" collapsed="false">
      <c r="A1140" s="99" t="n">
        <v>205303453</v>
      </c>
      <c r="B1140" s="13" t="s">
        <v>3839</v>
      </c>
      <c r="C1140" s="14" t="n">
        <v>30828</v>
      </c>
      <c r="AMB1140" s="0"/>
      <c r="AMC1140" s="0"/>
      <c r="AMD1140" s="0"/>
      <c r="AME1140" s="0"/>
      <c r="AMF1140" s="0"/>
      <c r="AMG1140" s="0"/>
      <c r="AMH1140" s="0"/>
      <c r="AMI1140" s="0"/>
      <c r="AMJ1140" s="0"/>
    </row>
    <row r="1141" customFormat="false" ht="29.85" hidden="false" customHeight="false" outlineLevel="0" collapsed="false">
      <c r="A1141" s="128" t="n">
        <v>205303460</v>
      </c>
      <c r="B1141" s="13" t="s">
        <v>6453</v>
      </c>
      <c r="C1141" s="14" t="n">
        <v>11560.5</v>
      </c>
    </row>
    <row r="1142" customFormat="false" ht="29.85" hidden="false" customHeight="false" outlineLevel="0" collapsed="false">
      <c r="A1142" s="99" t="n">
        <v>205303537</v>
      </c>
      <c r="B1142" s="13" t="s">
        <v>2467</v>
      </c>
      <c r="C1142" s="14" t="n">
        <v>7707</v>
      </c>
    </row>
    <row r="1143" customFormat="false" ht="15.65" hidden="false" customHeight="false" outlineLevel="0" collapsed="false">
      <c r="A1143" s="99" t="n">
        <v>205303551</v>
      </c>
      <c r="B1143" s="13" t="s">
        <v>1619</v>
      </c>
      <c r="C1143" s="14" t="n">
        <v>3853.5</v>
      </c>
    </row>
    <row r="1144" s="12" customFormat="true" ht="29.85" hidden="false" customHeight="false" outlineLevel="0" collapsed="false">
      <c r="A1144" s="99" t="n">
        <v>205303556</v>
      </c>
      <c r="B1144" s="13" t="s">
        <v>1401</v>
      </c>
      <c r="C1144" s="14" t="n">
        <v>7707</v>
      </c>
      <c r="AMB1144" s="0"/>
      <c r="AMC1144" s="0"/>
      <c r="AMD1144" s="0"/>
      <c r="AME1144" s="0"/>
      <c r="AMF1144" s="0"/>
      <c r="AMG1144" s="0"/>
      <c r="AMH1144" s="0"/>
      <c r="AMI1144" s="0"/>
      <c r="AMJ1144" s="0"/>
    </row>
    <row r="1145" s="12" customFormat="true" ht="29.85" hidden="false" customHeight="false" outlineLevel="0" collapsed="false">
      <c r="A1145" s="99" t="n">
        <v>205303567</v>
      </c>
      <c r="B1145" s="13" t="s">
        <v>3803</v>
      </c>
      <c r="C1145" s="14" t="n">
        <v>15414</v>
      </c>
      <c r="AMB1145" s="0"/>
      <c r="AMC1145" s="0"/>
      <c r="AMD1145" s="0"/>
      <c r="AME1145" s="0"/>
      <c r="AMF1145" s="0"/>
      <c r="AMG1145" s="0"/>
      <c r="AMH1145" s="0"/>
      <c r="AMI1145" s="0"/>
      <c r="AMJ1145" s="0"/>
    </row>
    <row r="1146" customFormat="false" ht="29.85" hidden="false" customHeight="false" outlineLevel="0" collapsed="false">
      <c r="A1146" s="7" t="n">
        <v>205303591</v>
      </c>
      <c r="B1146" s="9" t="s">
        <v>3616</v>
      </c>
      <c r="C1146" s="10" t="n">
        <v>11560.5</v>
      </c>
    </row>
    <row r="1147" customFormat="false" ht="29.85" hidden="false" customHeight="false" outlineLevel="0" collapsed="false">
      <c r="A1147" s="7" t="n">
        <v>205303591</v>
      </c>
      <c r="B1147" s="9" t="s">
        <v>3617</v>
      </c>
      <c r="C1147" s="10" t="n">
        <v>11560.5</v>
      </c>
    </row>
    <row r="1148" customFormat="false" ht="29.85" hidden="false" customHeight="false" outlineLevel="0" collapsed="false">
      <c r="A1148" s="99" t="n">
        <v>205303637</v>
      </c>
      <c r="B1148" s="13" t="s">
        <v>1145</v>
      </c>
      <c r="C1148" s="14" t="n">
        <v>30828</v>
      </c>
    </row>
    <row r="1149" customFormat="false" ht="29.85" hidden="false" customHeight="false" outlineLevel="0" collapsed="false">
      <c r="A1149" s="99" t="n">
        <v>205303695</v>
      </c>
      <c r="B1149" s="13" t="s">
        <v>1024</v>
      </c>
      <c r="C1149" s="14" t="n">
        <v>23121</v>
      </c>
    </row>
    <row r="1150" customFormat="false" ht="29.85" hidden="false" customHeight="false" outlineLevel="0" collapsed="false">
      <c r="A1150" s="99" t="n">
        <v>205303699</v>
      </c>
      <c r="B1150" s="13" t="s">
        <v>2890</v>
      </c>
      <c r="C1150" s="14" t="n">
        <v>7707</v>
      </c>
    </row>
    <row r="1151" customFormat="false" ht="29.85" hidden="false" customHeight="false" outlineLevel="0" collapsed="false">
      <c r="A1151" s="99" t="n">
        <v>205303714</v>
      </c>
      <c r="B1151" s="13" t="s">
        <v>3740</v>
      </c>
      <c r="C1151" s="14" t="n">
        <v>23121</v>
      </c>
    </row>
    <row r="1152" customFormat="false" ht="29.85" hidden="false" customHeight="false" outlineLevel="0" collapsed="false">
      <c r="A1152" s="99" t="n">
        <v>205303716</v>
      </c>
      <c r="B1152" s="13" t="s">
        <v>2369</v>
      </c>
      <c r="C1152" s="14" t="n">
        <v>15414</v>
      </c>
    </row>
    <row r="1153" customFormat="false" ht="29.85" hidden="false" customHeight="false" outlineLevel="0" collapsed="false">
      <c r="A1153" s="99" t="n">
        <v>205303731</v>
      </c>
      <c r="B1153" s="13" t="s">
        <v>4633</v>
      </c>
      <c r="C1153" s="14" t="n">
        <v>11560.5</v>
      </c>
    </row>
    <row r="1154" customFormat="false" ht="29.85" hidden="false" customHeight="false" outlineLevel="0" collapsed="false">
      <c r="A1154" s="99" t="n">
        <v>205303748</v>
      </c>
      <c r="B1154" s="13" t="s">
        <v>3205</v>
      </c>
      <c r="C1154" s="14" t="n">
        <v>19267.5</v>
      </c>
    </row>
    <row r="1155" customFormat="false" ht="29.85" hidden="false" customHeight="false" outlineLevel="0" collapsed="false">
      <c r="A1155" s="99" t="n">
        <v>205303755</v>
      </c>
      <c r="B1155" s="13" t="s">
        <v>1611</v>
      </c>
      <c r="C1155" s="14" t="n">
        <v>19267.5</v>
      </c>
    </row>
    <row r="1156" customFormat="false" ht="29.85" hidden="false" customHeight="false" outlineLevel="0" collapsed="false">
      <c r="A1156" s="7" t="n">
        <v>205303770</v>
      </c>
      <c r="B1156" s="9" t="s">
        <v>2099</v>
      </c>
      <c r="C1156" s="10" t="n">
        <v>15414</v>
      </c>
    </row>
    <row r="1157" customFormat="false" ht="29.85" hidden="false" customHeight="false" outlineLevel="0" collapsed="false">
      <c r="A1157" s="7" t="n">
        <v>205303770</v>
      </c>
      <c r="B1157" s="9" t="s">
        <v>2100</v>
      </c>
      <c r="C1157" s="10" t="n">
        <v>15414</v>
      </c>
    </row>
    <row r="1158" s="12" customFormat="true" ht="29.85" hidden="false" customHeight="false" outlineLevel="0" collapsed="false">
      <c r="A1158" s="99" t="n">
        <v>205303785</v>
      </c>
      <c r="B1158" s="13" t="s">
        <v>4992</v>
      </c>
      <c r="C1158" s="14" t="n">
        <v>7707</v>
      </c>
      <c r="AMB1158" s="0"/>
      <c r="AMC1158" s="0"/>
      <c r="AMD1158" s="0"/>
      <c r="AME1158" s="0"/>
      <c r="AMF1158" s="0"/>
      <c r="AMG1158" s="0"/>
      <c r="AMH1158" s="0"/>
      <c r="AMI1158" s="0"/>
      <c r="AMJ1158" s="0"/>
    </row>
    <row r="1159" customFormat="false" ht="29.85" hidden="false" customHeight="false" outlineLevel="0" collapsed="false">
      <c r="A1159" s="128" t="n">
        <v>205303790</v>
      </c>
      <c r="B1159" s="13" t="s">
        <v>991</v>
      </c>
      <c r="C1159" s="14" t="n">
        <v>23121</v>
      </c>
    </row>
    <row r="1160" customFormat="false" ht="29.85" hidden="false" customHeight="false" outlineLevel="0" collapsed="false">
      <c r="A1160" s="99" t="n">
        <v>205303793</v>
      </c>
      <c r="B1160" s="13" t="s">
        <v>4481</v>
      </c>
      <c r="C1160" s="14" t="n">
        <v>7707</v>
      </c>
    </row>
    <row r="1161" customFormat="false" ht="29.85" hidden="false" customHeight="false" outlineLevel="0" collapsed="false">
      <c r="A1161" s="134" t="n">
        <v>205303795</v>
      </c>
      <c r="B1161" s="87" t="s">
        <v>2797</v>
      </c>
      <c r="C1161" s="88" t="n">
        <v>49400</v>
      </c>
    </row>
    <row r="1162" s="12" customFormat="true" ht="29.85" hidden="false" customHeight="false" outlineLevel="0" collapsed="false">
      <c r="A1162" s="99" t="n">
        <v>205303812</v>
      </c>
      <c r="B1162" s="13" t="s">
        <v>3672</v>
      </c>
      <c r="C1162" s="14" t="n">
        <v>19267.5</v>
      </c>
      <c r="AMB1162" s="0"/>
      <c r="AMC1162" s="0"/>
      <c r="AMD1162" s="0"/>
      <c r="AME1162" s="0"/>
      <c r="AMF1162" s="0"/>
      <c r="AMG1162" s="0"/>
      <c r="AMH1162" s="0"/>
      <c r="AMI1162" s="0"/>
      <c r="AMJ1162" s="0"/>
    </row>
    <row r="1163" s="12" customFormat="true" ht="29.85" hidden="false" customHeight="false" outlineLevel="0" collapsed="false">
      <c r="A1163" s="99" t="n">
        <v>205303814</v>
      </c>
      <c r="B1163" s="13" t="s">
        <v>6707</v>
      </c>
      <c r="C1163" s="14" t="n">
        <v>7707</v>
      </c>
      <c r="AMB1163" s="0"/>
      <c r="AMC1163" s="0"/>
      <c r="AMD1163" s="0"/>
      <c r="AME1163" s="0"/>
      <c r="AMF1163" s="0"/>
      <c r="AMG1163" s="0"/>
      <c r="AMH1163" s="0"/>
      <c r="AMI1163" s="0"/>
      <c r="AMJ1163" s="0"/>
    </row>
    <row r="1164" customFormat="false" ht="29.85" hidden="false" customHeight="false" outlineLevel="0" collapsed="false">
      <c r="A1164" s="99" t="n">
        <v>205303816</v>
      </c>
      <c r="B1164" s="13" t="s">
        <v>3922</v>
      </c>
      <c r="C1164" s="14" t="n">
        <v>11560.5</v>
      </c>
    </row>
    <row r="1165" s="12" customFormat="true" ht="29.85" hidden="false" customHeight="false" outlineLevel="0" collapsed="false">
      <c r="A1165" s="99" t="n">
        <v>205303854</v>
      </c>
      <c r="B1165" s="13" t="s">
        <v>982</v>
      </c>
      <c r="C1165" s="14" t="n">
        <v>23121</v>
      </c>
      <c r="AMB1165" s="0"/>
      <c r="AMC1165" s="0"/>
      <c r="AMD1165" s="0"/>
      <c r="AME1165" s="0"/>
      <c r="AMF1165" s="0"/>
      <c r="AMG1165" s="0"/>
      <c r="AMH1165" s="0"/>
      <c r="AMI1165" s="0"/>
      <c r="AMJ1165" s="0"/>
    </row>
    <row r="1166" s="12" customFormat="true" ht="29.85" hidden="false" customHeight="false" outlineLevel="0" collapsed="false">
      <c r="A1166" s="99" t="n">
        <v>205303876</v>
      </c>
      <c r="B1166" s="13" t="s">
        <v>3474</v>
      </c>
      <c r="C1166" s="14" t="n">
        <v>26974.5</v>
      </c>
      <c r="AMB1166" s="0"/>
      <c r="AMC1166" s="0"/>
      <c r="AMD1166" s="0"/>
      <c r="AME1166" s="0"/>
      <c r="AMF1166" s="0"/>
      <c r="AMG1166" s="0"/>
      <c r="AMH1166" s="0"/>
      <c r="AMI1166" s="0"/>
      <c r="AMJ1166" s="0"/>
    </row>
    <row r="1167" s="12" customFormat="true" ht="29.85" hidden="false" customHeight="false" outlineLevel="0" collapsed="false">
      <c r="A1167" s="99" t="n">
        <v>205303890</v>
      </c>
      <c r="B1167" s="13" t="s">
        <v>3202</v>
      </c>
      <c r="C1167" s="14" t="n">
        <v>11560.5</v>
      </c>
      <c r="AMB1167" s="0"/>
      <c r="AMC1167" s="0"/>
      <c r="AMD1167" s="0"/>
      <c r="AME1167" s="0"/>
      <c r="AMF1167" s="0"/>
      <c r="AMG1167" s="0"/>
      <c r="AMH1167" s="0"/>
      <c r="AMI1167" s="0"/>
      <c r="AMJ1167" s="0"/>
    </row>
    <row r="1168" s="12" customFormat="true" ht="15.65" hidden="false" customHeight="false" outlineLevel="0" collapsed="false">
      <c r="A1168" s="99" t="n">
        <v>205303926</v>
      </c>
      <c r="B1168" s="13" t="s">
        <v>6652</v>
      </c>
      <c r="C1168" s="14" t="n">
        <v>7707</v>
      </c>
      <c r="AMB1168" s="0"/>
      <c r="AMC1168" s="0"/>
      <c r="AMD1168" s="0"/>
      <c r="AME1168" s="0"/>
      <c r="AMF1168" s="0"/>
      <c r="AMG1168" s="0"/>
      <c r="AMH1168" s="0"/>
      <c r="AMI1168" s="0"/>
      <c r="AMJ1168" s="0"/>
    </row>
    <row r="1169" customFormat="false" ht="29.85" hidden="false" customHeight="false" outlineLevel="0" collapsed="false">
      <c r="A1169" s="128" t="n">
        <v>205303984</v>
      </c>
      <c r="B1169" s="13" t="s">
        <v>6391</v>
      </c>
      <c r="C1169" s="14" t="n">
        <v>23121</v>
      </c>
    </row>
    <row r="1170" customFormat="false" ht="29.85" hidden="false" customHeight="false" outlineLevel="0" collapsed="false">
      <c r="A1170" s="99" t="n">
        <v>205304024</v>
      </c>
      <c r="B1170" s="13" t="s">
        <v>5813</v>
      </c>
      <c r="C1170" s="14" t="n">
        <v>11560.5</v>
      </c>
    </row>
    <row r="1171" customFormat="false" ht="29.85" hidden="false" customHeight="false" outlineLevel="0" collapsed="false">
      <c r="A1171" s="99" t="n">
        <v>205304035</v>
      </c>
      <c r="B1171" s="13" t="s">
        <v>5877</v>
      </c>
      <c r="C1171" s="14" t="n">
        <v>15414</v>
      </c>
    </row>
    <row r="1172" customFormat="false" ht="29.85" hidden="false" customHeight="false" outlineLevel="0" collapsed="false">
      <c r="A1172" s="99" t="n">
        <v>205304051</v>
      </c>
      <c r="B1172" s="13" t="s">
        <v>6643</v>
      </c>
      <c r="C1172" s="14" t="n">
        <v>38535</v>
      </c>
    </row>
    <row r="1173" customFormat="false" ht="29.85" hidden="false" customHeight="false" outlineLevel="0" collapsed="false">
      <c r="A1173" s="99" t="n">
        <v>205304113</v>
      </c>
      <c r="B1173" s="13" t="s">
        <v>3196</v>
      </c>
      <c r="C1173" s="14" t="n">
        <v>3853.5</v>
      </c>
    </row>
    <row r="1174" customFormat="false" ht="29.85" hidden="false" customHeight="false" outlineLevel="0" collapsed="false">
      <c r="A1174" s="99" t="n">
        <v>205304142</v>
      </c>
      <c r="B1174" s="13" t="s">
        <v>5810</v>
      </c>
      <c r="C1174" s="14" t="n">
        <v>11560.5</v>
      </c>
    </row>
    <row r="1175" customFormat="false" ht="29.85" hidden="false" customHeight="false" outlineLevel="0" collapsed="false">
      <c r="A1175" s="99" t="n">
        <v>205304150</v>
      </c>
      <c r="B1175" s="13" t="s">
        <v>2391</v>
      </c>
      <c r="C1175" s="14" t="n">
        <v>3853.5</v>
      </c>
    </row>
    <row r="1176" customFormat="false" ht="29.85" hidden="false" customHeight="false" outlineLevel="0" collapsed="false">
      <c r="A1176" s="128" t="n">
        <v>205304163</v>
      </c>
      <c r="B1176" s="13" t="s">
        <v>1407</v>
      </c>
      <c r="C1176" s="14" t="n">
        <v>26974.5</v>
      </c>
    </row>
    <row r="1177" s="44" customFormat="true" ht="29.85" hidden="false" customHeight="false" outlineLevel="0" collapsed="false">
      <c r="A1177" s="7" t="n">
        <v>205304183</v>
      </c>
      <c r="B1177" s="9" t="s">
        <v>261</v>
      </c>
      <c r="C1177" s="10" t="n">
        <v>26974.5</v>
      </c>
      <c r="D1177" s="0"/>
      <c r="E1177" s="0"/>
      <c r="F1177" s="0"/>
      <c r="G1177" s="0"/>
      <c r="H1177" s="0"/>
      <c r="I1177" s="0"/>
      <c r="J1177" s="0"/>
      <c r="K1177" s="0"/>
      <c r="L1177" s="0"/>
      <c r="M1177" s="0"/>
      <c r="ALZ1177" s="0"/>
      <c r="AMA1177" s="0"/>
      <c r="AMB1177" s="0"/>
      <c r="AMC1177" s="0"/>
      <c r="AMD1177" s="0"/>
      <c r="AME1177" s="0"/>
      <c r="AMF1177" s="0"/>
      <c r="AMG1177" s="0"/>
      <c r="AMH1177" s="0"/>
      <c r="AMI1177" s="0"/>
      <c r="AMJ1177" s="0"/>
    </row>
    <row r="1178" s="65" customFormat="true" ht="29.85" hidden="false" customHeight="false" outlineLevel="0" collapsed="false">
      <c r="A1178" s="7" t="n">
        <v>205304183</v>
      </c>
      <c r="B1178" s="9" t="s">
        <v>262</v>
      </c>
      <c r="C1178" s="10" t="n">
        <v>26974.5</v>
      </c>
      <c r="ALZ1178" s="12"/>
      <c r="AMA1178" s="12"/>
      <c r="AMB1178" s="0"/>
      <c r="AMC1178" s="0"/>
      <c r="AMD1178" s="0"/>
      <c r="AME1178" s="0"/>
      <c r="AMF1178" s="0"/>
      <c r="AMG1178" s="0"/>
      <c r="AMH1178" s="0"/>
      <c r="AMI1178" s="0"/>
      <c r="AMJ1178" s="0"/>
    </row>
    <row r="1179" s="12" customFormat="true" ht="29.85" hidden="false" customHeight="false" outlineLevel="0" collapsed="false">
      <c r="A1179" s="99" t="n">
        <v>205304232</v>
      </c>
      <c r="B1179" s="13" t="s">
        <v>2277</v>
      </c>
      <c r="C1179" s="14" t="n">
        <v>7707</v>
      </c>
      <c r="AMB1179" s="0"/>
      <c r="AMC1179" s="0"/>
      <c r="AMD1179" s="0"/>
      <c r="AME1179" s="0"/>
      <c r="AMF1179" s="0"/>
      <c r="AMG1179" s="0"/>
      <c r="AMH1179" s="0"/>
      <c r="AMI1179" s="0"/>
      <c r="AMJ1179" s="0"/>
    </row>
    <row r="1180" customFormat="false" ht="29.85" hidden="false" customHeight="false" outlineLevel="0" collapsed="false">
      <c r="A1180" s="99" t="n">
        <v>205304238</v>
      </c>
      <c r="B1180" s="13" t="s">
        <v>3794</v>
      </c>
      <c r="C1180" s="14" t="n">
        <v>7707</v>
      </c>
    </row>
    <row r="1181" customFormat="false" ht="29.85" hidden="false" customHeight="false" outlineLevel="0" collapsed="false">
      <c r="A1181" s="99" t="n">
        <v>205304249</v>
      </c>
      <c r="B1181" s="13" t="s">
        <v>548</v>
      </c>
      <c r="C1181" s="14" t="n">
        <v>26974.5</v>
      </c>
    </row>
    <row r="1182" customFormat="false" ht="29.85" hidden="false" customHeight="false" outlineLevel="0" collapsed="false">
      <c r="A1182" s="99" t="n">
        <v>205304298</v>
      </c>
      <c r="B1182" s="13" t="s">
        <v>3547</v>
      </c>
      <c r="C1182" s="14" t="n">
        <v>7707</v>
      </c>
    </row>
    <row r="1183" customFormat="false" ht="29.85" hidden="false" customHeight="false" outlineLevel="0" collapsed="false">
      <c r="A1183" s="99" t="n">
        <v>205304335</v>
      </c>
      <c r="B1183" s="13" t="s">
        <v>4572</v>
      </c>
      <c r="C1183" s="14" t="n">
        <v>30828</v>
      </c>
    </row>
    <row r="1184" customFormat="false" ht="29.85" hidden="false" customHeight="false" outlineLevel="0" collapsed="false">
      <c r="A1184" s="99" t="n">
        <v>205304358</v>
      </c>
      <c r="B1184" s="13" t="s">
        <v>294</v>
      </c>
      <c r="C1184" s="14" t="n">
        <v>19267.5</v>
      </c>
    </row>
    <row r="1185" s="80" customFormat="true" ht="29.85" hidden="false" customHeight="false" outlineLevel="0" collapsed="false">
      <c r="A1185" s="99" t="n">
        <v>205304391</v>
      </c>
      <c r="B1185" s="13" t="s">
        <v>3714</v>
      </c>
      <c r="C1185" s="14" t="n">
        <v>7707</v>
      </c>
      <c r="AMB1185" s="0"/>
      <c r="AMC1185" s="0"/>
      <c r="AMD1185" s="0"/>
      <c r="AME1185" s="0"/>
      <c r="AMF1185" s="0"/>
      <c r="AMG1185" s="0"/>
      <c r="AMH1185" s="0"/>
      <c r="AMI1185" s="0"/>
      <c r="AMJ1185" s="0"/>
    </row>
    <row r="1186" customFormat="false" ht="29.85" hidden="false" customHeight="false" outlineLevel="0" collapsed="false">
      <c r="A1186" s="99" t="n">
        <v>205304600</v>
      </c>
      <c r="B1186" s="13" t="s">
        <v>5391</v>
      </c>
      <c r="C1186" s="14" t="n">
        <v>28161</v>
      </c>
    </row>
    <row r="1187" customFormat="false" ht="29.85" hidden="false" customHeight="false" outlineLevel="0" collapsed="false">
      <c r="A1187" s="99" t="n">
        <v>205304606</v>
      </c>
      <c r="B1187" s="13" t="s">
        <v>1319</v>
      </c>
      <c r="C1187" s="14" t="n">
        <v>7707</v>
      </c>
    </row>
    <row r="1188" customFormat="false" ht="29.85" hidden="false" customHeight="false" outlineLevel="0" collapsed="false">
      <c r="A1188" s="99" t="n">
        <v>205304651</v>
      </c>
      <c r="B1188" s="13" t="s">
        <v>1016</v>
      </c>
      <c r="C1188" s="14" t="n">
        <v>15414</v>
      </c>
    </row>
    <row r="1189" customFormat="false" ht="15.65" hidden="false" customHeight="false" outlineLevel="0" collapsed="false">
      <c r="A1189" s="99" t="n">
        <v>205304690</v>
      </c>
      <c r="B1189" s="13" t="s">
        <v>2492</v>
      </c>
      <c r="C1189" s="14" t="n">
        <v>11560.5</v>
      </c>
    </row>
    <row r="1190" s="12" customFormat="true" ht="29.85" hidden="false" customHeight="false" outlineLevel="0" collapsed="false">
      <c r="A1190" s="99" t="n">
        <v>205304797</v>
      </c>
      <c r="B1190" s="13" t="s">
        <v>832</v>
      </c>
      <c r="C1190" s="14" t="n">
        <v>14080.5</v>
      </c>
      <c r="AMB1190" s="0"/>
      <c r="AMC1190" s="0"/>
      <c r="AMD1190" s="0"/>
      <c r="AME1190" s="0"/>
      <c r="AMF1190" s="0"/>
      <c r="AMG1190" s="0"/>
      <c r="AMH1190" s="0"/>
      <c r="AMI1190" s="0"/>
      <c r="AMJ1190" s="0"/>
    </row>
    <row r="1191" customFormat="false" ht="29.85" hidden="false" customHeight="false" outlineLevel="0" collapsed="false">
      <c r="A1191" s="99" t="n">
        <v>205304824</v>
      </c>
      <c r="B1191" s="13" t="s">
        <v>3556</v>
      </c>
      <c r="C1191" s="14" t="n">
        <v>22973.6</v>
      </c>
    </row>
    <row r="1192" customFormat="false" ht="15.65" hidden="false" customHeight="false" outlineLevel="0" collapsed="false">
      <c r="A1192" s="99" t="n">
        <v>205304849</v>
      </c>
      <c r="B1192" s="13" t="s">
        <v>5394</v>
      </c>
      <c r="C1192" s="14" t="n">
        <v>11560.5</v>
      </c>
    </row>
    <row r="1193" customFormat="false" ht="29.85" hidden="false" customHeight="false" outlineLevel="0" collapsed="false">
      <c r="A1193" s="99" t="n">
        <v>205304921</v>
      </c>
      <c r="B1193" s="13" t="s">
        <v>5271</v>
      </c>
      <c r="C1193" s="14" t="n">
        <v>3853.5</v>
      </c>
    </row>
    <row r="1194" customFormat="false" ht="29.85" hidden="false" customHeight="false" outlineLevel="0" collapsed="false">
      <c r="A1194" s="99" t="n">
        <v>205305103</v>
      </c>
      <c r="B1194" s="13" t="s">
        <v>3734</v>
      </c>
      <c r="C1194" s="14" t="n">
        <v>26974.5</v>
      </c>
    </row>
    <row r="1195" customFormat="false" ht="29.85" hidden="false" customHeight="false" outlineLevel="0" collapsed="false">
      <c r="A1195" s="99" t="n">
        <v>205305108</v>
      </c>
      <c r="B1195" s="13" t="s">
        <v>2534</v>
      </c>
      <c r="C1195" s="14" t="n">
        <v>15414</v>
      </c>
    </row>
    <row r="1196" customFormat="false" ht="15.65" hidden="false" customHeight="false" outlineLevel="0" collapsed="false">
      <c r="A1196" s="99" t="n">
        <v>205305226</v>
      </c>
      <c r="B1196" s="13" t="s">
        <v>6514</v>
      </c>
      <c r="C1196" s="14" t="n">
        <v>11560.5</v>
      </c>
    </row>
    <row r="1197" customFormat="false" ht="29.85" hidden="false" customHeight="false" outlineLevel="0" collapsed="false">
      <c r="A1197" s="99" t="n">
        <v>205305241</v>
      </c>
      <c r="B1197" s="13" t="s">
        <v>3987</v>
      </c>
      <c r="C1197" s="14" t="n">
        <v>7707</v>
      </c>
    </row>
    <row r="1198" customFormat="false" ht="29.85" hidden="false" customHeight="false" outlineLevel="0" collapsed="false">
      <c r="A1198" s="99" t="n">
        <v>205305251</v>
      </c>
      <c r="B1198" s="13" t="s">
        <v>2495</v>
      </c>
      <c r="C1198" s="14" t="n">
        <v>7707</v>
      </c>
    </row>
    <row r="1199" customFormat="false" ht="29.85" hidden="false" customHeight="false" outlineLevel="0" collapsed="false">
      <c r="A1199" s="99" t="n">
        <v>205305602</v>
      </c>
      <c r="B1199" s="13" t="s">
        <v>2833</v>
      </c>
      <c r="C1199" s="14" t="n">
        <v>15414</v>
      </c>
    </row>
    <row r="1200" customFormat="false" ht="15.65" hidden="false" customHeight="false" outlineLevel="0" collapsed="false">
      <c r="A1200" s="99" t="n">
        <v>205305614</v>
      </c>
      <c r="B1200" s="13" t="s">
        <v>5545</v>
      </c>
      <c r="C1200" s="14" t="n">
        <v>15414</v>
      </c>
    </row>
    <row r="1201" s="44" customFormat="true" ht="29.85" hidden="false" customHeight="false" outlineLevel="0" collapsed="false">
      <c r="A1201" s="99" t="n">
        <v>205305615</v>
      </c>
      <c r="B1201" s="13" t="s">
        <v>1381</v>
      </c>
      <c r="C1201" s="14" t="n">
        <v>19267.5</v>
      </c>
      <c r="D1201" s="0"/>
      <c r="E1201" s="0"/>
      <c r="F1201" s="0"/>
      <c r="G1201" s="0"/>
      <c r="H1201" s="0"/>
      <c r="I1201" s="0"/>
      <c r="J1201" s="0"/>
      <c r="K1201" s="0"/>
      <c r="L1201" s="0"/>
      <c r="M1201" s="0"/>
      <c r="ALZ1201" s="0"/>
      <c r="AMA1201" s="0"/>
      <c r="AMB1201" s="0"/>
      <c r="AMC1201" s="0"/>
      <c r="AMD1201" s="0"/>
      <c r="AME1201" s="0"/>
      <c r="AMF1201" s="0"/>
      <c r="AMG1201" s="0"/>
      <c r="AMH1201" s="0"/>
      <c r="AMI1201" s="0"/>
      <c r="AMJ1201" s="0"/>
    </row>
    <row r="1202" s="12" customFormat="true" ht="29.85" hidden="false" customHeight="false" outlineLevel="0" collapsed="false">
      <c r="A1202" s="99" t="n">
        <v>205305619</v>
      </c>
      <c r="B1202" s="13" t="s">
        <v>3818</v>
      </c>
      <c r="C1202" s="14" t="n">
        <v>26974.5</v>
      </c>
      <c r="AMB1202" s="0"/>
      <c r="AMC1202" s="0"/>
      <c r="AMD1202" s="0"/>
      <c r="AME1202" s="0"/>
      <c r="AMF1202" s="0"/>
      <c r="AMG1202" s="0"/>
      <c r="AMH1202" s="0"/>
      <c r="AMI1202" s="0"/>
      <c r="AMJ1202" s="0"/>
    </row>
    <row r="1203" customFormat="false" ht="29.85" hidden="false" customHeight="false" outlineLevel="0" collapsed="false">
      <c r="A1203" s="128" t="n">
        <v>205305626</v>
      </c>
      <c r="B1203" s="13" t="s">
        <v>3157</v>
      </c>
      <c r="C1203" s="14" t="n">
        <v>30828</v>
      </c>
    </row>
    <row r="1204" customFormat="false" ht="29.85" hidden="false" customHeight="false" outlineLevel="0" collapsed="false">
      <c r="A1204" s="99" t="n">
        <v>205305679</v>
      </c>
      <c r="B1204" s="13" t="s">
        <v>4372</v>
      </c>
      <c r="C1204" s="14" t="n">
        <v>15414</v>
      </c>
    </row>
    <row r="1205" customFormat="false" ht="29.85" hidden="false" customHeight="false" outlineLevel="0" collapsed="false">
      <c r="A1205" s="7" t="n">
        <v>205305714</v>
      </c>
      <c r="B1205" s="9" t="s">
        <v>411</v>
      </c>
      <c r="C1205" s="10" t="n">
        <v>26974.5</v>
      </c>
    </row>
    <row r="1206" customFormat="false" ht="29.85" hidden="false" customHeight="false" outlineLevel="0" collapsed="false">
      <c r="A1206" s="7" t="n">
        <v>205305714</v>
      </c>
      <c r="B1206" s="9" t="s">
        <v>412</v>
      </c>
      <c r="C1206" s="10" t="n">
        <v>26974.5</v>
      </c>
    </row>
    <row r="1207" s="12" customFormat="true" ht="29.85" hidden="false" customHeight="false" outlineLevel="0" collapsed="false">
      <c r="A1207" s="7" t="n">
        <v>205305714</v>
      </c>
      <c r="B1207" s="9" t="s">
        <v>413</v>
      </c>
      <c r="C1207" s="10" t="n">
        <v>26974.5</v>
      </c>
      <c r="AMB1207" s="0"/>
      <c r="AMC1207" s="0"/>
      <c r="AMD1207" s="0"/>
      <c r="AME1207" s="0"/>
      <c r="AMF1207" s="0"/>
      <c r="AMG1207" s="0"/>
      <c r="AMH1207" s="0"/>
      <c r="AMI1207" s="0"/>
      <c r="AMJ1207" s="0"/>
    </row>
    <row r="1208" customFormat="false" ht="15.65" hidden="false" customHeight="false" outlineLevel="0" collapsed="false">
      <c r="A1208" s="99" t="n">
        <v>205305793</v>
      </c>
      <c r="B1208" s="13" t="s">
        <v>706</v>
      </c>
      <c r="C1208" s="14" t="n">
        <v>17230.2</v>
      </c>
    </row>
    <row r="1209" customFormat="false" ht="29.85" hidden="false" customHeight="false" outlineLevel="0" collapsed="false">
      <c r="A1209" s="99" t="n">
        <v>205305798</v>
      </c>
      <c r="B1209" s="13" t="s">
        <v>709</v>
      </c>
      <c r="C1209" s="14" t="n">
        <v>11560.5</v>
      </c>
    </row>
    <row r="1210" customFormat="false" ht="15" hidden="false" customHeight="false" outlineLevel="0" collapsed="false">
      <c r="A1210" s="131" t="n">
        <v>205305813</v>
      </c>
      <c r="B1210" s="78"/>
      <c r="C1210" s="79" t="n">
        <v>0</v>
      </c>
    </row>
    <row r="1211" customFormat="false" ht="29.85" hidden="false" customHeight="false" outlineLevel="0" collapsed="false">
      <c r="A1211" s="7" t="n">
        <v>205305834</v>
      </c>
      <c r="B1211" s="9" t="s">
        <v>2234</v>
      </c>
      <c r="C1211" s="10" t="n">
        <v>7707</v>
      </c>
    </row>
    <row r="1212" customFormat="false" ht="29.85" hidden="false" customHeight="false" outlineLevel="0" collapsed="false">
      <c r="A1212" s="7" t="n">
        <v>205305834</v>
      </c>
      <c r="B1212" s="9" t="s">
        <v>2235</v>
      </c>
      <c r="C1212" s="10" t="n">
        <v>7707</v>
      </c>
    </row>
    <row r="1213" customFormat="false" ht="29.85" hidden="false" customHeight="false" outlineLevel="0" collapsed="false">
      <c r="A1213" s="99" t="n">
        <v>205305836</v>
      </c>
      <c r="B1213" s="13" t="s">
        <v>3513</v>
      </c>
      <c r="C1213" s="14" t="n">
        <v>7707</v>
      </c>
    </row>
    <row r="1214" customFormat="false" ht="29.85" hidden="false" customHeight="false" outlineLevel="0" collapsed="false">
      <c r="A1214" s="99" t="n">
        <v>205305858</v>
      </c>
      <c r="B1214" s="13" t="s">
        <v>2504</v>
      </c>
      <c r="C1214" s="14" t="n">
        <v>34681.5</v>
      </c>
    </row>
    <row r="1215" customFormat="false" ht="29.85" hidden="false" customHeight="false" outlineLevel="0" collapsed="false">
      <c r="A1215" s="99" t="n">
        <v>205305943</v>
      </c>
      <c r="B1215" s="13" t="s">
        <v>5647</v>
      </c>
      <c r="C1215" s="14" t="n">
        <v>23121</v>
      </c>
    </row>
    <row r="1216" customFormat="false" ht="29.85" hidden="false" customHeight="false" outlineLevel="0" collapsed="false">
      <c r="A1216" s="99" t="n">
        <v>205306041</v>
      </c>
      <c r="B1216" s="13" t="s">
        <v>1664</v>
      </c>
      <c r="C1216" s="14" t="n">
        <v>34681.5</v>
      </c>
    </row>
    <row r="1217" s="73" customFormat="true" ht="29.85" hidden="false" customHeight="false" outlineLevel="0" collapsed="false">
      <c r="A1217" s="128" t="n">
        <v>205306067</v>
      </c>
      <c r="B1217" s="13" t="s">
        <v>3821</v>
      </c>
      <c r="C1217" s="14" t="n">
        <v>7707</v>
      </c>
      <c r="ALZ1217" s="0"/>
      <c r="AMA1217" s="0"/>
      <c r="AMB1217" s="0"/>
      <c r="AMC1217" s="0"/>
      <c r="AMD1217" s="0"/>
      <c r="AME1217" s="0"/>
      <c r="AMF1217" s="0"/>
      <c r="AMG1217" s="0"/>
      <c r="AMH1217" s="0"/>
      <c r="AMI1217" s="0"/>
      <c r="AMJ1217" s="0"/>
    </row>
    <row r="1218" customFormat="false" ht="29.85" hidden="false" customHeight="false" outlineLevel="0" collapsed="false">
      <c r="A1218" s="99" t="n">
        <v>205306078</v>
      </c>
      <c r="B1218" s="13" t="s">
        <v>3269</v>
      </c>
      <c r="C1218" s="14" t="n">
        <v>30828</v>
      </c>
    </row>
    <row r="1219" customFormat="false" ht="29.85" hidden="false" customHeight="false" outlineLevel="0" collapsed="false">
      <c r="A1219" s="99" t="n">
        <v>205306080</v>
      </c>
      <c r="B1219" s="13" t="s">
        <v>360</v>
      </c>
      <c r="C1219" s="14" t="n">
        <v>17230.2</v>
      </c>
    </row>
    <row r="1220" customFormat="false" ht="29.85" hidden="false" customHeight="false" outlineLevel="0" collapsed="false">
      <c r="A1220" s="7" t="n">
        <v>205306084</v>
      </c>
      <c r="B1220" s="9" t="s">
        <v>508</v>
      </c>
      <c r="C1220" s="10" t="n">
        <v>11560.5</v>
      </c>
    </row>
    <row r="1221" customFormat="false" ht="29.85" hidden="false" customHeight="false" outlineLevel="0" collapsed="false">
      <c r="A1221" s="7" t="n">
        <v>205306084</v>
      </c>
      <c r="B1221" s="9" t="s">
        <v>509</v>
      </c>
      <c r="C1221" s="10" t="n">
        <v>11560.5</v>
      </c>
    </row>
    <row r="1222" customFormat="false" ht="29.85" hidden="false" customHeight="false" outlineLevel="0" collapsed="false">
      <c r="A1222" s="7" t="n">
        <v>205306084</v>
      </c>
      <c r="B1222" s="9" t="s">
        <v>510</v>
      </c>
      <c r="C1222" s="10" t="n">
        <v>11560.5</v>
      </c>
    </row>
    <row r="1223" customFormat="false" ht="15.65" hidden="false" customHeight="false" outlineLevel="0" collapsed="false">
      <c r="A1223" s="7" t="n">
        <v>205306084</v>
      </c>
      <c r="B1223" s="9" t="s">
        <v>511</v>
      </c>
      <c r="C1223" s="10" t="n">
        <v>11560.5</v>
      </c>
    </row>
    <row r="1224" s="12" customFormat="true" ht="29.85" hidden="false" customHeight="false" outlineLevel="0" collapsed="false">
      <c r="A1224" s="7" t="n">
        <v>205306084</v>
      </c>
      <c r="B1224" s="9" t="s">
        <v>512</v>
      </c>
      <c r="C1224" s="10" t="n">
        <v>11560.5</v>
      </c>
      <c r="AMB1224" s="0"/>
      <c r="AMC1224" s="0"/>
      <c r="AMD1224" s="0"/>
      <c r="AME1224" s="0"/>
      <c r="AMF1224" s="0"/>
      <c r="AMG1224" s="0"/>
      <c r="AMH1224" s="0"/>
      <c r="AMI1224" s="0"/>
      <c r="AMJ1224" s="0"/>
    </row>
    <row r="1225" s="12" customFormat="true" ht="29.85" hidden="false" customHeight="false" outlineLevel="0" collapsed="false">
      <c r="A1225" s="7" t="n">
        <v>205306084</v>
      </c>
      <c r="B1225" s="9" t="s">
        <v>513</v>
      </c>
      <c r="C1225" s="10" t="n">
        <v>11560.5</v>
      </c>
      <c r="AMB1225" s="0"/>
      <c r="AMC1225" s="0"/>
      <c r="AMD1225" s="0"/>
      <c r="AME1225" s="0"/>
      <c r="AMF1225" s="0"/>
      <c r="AMG1225" s="0"/>
      <c r="AMH1225" s="0"/>
      <c r="AMI1225" s="0"/>
      <c r="AMJ1225" s="0"/>
    </row>
    <row r="1226" s="12" customFormat="true" ht="29.85" hidden="false" customHeight="false" outlineLevel="0" collapsed="false">
      <c r="A1226" s="7" t="n">
        <v>205306084</v>
      </c>
      <c r="B1226" s="9" t="s">
        <v>514</v>
      </c>
      <c r="C1226" s="10" t="n">
        <v>11560.5</v>
      </c>
      <c r="AMB1226" s="0"/>
      <c r="AMC1226" s="0"/>
      <c r="AMD1226" s="0"/>
      <c r="AME1226" s="0"/>
      <c r="AMF1226" s="0"/>
      <c r="AMG1226" s="0"/>
      <c r="AMH1226" s="0"/>
      <c r="AMI1226" s="0"/>
      <c r="AMJ1226" s="0"/>
    </row>
    <row r="1227" customFormat="false" ht="29.85" hidden="false" customHeight="false" outlineLevel="0" collapsed="false">
      <c r="A1227" s="7" t="n">
        <v>205306084</v>
      </c>
      <c r="B1227" s="24" t="s">
        <v>515</v>
      </c>
      <c r="C1227" s="25" t="n">
        <v>11560.5</v>
      </c>
    </row>
    <row r="1228" customFormat="false" ht="15.65" hidden="false" customHeight="false" outlineLevel="0" collapsed="false">
      <c r="A1228" s="99" t="n">
        <v>205306088</v>
      </c>
      <c r="B1228" s="13" t="s">
        <v>2593</v>
      </c>
      <c r="C1228" s="14" t="n">
        <v>11560.5</v>
      </c>
    </row>
    <row r="1229" customFormat="false" ht="29.85" hidden="false" customHeight="false" outlineLevel="0" collapsed="false">
      <c r="A1229" s="99" t="n">
        <v>205306100</v>
      </c>
      <c r="B1229" s="13" t="s">
        <v>4752</v>
      </c>
      <c r="C1229" s="14" t="n">
        <v>7707</v>
      </c>
    </row>
    <row r="1230" customFormat="false" ht="29.85" hidden="false" customHeight="false" outlineLevel="0" collapsed="false">
      <c r="A1230" s="99" t="n">
        <v>205306101</v>
      </c>
      <c r="B1230" s="13" t="s">
        <v>1252</v>
      </c>
      <c r="C1230" s="14" t="n">
        <v>7707</v>
      </c>
    </row>
    <row r="1231" customFormat="false" ht="29.85" hidden="false" customHeight="false" outlineLevel="0" collapsed="false">
      <c r="A1231" s="99" t="n">
        <v>205306107</v>
      </c>
      <c r="B1231" s="13" t="s">
        <v>1044</v>
      </c>
      <c r="C1231" s="14" t="n">
        <v>7707</v>
      </c>
    </row>
    <row r="1232" customFormat="false" ht="29.85" hidden="false" customHeight="false" outlineLevel="0" collapsed="false">
      <c r="A1232" s="128" t="n">
        <v>205306111</v>
      </c>
      <c r="B1232" s="13" t="s">
        <v>4094</v>
      </c>
      <c r="C1232" s="14" t="n">
        <v>7707</v>
      </c>
    </row>
    <row r="1233" customFormat="false" ht="29.85" hidden="false" customHeight="false" outlineLevel="0" collapsed="false">
      <c r="A1233" s="99" t="n">
        <v>205306112</v>
      </c>
      <c r="B1233" s="13" t="s">
        <v>1039</v>
      </c>
      <c r="C1233" s="14" t="n">
        <v>7707</v>
      </c>
    </row>
    <row r="1234" customFormat="false" ht="29.85" hidden="false" customHeight="false" outlineLevel="0" collapsed="false">
      <c r="A1234" s="99" t="n">
        <v>205306121</v>
      </c>
      <c r="B1234" s="13" t="s">
        <v>6330</v>
      </c>
      <c r="C1234" s="14" t="n">
        <v>34681.5</v>
      </c>
    </row>
    <row r="1235" customFormat="false" ht="29.85" hidden="false" customHeight="false" outlineLevel="0" collapsed="false">
      <c r="A1235" s="99" t="n">
        <v>205306128</v>
      </c>
      <c r="B1235" s="13" t="s">
        <v>670</v>
      </c>
      <c r="C1235" s="14" t="n">
        <v>7707</v>
      </c>
    </row>
    <row r="1236" customFormat="false" ht="15.65" hidden="false" customHeight="false" outlineLevel="0" collapsed="false">
      <c r="A1236" s="99" t="n">
        <v>205306129</v>
      </c>
      <c r="B1236" s="13" t="s">
        <v>6646</v>
      </c>
      <c r="C1236" s="14" t="n">
        <v>7707</v>
      </c>
    </row>
    <row r="1237" customFormat="false" ht="15.65" hidden="false" customHeight="false" outlineLevel="0" collapsed="false">
      <c r="A1237" s="99" t="n">
        <v>205306138</v>
      </c>
      <c r="B1237" s="13" t="s">
        <v>1928</v>
      </c>
      <c r="C1237" s="14" t="n">
        <v>7707</v>
      </c>
    </row>
    <row r="1238" customFormat="false" ht="29.85" hidden="false" customHeight="false" outlineLevel="0" collapsed="false">
      <c r="A1238" s="99" t="n">
        <v>205306142</v>
      </c>
      <c r="B1238" s="13" t="s">
        <v>3154</v>
      </c>
      <c r="C1238" s="14" t="n">
        <v>23121</v>
      </c>
    </row>
    <row r="1239" customFormat="false" ht="29.85" hidden="false" customHeight="false" outlineLevel="0" collapsed="false">
      <c r="A1239" s="99" t="n">
        <v>205306143</v>
      </c>
      <c r="B1239" s="13" t="s">
        <v>572</v>
      </c>
      <c r="C1239" s="14" t="n">
        <v>11560.5</v>
      </c>
    </row>
    <row r="1240" customFormat="false" ht="15.65" hidden="false" customHeight="false" outlineLevel="0" collapsed="false">
      <c r="A1240" s="99" t="n">
        <v>205306147</v>
      </c>
      <c r="B1240" s="13" t="s">
        <v>493</v>
      </c>
      <c r="C1240" s="14" t="n">
        <v>7707</v>
      </c>
    </row>
    <row r="1241" customFormat="false" ht="15.65" hidden="false" customHeight="false" outlineLevel="0" collapsed="false">
      <c r="A1241" s="99" t="n">
        <v>205306153</v>
      </c>
      <c r="B1241" s="13" t="s">
        <v>4283</v>
      </c>
      <c r="C1241" s="14" t="n">
        <v>7707</v>
      </c>
    </row>
    <row r="1242" customFormat="false" ht="29.85" hidden="false" customHeight="false" outlineLevel="0" collapsed="false">
      <c r="A1242" s="99" t="n">
        <v>205306154</v>
      </c>
      <c r="B1242" s="13" t="s">
        <v>25</v>
      </c>
      <c r="C1242" s="14" t="n">
        <v>11560.5</v>
      </c>
    </row>
    <row r="1243" customFormat="false" ht="29.85" hidden="false" customHeight="false" outlineLevel="0" collapsed="false">
      <c r="A1243" s="7" t="n">
        <v>205306157</v>
      </c>
      <c r="B1243" s="9" t="s">
        <v>2905</v>
      </c>
      <c r="C1243" s="10" t="n">
        <v>11560.5</v>
      </c>
    </row>
    <row r="1244" customFormat="false" ht="29.85" hidden="false" customHeight="false" outlineLevel="0" collapsed="false">
      <c r="A1244" s="7" t="n">
        <v>205306157</v>
      </c>
      <c r="B1244" s="9" t="s">
        <v>2906</v>
      </c>
      <c r="C1244" s="10" t="n">
        <v>11560.5</v>
      </c>
    </row>
    <row r="1245" customFormat="false" ht="29.85" hidden="false" customHeight="false" outlineLevel="0" collapsed="false">
      <c r="A1245" s="7" t="n">
        <v>205306157</v>
      </c>
      <c r="B1245" s="9" t="s">
        <v>2907</v>
      </c>
      <c r="C1245" s="10" t="n">
        <v>11560.5</v>
      </c>
    </row>
    <row r="1246" customFormat="false" ht="29.85" hidden="false" customHeight="false" outlineLevel="0" collapsed="false">
      <c r="A1246" s="7" t="n">
        <v>205306157</v>
      </c>
      <c r="B1246" s="9" t="s">
        <v>2908</v>
      </c>
      <c r="C1246" s="10" t="n">
        <v>11560.5</v>
      </c>
    </row>
    <row r="1247" customFormat="false" ht="29.85" hidden="false" customHeight="false" outlineLevel="0" collapsed="false">
      <c r="A1247" s="128" t="n">
        <v>205306158</v>
      </c>
      <c r="B1247" s="13" t="s">
        <v>2124</v>
      </c>
      <c r="C1247" s="14" t="n">
        <v>7707</v>
      </c>
    </row>
    <row r="1248" customFormat="false" ht="29.85" hidden="false" customHeight="false" outlineLevel="0" collapsed="false">
      <c r="A1248" s="128" t="n">
        <v>205306159</v>
      </c>
      <c r="B1248" s="13" t="s">
        <v>1255</v>
      </c>
      <c r="C1248" s="14" t="n">
        <v>7707</v>
      </c>
    </row>
    <row r="1249" s="12" customFormat="true" ht="29.85" hidden="false" customHeight="false" outlineLevel="0" collapsed="false">
      <c r="A1249" s="99" t="n">
        <v>205306164</v>
      </c>
      <c r="B1249" s="13" t="s">
        <v>575</v>
      </c>
      <c r="C1249" s="14" t="n">
        <v>11560.5</v>
      </c>
      <c r="AMB1249" s="0"/>
      <c r="AMC1249" s="0"/>
      <c r="AMD1249" s="0"/>
      <c r="AME1249" s="0"/>
      <c r="AMF1249" s="0"/>
      <c r="AMG1249" s="0"/>
      <c r="AMH1249" s="0"/>
      <c r="AMI1249" s="0"/>
      <c r="AMJ1249" s="0"/>
    </row>
    <row r="1250" customFormat="false" ht="29.85" hidden="false" customHeight="false" outlineLevel="0" collapsed="false">
      <c r="A1250" s="128" t="n">
        <v>205306168</v>
      </c>
      <c r="B1250" s="13" t="s">
        <v>2920</v>
      </c>
      <c r="C1250" s="14" t="n">
        <v>7707</v>
      </c>
    </row>
    <row r="1251" customFormat="false" ht="29.85" hidden="false" customHeight="false" outlineLevel="0" collapsed="false">
      <c r="A1251" s="128" t="n">
        <v>205306185</v>
      </c>
      <c r="B1251" s="13" t="s">
        <v>4468</v>
      </c>
      <c r="C1251" s="14" t="n">
        <v>7707</v>
      </c>
    </row>
    <row r="1252" customFormat="false" ht="29.85" hidden="false" customHeight="false" outlineLevel="0" collapsed="false">
      <c r="A1252" s="128" t="n">
        <v>205306186</v>
      </c>
      <c r="B1252" s="13" t="s">
        <v>2307</v>
      </c>
      <c r="C1252" s="14" t="n">
        <v>7707</v>
      </c>
    </row>
    <row r="1253" s="44" customFormat="true" ht="29.85" hidden="false" customHeight="false" outlineLevel="0" collapsed="false">
      <c r="A1253" s="99" t="n">
        <v>205306187</v>
      </c>
      <c r="B1253" s="13" t="s">
        <v>2157</v>
      </c>
      <c r="C1253" s="14" t="n">
        <v>7707</v>
      </c>
      <c r="D1253" s="0"/>
      <c r="E1253" s="0"/>
      <c r="F1253" s="0"/>
      <c r="G1253" s="0"/>
      <c r="H1253" s="0"/>
      <c r="I1253" s="0"/>
      <c r="J1253" s="0"/>
      <c r="K1253" s="0"/>
      <c r="L1253" s="0"/>
      <c r="M1253" s="0"/>
      <c r="ALZ1253" s="0"/>
      <c r="AMA1253" s="0"/>
      <c r="AMB1253" s="0"/>
      <c r="AMC1253" s="0"/>
      <c r="AMD1253" s="0"/>
      <c r="AME1253" s="0"/>
      <c r="AMF1253" s="0"/>
      <c r="AMG1253" s="0"/>
      <c r="AMH1253" s="0"/>
      <c r="AMI1253" s="0"/>
      <c r="AMJ1253" s="0"/>
    </row>
    <row r="1254" s="12" customFormat="true" ht="29.85" hidden="false" customHeight="false" outlineLevel="0" collapsed="false">
      <c r="A1254" s="99" t="n">
        <v>205306193</v>
      </c>
      <c r="B1254" s="13" t="s">
        <v>2936</v>
      </c>
      <c r="C1254" s="14" t="n">
        <v>7707</v>
      </c>
      <c r="AMB1254" s="0"/>
      <c r="AMC1254" s="0"/>
      <c r="AMD1254" s="0"/>
      <c r="AME1254" s="0"/>
      <c r="AMF1254" s="0"/>
      <c r="AMG1254" s="0"/>
      <c r="AMH1254" s="0"/>
      <c r="AMI1254" s="0"/>
      <c r="AMJ1254" s="0"/>
    </row>
    <row r="1255" customFormat="false" ht="29.85" hidden="false" customHeight="false" outlineLevel="0" collapsed="false">
      <c r="A1255" s="128" t="n">
        <v>205306195</v>
      </c>
      <c r="B1255" s="13" t="s">
        <v>5898</v>
      </c>
      <c r="C1255" s="14" t="n">
        <v>7707</v>
      </c>
    </row>
    <row r="1256" customFormat="false" ht="29.85" hidden="false" customHeight="false" outlineLevel="0" collapsed="false">
      <c r="A1256" s="99" t="n">
        <v>205306198</v>
      </c>
      <c r="B1256" s="13" t="s">
        <v>3193</v>
      </c>
      <c r="C1256" s="14" t="n">
        <v>7707</v>
      </c>
    </row>
    <row r="1257" customFormat="false" ht="29.85" hidden="false" customHeight="false" outlineLevel="0" collapsed="false">
      <c r="A1257" s="99" t="n">
        <v>205306209</v>
      </c>
      <c r="B1257" s="13" t="s">
        <v>4790</v>
      </c>
      <c r="C1257" s="14" t="n">
        <v>7707</v>
      </c>
    </row>
    <row r="1258" customFormat="false" ht="29.85" hidden="false" customHeight="false" outlineLevel="0" collapsed="false">
      <c r="A1258" s="128" t="n">
        <v>205306227</v>
      </c>
      <c r="B1258" s="13" t="s">
        <v>4875</v>
      </c>
      <c r="C1258" s="14" t="n">
        <v>11486.8</v>
      </c>
    </row>
    <row r="1259" customFormat="false" ht="29.85" hidden="false" customHeight="false" outlineLevel="0" collapsed="false">
      <c r="A1259" s="99" t="n">
        <v>205306242</v>
      </c>
      <c r="B1259" s="13" t="s">
        <v>4708</v>
      </c>
      <c r="C1259" s="14" t="n">
        <v>15414</v>
      </c>
    </row>
    <row r="1260" customFormat="false" ht="29.85" hidden="false" customHeight="false" outlineLevel="0" collapsed="false">
      <c r="A1260" s="99" t="n">
        <v>205306243</v>
      </c>
      <c r="B1260" s="13" t="s">
        <v>4437</v>
      </c>
      <c r="C1260" s="14" t="n">
        <v>26974.5</v>
      </c>
    </row>
    <row r="1261" customFormat="false" ht="15.65" hidden="false" customHeight="false" outlineLevel="0" collapsed="false">
      <c r="A1261" s="99" t="n">
        <v>205306256</v>
      </c>
      <c r="B1261" s="13" t="s">
        <v>2000</v>
      </c>
      <c r="C1261" s="14" t="n">
        <v>7707</v>
      </c>
    </row>
    <row r="1262" customFormat="false" ht="29.85" hidden="false" customHeight="false" outlineLevel="0" collapsed="false">
      <c r="A1262" s="99" t="n">
        <v>205306261</v>
      </c>
      <c r="B1262" s="13" t="s">
        <v>5347</v>
      </c>
      <c r="C1262" s="14" t="n">
        <v>7707</v>
      </c>
    </row>
    <row r="1263" customFormat="false" ht="29.85" hidden="false" customHeight="false" outlineLevel="0" collapsed="false">
      <c r="A1263" s="99" t="n">
        <v>205306265</v>
      </c>
      <c r="B1263" s="13" t="s">
        <v>1036</v>
      </c>
      <c r="C1263" s="14" t="n">
        <v>7707</v>
      </c>
    </row>
    <row r="1264" customFormat="false" ht="29.85" hidden="false" customHeight="false" outlineLevel="0" collapsed="false">
      <c r="A1264" s="99" t="n">
        <v>205306268</v>
      </c>
      <c r="B1264" s="13" t="s">
        <v>4627</v>
      </c>
      <c r="C1264" s="14" t="n">
        <v>11486.8</v>
      </c>
    </row>
    <row r="1265" customFormat="false" ht="29.85" hidden="false" customHeight="false" outlineLevel="0" collapsed="false">
      <c r="A1265" s="99" t="n">
        <v>205306284</v>
      </c>
      <c r="B1265" s="13" t="s">
        <v>4624</v>
      </c>
      <c r="C1265" s="14" t="n">
        <v>7707</v>
      </c>
    </row>
    <row r="1266" customFormat="false" ht="15.65" hidden="false" customHeight="false" outlineLevel="0" collapsed="false">
      <c r="A1266" s="99" t="n">
        <v>205306291</v>
      </c>
      <c r="B1266" s="13" t="s">
        <v>5849</v>
      </c>
      <c r="C1266" s="14" t="n">
        <v>7707</v>
      </c>
    </row>
    <row r="1267" s="12" customFormat="true" ht="29.85" hidden="false" customHeight="false" outlineLevel="0" collapsed="false">
      <c r="A1267" s="128" t="n">
        <v>205306301</v>
      </c>
      <c r="B1267" s="13" t="s">
        <v>6731</v>
      </c>
      <c r="C1267" s="14" t="n">
        <v>11486.8</v>
      </c>
      <c r="AMB1267" s="0"/>
      <c r="AMC1267" s="0"/>
      <c r="AMD1267" s="0"/>
      <c r="AME1267" s="0"/>
      <c r="AMF1267" s="0"/>
      <c r="AMG1267" s="0"/>
      <c r="AMH1267" s="0"/>
      <c r="AMI1267" s="0"/>
      <c r="AMJ1267" s="0"/>
    </row>
    <row r="1268" customFormat="false" ht="29.85" hidden="false" customHeight="false" outlineLevel="0" collapsed="false">
      <c r="A1268" s="99" t="n">
        <v>205306316</v>
      </c>
      <c r="B1268" s="13" t="s">
        <v>4630</v>
      </c>
      <c r="C1268" s="14" t="n">
        <v>7707</v>
      </c>
    </row>
    <row r="1269" customFormat="false" ht="29.85" hidden="false" customHeight="false" outlineLevel="0" collapsed="false">
      <c r="A1269" s="99" t="n">
        <v>205306321</v>
      </c>
      <c r="B1269" s="13" t="s">
        <v>4292</v>
      </c>
      <c r="C1269" s="14" t="n">
        <v>7707</v>
      </c>
    </row>
    <row r="1270" customFormat="false" ht="29.85" hidden="false" customHeight="false" outlineLevel="0" collapsed="false">
      <c r="A1270" s="99" t="n">
        <v>205306330</v>
      </c>
      <c r="B1270" s="13" t="s">
        <v>471</v>
      </c>
      <c r="C1270" s="14" t="n">
        <v>38535</v>
      </c>
    </row>
    <row r="1271" customFormat="false" ht="29.85" hidden="false" customHeight="false" outlineLevel="0" collapsed="false">
      <c r="A1271" s="99" t="n">
        <v>205306336</v>
      </c>
      <c r="B1271" s="13" t="s">
        <v>3800</v>
      </c>
      <c r="C1271" s="14" t="n">
        <v>19267.5</v>
      </c>
    </row>
    <row r="1272" customFormat="false" ht="29.85" hidden="false" customHeight="false" outlineLevel="0" collapsed="false">
      <c r="A1272" s="99" t="n">
        <v>205306351</v>
      </c>
      <c r="B1272" s="13" t="s">
        <v>1219</v>
      </c>
      <c r="C1272" s="14" t="n">
        <v>7707</v>
      </c>
    </row>
    <row r="1273" customFormat="false" ht="29.85" hidden="false" customHeight="false" outlineLevel="0" collapsed="false">
      <c r="A1273" s="99" t="n">
        <v>205306353</v>
      </c>
      <c r="B1273" s="13" t="s">
        <v>778</v>
      </c>
      <c r="C1273" s="14" t="n">
        <v>11560.5</v>
      </c>
    </row>
    <row r="1274" customFormat="false" ht="29.85" hidden="false" customHeight="false" outlineLevel="0" collapsed="false">
      <c r="A1274" s="7" t="n">
        <v>205306356</v>
      </c>
      <c r="B1274" s="9" t="s">
        <v>4474</v>
      </c>
      <c r="C1274" s="10" t="n">
        <v>11560.5</v>
      </c>
    </row>
    <row r="1275" customFormat="false" ht="29.85" hidden="false" customHeight="false" outlineLevel="0" collapsed="false">
      <c r="A1275" s="7" t="n">
        <v>205306356</v>
      </c>
      <c r="B1275" s="9" t="s">
        <v>4475</v>
      </c>
      <c r="C1275" s="10" t="n">
        <v>11560.5</v>
      </c>
    </row>
    <row r="1276" customFormat="false" ht="29.85" hidden="false" customHeight="false" outlineLevel="0" collapsed="false">
      <c r="A1276" s="128" t="n">
        <v>205306363</v>
      </c>
      <c r="B1276" s="13" t="s">
        <v>297</v>
      </c>
      <c r="C1276" s="14" t="n">
        <v>7707</v>
      </c>
    </row>
    <row r="1277" customFormat="false" ht="29.85" hidden="false" customHeight="false" outlineLevel="0" collapsed="false">
      <c r="A1277" s="99" t="n">
        <v>205306368</v>
      </c>
      <c r="B1277" s="13" t="s">
        <v>5885</v>
      </c>
      <c r="C1277" s="14" t="n">
        <v>11560.5</v>
      </c>
    </row>
    <row r="1278" customFormat="false" ht="29.85" hidden="false" customHeight="false" outlineLevel="0" collapsed="false">
      <c r="A1278" s="99" t="n">
        <v>205306385</v>
      </c>
      <c r="B1278" s="13" t="s">
        <v>3749</v>
      </c>
      <c r="C1278" s="14" t="n">
        <v>7707</v>
      </c>
    </row>
    <row r="1279" customFormat="false" ht="15.65" hidden="false" customHeight="false" outlineLevel="0" collapsed="false">
      <c r="A1279" s="7" t="n">
        <v>205306390</v>
      </c>
      <c r="B1279" s="9" t="s">
        <v>1901</v>
      </c>
      <c r="C1279" s="10" t="n">
        <v>11560.5</v>
      </c>
    </row>
    <row r="1280" customFormat="false" ht="29.85" hidden="false" customHeight="false" outlineLevel="0" collapsed="false">
      <c r="A1280" s="7" t="n">
        <v>205306390</v>
      </c>
      <c r="B1280" s="9" t="s">
        <v>1902</v>
      </c>
      <c r="C1280" s="10" t="n">
        <v>11560.5</v>
      </c>
    </row>
    <row r="1281" s="12" customFormat="true" ht="29.85" hidden="false" customHeight="false" outlineLevel="0" collapsed="false">
      <c r="A1281" s="7" t="n">
        <v>205306403</v>
      </c>
      <c r="B1281" s="9" t="s">
        <v>1001</v>
      </c>
      <c r="C1281" s="10" t="n">
        <v>7707</v>
      </c>
      <c r="AMB1281" s="0"/>
      <c r="AMC1281" s="0"/>
      <c r="AMD1281" s="0"/>
      <c r="AME1281" s="0"/>
      <c r="AMF1281" s="0"/>
      <c r="AMG1281" s="0"/>
      <c r="AMH1281" s="0"/>
      <c r="AMI1281" s="0"/>
      <c r="AMJ1281" s="0"/>
    </row>
    <row r="1282" s="12" customFormat="true" ht="29.85" hidden="false" customHeight="false" outlineLevel="0" collapsed="false">
      <c r="A1282" s="7" t="n">
        <v>205306403</v>
      </c>
      <c r="B1282" s="9" t="s">
        <v>1002</v>
      </c>
      <c r="C1282" s="10" t="n">
        <v>7707</v>
      </c>
      <c r="AMB1282" s="0"/>
      <c r="AMC1282" s="0"/>
      <c r="AMD1282" s="0"/>
      <c r="AME1282" s="0"/>
      <c r="AMF1282" s="0"/>
      <c r="AMG1282" s="0"/>
      <c r="AMH1282" s="0"/>
      <c r="AMI1282" s="0"/>
      <c r="AMJ1282" s="0"/>
    </row>
    <row r="1283" customFormat="false" ht="29.85" hidden="false" customHeight="false" outlineLevel="0" collapsed="false">
      <c r="A1283" s="7" t="n">
        <v>205306403</v>
      </c>
      <c r="B1283" s="9" t="s">
        <v>1003</v>
      </c>
      <c r="C1283" s="10" t="n">
        <v>7707</v>
      </c>
    </row>
    <row r="1284" customFormat="false" ht="29.85" hidden="false" customHeight="false" outlineLevel="0" collapsed="false">
      <c r="A1284" s="7" t="n">
        <v>205306403</v>
      </c>
      <c r="B1284" s="9" t="s">
        <v>1004</v>
      </c>
      <c r="C1284" s="10" t="n">
        <v>7707</v>
      </c>
    </row>
    <row r="1285" customFormat="false" ht="29.85" hidden="false" customHeight="false" outlineLevel="0" collapsed="false">
      <c r="A1285" s="7" t="n">
        <v>205306403</v>
      </c>
      <c r="B1285" s="9" t="s">
        <v>1005</v>
      </c>
      <c r="C1285" s="10" t="n">
        <v>7707</v>
      </c>
    </row>
    <row r="1286" customFormat="false" ht="29.85" hidden="false" customHeight="false" outlineLevel="0" collapsed="false">
      <c r="A1286" s="7" t="n">
        <v>205306403</v>
      </c>
      <c r="B1286" s="24" t="s">
        <v>1006</v>
      </c>
      <c r="C1286" s="25" t="n">
        <v>7707</v>
      </c>
    </row>
    <row r="1287" customFormat="false" ht="29.85" hidden="false" customHeight="false" outlineLevel="0" collapsed="false">
      <c r="A1287" s="99" t="n">
        <v>205306408</v>
      </c>
      <c r="B1287" s="13" t="s">
        <v>1434</v>
      </c>
      <c r="C1287" s="14" t="n">
        <v>23121</v>
      </c>
    </row>
    <row r="1288" customFormat="false" ht="29.85" hidden="false" customHeight="false" outlineLevel="0" collapsed="false">
      <c r="A1288" s="128" t="n">
        <v>205306418</v>
      </c>
      <c r="B1288" s="13" t="s">
        <v>6809</v>
      </c>
      <c r="C1288" s="14" t="n">
        <v>15414</v>
      </c>
    </row>
    <row r="1289" customFormat="false" ht="29.85" hidden="false" customHeight="false" outlineLevel="0" collapsed="false">
      <c r="A1289" s="99" t="n">
        <v>205306420</v>
      </c>
      <c r="B1289" s="13" t="s">
        <v>6306</v>
      </c>
      <c r="C1289" s="14" t="n">
        <v>26974.5</v>
      </c>
    </row>
    <row r="1290" customFormat="false" ht="29.85" hidden="false" customHeight="false" outlineLevel="0" collapsed="false">
      <c r="A1290" s="99" t="n">
        <v>205306426</v>
      </c>
      <c r="B1290" s="13" t="s">
        <v>6502</v>
      </c>
      <c r="C1290" s="14" t="n">
        <v>7707</v>
      </c>
    </row>
    <row r="1291" customFormat="false" ht="29.85" hidden="false" customHeight="false" outlineLevel="0" collapsed="false">
      <c r="A1291" s="99" t="n">
        <v>205306430</v>
      </c>
      <c r="B1291" s="13" t="s">
        <v>5397</v>
      </c>
      <c r="C1291" s="14" t="n">
        <v>15414</v>
      </c>
    </row>
    <row r="1292" customFormat="false" ht="29.85" hidden="false" customHeight="false" outlineLevel="0" collapsed="false">
      <c r="A1292" s="128" t="n">
        <v>205306455</v>
      </c>
      <c r="B1292" s="13" t="s">
        <v>3499</v>
      </c>
      <c r="C1292" s="14" t="n">
        <v>7707</v>
      </c>
    </row>
    <row r="1293" customFormat="false" ht="29.85" hidden="false" customHeight="false" outlineLevel="0" collapsed="false">
      <c r="A1293" s="128" t="n">
        <v>205306470</v>
      </c>
      <c r="B1293" s="13" t="s">
        <v>2253</v>
      </c>
      <c r="C1293" s="14" t="n">
        <v>7707</v>
      </c>
    </row>
    <row r="1294" customFormat="false" ht="29.85" hidden="false" customHeight="false" outlineLevel="0" collapsed="false">
      <c r="A1294" s="99" t="n">
        <v>205306476</v>
      </c>
      <c r="B1294" s="13" t="s">
        <v>5288</v>
      </c>
      <c r="C1294" s="14" t="n">
        <v>23121</v>
      </c>
    </row>
    <row r="1295" customFormat="false" ht="29.85" hidden="false" customHeight="false" outlineLevel="0" collapsed="false">
      <c r="A1295" s="128" t="n">
        <v>205306477</v>
      </c>
      <c r="B1295" s="13" t="s">
        <v>5455</v>
      </c>
      <c r="C1295" s="14" t="n">
        <v>7707</v>
      </c>
    </row>
    <row r="1296" s="38" customFormat="true" ht="29.85" hidden="false" customHeight="false" outlineLevel="0" collapsed="false">
      <c r="A1296" s="128" t="n">
        <v>205306484</v>
      </c>
      <c r="B1296" s="13" t="s">
        <v>1622</v>
      </c>
      <c r="C1296" s="14" t="n">
        <v>3853.5</v>
      </c>
      <c r="ALZ1296" s="0"/>
      <c r="AMA1296" s="0"/>
      <c r="AMB1296" s="0"/>
      <c r="AMC1296" s="0"/>
      <c r="AMD1296" s="0"/>
      <c r="AME1296" s="0"/>
      <c r="AMF1296" s="0"/>
      <c r="AMG1296" s="0"/>
      <c r="AMH1296" s="0"/>
      <c r="AMI1296" s="0"/>
      <c r="AMJ1296" s="0"/>
    </row>
    <row r="1297" customFormat="false" ht="29.85" hidden="false" customHeight="false" outlineLevel="0" collapsed="false">
      <c r="A1297" s="99" t="n">
        <v>205306488</v>
      </c>
      <c r="B1297" s="13" t="s">
        <v>4499</v>
      </c>
      <c r="C1297" s="14" t="n">
        <v>50095.5</v>
      </c>
    </row>
    <row r="1298" s="80" customFormat="true" ht="29.85" hidden="false" customHeight="false" outlineLevel="0" collapsed="false">
      <c r="A1298" s="99" t="n">
        <v>205306490</v>
      </c>
      <c r="B1298" s="13" t="s">
        <v>2570</v>
      </c>
      <c r="C1298" s="14" t="n">
        <v>7707</v>
      </c>
      <c r="AMB1298" s="0"/>
      <c r="AMC1298" s="0"/>
      <c r="AMD1298" s="0"/>
      <c r="AME1298" s="0"/>
      <c r="AMF1298" s="0"/>
      <c r="AMG1298" s="0"/>
      <c r="AMH1298" s="0"/>
      <c r="AMI1298" s="0"/>
      <c r="AMJ1298" s="0"/>
    </row>
    <row r="1299" customFormat="false" ht="29.85" hidden="false" customHeight="false" outlineLevel="0" collapsed="false">
      <c r="A1299" s="99" t="n">
        <v>205306494</v>
      </c>
      <c r="B1299" s="13" t="s">
        <v>2151</v>
      </c>
      <c r="C1299" s="14" t="n">
        <v>7707</v>
      </c>
    </row>
    <row r="1300" customFormat="false" ht="29.85" hidden="false" customHeight="false" outlineLevel="0" collapsed="false">
      <c r="A1300" s="99" t="n">
        <v>205306496</v>
      </c>
      <c r="B1300" s="13" t="s">
        <v>542</v>
      </c>
      <c r="C1300" s="14" t="n">
        <v>7707</v>
      </c>
    </row>
    <row r="1301" customFormat="false" ht="29.85" hidden="false" customHeight="false" outlineLevel="0" collapsed="false">
      <c r="A1301" s="99" t="n">
        <v>205306498</v>
      </c>
      <c r="B1301" s="13" t="s">
        <v>1711</v>
      </c>
      <c r="C1301" s="14" t="n">
        <v>7707</v>
      </c>
    </row>
    <row r="1302" customFormat="false" ht="15.65" hidden="false" customHeight="false" outlineLevel="0" collapsed="false">
      <c r="A1302" s="99" t="n">
        <v>205306499</v>
      </c>
      <c r="B1302" s="13" t="s">
        <v>6505</v>
      </c>
      <c r="C1302" s="14" t="n">
        <v>7707</v>
      </c>
    </row>
    <row r="1303" customFormat="false" ht="29.85" hidden="false" customHeight="false" outlineLevel="0" collapsed="false">
      <c r="A1303" s="99" t="n">
        <v>205306501</v>
      </c>
      <c r="B1303" s="13" t="s">
        <v>1796</v>
      </c>
      <c r="C1303" s="14" t="n">
        <v>15414</v>
      </c>
    </row>
    <row r="1304" customFormat="false" ht="29.85" hidden="false" customHeight="false" outlineLevel="0" collapsed="false">
      <c r="A1304" s="99" t="n">
        <v>205306502</v>
      </c>
      <c r="B1304" s="13" t="s">
        <v>5013</v>
      </c>
      <c r="C1304" s="14" t="n">
        <v>7707</v>
      </c>
    </row>
    <row r="1305" customFormat="false" ht="29.85" hidden="false" customHeight="false" outlineLevel="0" collapsed="false">
      <c r="A1305" s="99" t="n">
        <v>205306505</v>
      </c>
      <c r="B1305" s="13" t="s">
        <v>2148</v>
      </c>
      <c r="C1305" s="14" t="n">
        <v>7707</v>
      </c>
    </row>
    <row r="1306" customFormat="false" ht="29.85" hidden="false" customHeight="false" outlineLevel="0" collapsed="false">
      <c r="A1306" s="128" t="n">
        <v>205306506</v>
      </c>
      <c r="B1306" s="13" t="s">
        <v>5277</v>
      </c>
      <c r="C1306" s="14" t="n">
        <v>7707</v>
      </c>
    </row>
    <row r="1307" customFormat="false" ht="29.85" hidden="false" customHeight="false" outlineLevel="0" collapsed="false">
      <c r="A1307" s="99" t="n">
        <v>205306509</v>
      </c>
      <c r="B1307" s="13" t="s">
        <v>2522</v>
      </c>
      <c r="C1307" s="14" t="n">
        <v>23121</v>
      </c>
    </row>
    <row r="1308" customFormat="false" ht="29.85" hidden="false" customHeight="false" outlineLevel="0" collapsed="false">
      <c r="A1308" s="99" t="n">
        <v>205306511</v>
      </c>
      <c r="B1308" s="13" t="s">
        <v>4456</v>
      </c>
      <c r="C1308" s="14" t="n">
        <v>7707</v>
      </c>
    </row>
    <row r="1309" customFormat="false" ht="15" hidden="false" customHeight="false" outlineLevel="0" collapsed="false">
      <c r="A1309" s="131" t="n">
        <v>205306512</v>
      </c>
      <c r="B1309" s="78"/>
      <c r="C1309" s="79" t="n">
        <v>0</v>
      </c>
    </row>
    <row r="1310" customFormat="false" ht="29.85" hidden="false" customHeight="false" outlineLevel="0" collapsed="false">
      <c r="A1310" s="99" t="n">
        <v>205306518</v>
      </c>
      <c r="B1310" s="13" t="s">
        <v>5706</v>
      </c>
      <c r="C1310" s="14" t="n">
        <v>15414</v>
      </c>
    </row>
    <row r="1311" customFormat="false" ht="29.85" hidden="false" customHeight="false" outlineLevel="0" collapsed="false">
      <c r="A1311" s="99" t="n">
        <v>205306521</v>
      </c>
      <c r="B1311" s="13" t="s">
        <v>1843</v>
      </c>
      <c r="C1311" s="14" t="n">
        <v>11560.5</v>
      </c>
    </row>
    <row r="1312" customFormat="false" ht="29.85" hidden="false" customHeight="false" outlineLevel="0" collapsed="false">
      <c r="A1312" s="99" t="n">
        <v>205306527</v>
      </c>
      <c r="B1312" s="13" t="s">
        <v>4723</v>
      </c>
      <c r="C1312" s="14" t="n">
        <v>7707</v>
      </c>
    </row>
    <row r="1313" customFormat="false" ht="15.65" hidden="false" customHeight="false" outlineLevel="0" collapsed="false">
      <c r="A1313" s="7" t="n">
        <v>205306535</v>
      </c>
      <c r="B1313" s="9" t="s">
        <v>2543</v>
      </c>
      <c r="C1313" s="10" t="n">
        <v>34681.5</v>
      </c>
    </row>
    <row r="1314" customFormat="false" ht="29.85" hidden="false" customHeight="false" outlineLevel="0" collapsed="false">
      <c r="A1314" s="7" t="n">
        <v>205306535</v>
      </c>
      <c r="B1314" s="9" t="s">
        <v>2544</v>
      </c>
      <c r="C1314" s="10" t="n">
        <v>34681.5</v>
      </c>
    </row>
    <row r="1315" customFormat="false" ht="29.85" hidden="false" customHeight="false" outlineLevel="0" collapsed="false">
      <c r="A1315" s="7" t="n">
        <v>205306535</v>
      </c>
      <c r="B1315" s="9" t="s">
        <v>2545</v>
      </c>
      <c r="C1315" s="10" t="n">
        <v>34681.5</v>
      </c>
    </row>
    <row r="1316" customFormat="false" ht="29.85" hidden="false" customHeight="false" outlineLevel="0" collapsed="false">
      <c r="A1316" s="7" t="n">
        <v>205306535</v>
      </c>
      <c r="B1316" s="9" t="s">
        <v>2546</v>
      </c>
      <c r="C1316" s="10" t="n">
        <v>34681.5</v>
      </c>
    </row>
    <row r="1317" customFormat="false" ht="29.85" hidden="false" customHeight="false" outlineLevel="0" collapsed="false">
      <c r="A1317" s="99" t="n">
        <v>205306537</v>
      </c>
      <c r="B1317" s="13" t="s">
        <v>4612</v>
      </c>
      <c r="C1317" s="14" t="n">
        <v>11486.8</v>
      </c>
    </row>
    <row r="1318" customFormat="false" ht="29.85" hidden="false" customHeight="false" outlineLevel="0" collapsed="false">
      <c r="A1318" s="129" t="n">
        <v>205306539</v>
      </c>
      <c r="B1318" s="36" t="s">
        <v>3776</v>
      </c>
      <c r="C1318" s="37" t="n">
        <v>7707</v>
      </c>
    </row>
    <row r="1319" customFormat="false" ht="29.85" hidden="false" customHeight="false" outlineLevel="0" collapsed="false">
      <c r="A1319" s="99" t="n">
        <v>205306541</v>
      </c>
      <c r="B1319" s="13" t="s">
        <v>4857</v>
      </c>
      <c r="C1319" s="14" t="n">
        <v>19267.5</v>
      </c>
    </row>
    <row r="1320" customFormat="false" ht="29.85" hidden="false" customHeight="false" outlineLevel="0" collapsed="false">
      <c r="A1320" s="128" t="n">
        <v>205306543</v>
      </c>
      <c r="B1320" s="13" t="s">
        <v>5965</v>
      </c>
      <c r="C1320" s="14" t="n">
        <v>7707</v>
      </c>
    </row>
    <row r="1321" customFormat="false" ht="29.85" hidden="false" customHeight="false" outlineLevel="0" collapsed="false">
      <c r="A1321" s="99" t="n">
        <v>205306544</v>
      </c>
      <c r="B1321" s="13" t="s">
        <v>6209</v>
      </c>
      <c r="C1321" s="14" t="n">
        <v>7707</v>
      </c>
    </row>
    <row r="1322" customFormat="false" ht="29.85" hidden="false" customHeight="false" outlineLevel="0" collapsed="false">
      <c r="A1322" s="99" t="n">
        <v>205306548</v>
      </c>
      <c r="B1322" s="13" t="s">
        <v>2136</v>
      </c>
      <c r="C1322" s="14" t="n">
        <v>7707</v>
      </c>
    </row>
    <row r="1323" customFormat="false" ht="29.85" hidden="false" customHeight="false" outlineLevel="0" collapsed="false">
      <c r="A1323" s="7" t="n">
        <v>205306549</v>
      </c>
      <c r="B1323" s="9" t="s">
        <v>6746</v>
      </c>
      <c r="C1323" s="10" t="n">
        <v>15414</v>
      </c>
    </row>
    <row r="1324" customFormat="false" ht="29.85" hidden="false" customHeight="false" outlineLevel="0" collapsed="false">
      <c r="A1324" s="7" t="n">
        <v>205306549</v>
      </c>
      <c r="B1324" s="9" t="s">
        <v>6747</v>
      </c>
      <c r="C1324" s="10" t="n">
        <v>15414</v>
      </c>
    </row>
    <row r="1325" s="12" customFormat="true" ht="29.85" hidden="false" customHeight="false" outlineLevel="0" collapsed="false">
      <c r="A1325" s="99" t="n">
        <v>205306553</v>
      </c>
      <c r="B1325" s="13" t="s">
        <v>1594</v>
      </c>
      <c r="C1325" s="14" t="n">
        <v>7707</v>
      </c>
      <c r="AMB1325" s="0"/>
      <c r="AMC1325" s="0"/>
      <c r="AMD1325" s="0"/>
      <c r="AME1325" s="0"/>
      <c r="AMF1325" s="0"/>
      <c r="AMG1325" s="0"/>
      <c r="AMH1325" s="0"/>
      <c r="AMI1325" s="0"/>
      <c r="AMJ1325" s="0"/>
    </row>
    <row r="1326" customFormat="false" ht="29.85" hidden="false" customHeight="false" outlineLevel="0" collapsed="false">
      <c r="A1326" s="7" t="n">
        <v>205306557</v>
      </c>
      <c r="B1326" s="9" t="s">
        <v>5303</v>
      </c>
      <c r="C1326" s="10" t="n">
        <v>11560.5</v>
      </c>
    </row>
    <row r="1327" customFormat="false" ht="29.85" hidden="false" customHeight="false" outlineLevel="0" collapsed="false">
      <c r="A1327" s="7" t="n">
        <v>205306557</v>
      </c>
      <c r="B1327" s="9" t="s">
        <v>5304</v>
      </c>
      <c r="C1327" s="10" t="n">
        <v>11560.5</v>
      </c>
    </row>
    <row r="1328" customFormat="false" ht="29.85" hidden="false" customHeight="false" outlineLevel="0" collapsed="false">
      <c r="A1328" s="99" t="n">
        <v>205306558</v>
      </c>
      <c r="B1328" s="13" t="s">
        <v>4908</v>
      </c>
      <c r="C1328" s="14" t="n">
        <v>3853.5</v>
      </c>
    </row>
    <row r="1329" s="12" customFormat="true" ht="29.85" hidden="false" customHeight="false" outlineLevel="0" collapsed="false">
      <c r="A1329" s="128" t="n">
        <v>205306559</v>
      </c>
      <c r="B1329" s="13" t="s">
        <v>4478</v>
      </c>
      <c r="C1329" s="14" t="n">
        <v>11560.5</v>
      </c>
      <c r="AMB1329" s="0"/>
      <c r="AMC1329" s="0"/>
      <c r="AMD1329" s="0"/>
      <c r="AME1329" s="0"/>
      <c r="AMF1329" s="0"/>
      <c r="AMG1329" s="0"/>
      <c r="AMH1329" s="0"/>
      <c r="AMI1329" s="0"/>
      <c r="AMJ1329" s="0"/>
    </row>
    <row r="1330" customFormat="false" ht="29.85" hidden="false" customHeight="false" outlineLevel="0" collapsed="false">
      <c r="A1330" s="99" t="n">
        <v>205306563</v>
      </c>
      <c r="B1330" s="13" t="s">
        <v>4276</v>
      </c>
      <c r="C1330" s="14" t="n">
        <v>4693.5</v>
      </c>
    </row>
    <row r="1331" s="38" customFormat="true" ht="29.85" hidden="false" customHeight="false" outlineLevel="0" collapsed="false">
      <c r="A1331" s="99" t="n">
        <v>205306573</v>
      </c>
      <c r="B1331" s="13" t="s">
        <v>3032</v>
      </c>
      <c r="C1331" s="14" t="n">
        <v>23121</v>
      </c>
      <c r="ALZ1331" s="0"/>
      <c r="AMA1331" s="0"/>
      <c r="AMB1331" s="0"/>
      <c r="AMC1331" s="0"/>
      <c r="AMD1331" s="0"/>
      <c r="AME1331" s="0"/>
      <c r="AMF1331" s="0"/>
      <c r="AMG1331" s="0"/>
      <c r="AMH1331" s="0"/>
      <c r="AMI1331" s="0"/>
      <c r="AMJ1331" s="0"/>
    </row>
    <row r="1332" customFormat="false" ht="29.85" hidden="false" customHeight="false" outlineLevel="0" collapsed="false">
      <c r="A1332" s="99" t="n">
        <v>205306582</v>
      </c>
      <c r="B1332" s="13" t="s">
        <v>419</v>
      </c>
      <c r="C1332" s="14" t="n">
        <v>15414</v>
      </c>
    </row>
    <row r="1333" customFormat="false" ht="29.85" hidden="false" customHeight="false" outlineLevel="0" collapsed="false">
      <c r="A1333" s="99" t="n">
        <v>205306584</v>
      </c>
      <c r="B1333" s="13" t="s">
        <v>2154</v>
      </c>
      <c r="C1333" s="14" t="n">
        <v>7707</v>
      </c>
    </row>
    <row r="1334" s="12" customFormat="true" ht="29.85" hidden="false" customHeight="false" outlineLevel="0" collapsed="false">
      <c r="A1334" s="99" t="n">
        <v>205306589</v>
      </c>
      <c r="B1334" s="13" t="s">
        <v>5968</v>
      </c>
      <c r="C1334" s="14" t="n">
        <v>7707</v>
      </c>
      <c r="AMB1334" s="0"/>
      <c r="AMC1334" s="0"/>
      <c r="AMD1334" s="0"/>
      <c r="AME1334" s="0"/>
      <c r="AMF1334" s="0"/>
      <c r="AMG1334" s="0"/>
      <c r="AMH1334" s="0"/>
      <c r="AMI1334" s="0"/>
      <c r="AMJ1334" s="0"/>
    </row>
    <row r="1335" s="12" customFormat="true" ht="15.65" hidden="false" customHeight="false" outlineLevel="0" collapsed="false">
      <c r="A1335" s="99" t="n">
        <v>205306597</v>
      </c>
      <c r="B1335" s="13" t="s">
        <v>545</v>
      </c>
      <c r="C1335" s="14" t="n">
        <v>53949</v>
      </c>
      <c r="AMB1335" s="0"/>
      <c r="AMC1335" s="0"/>
      <c r="AMD1335" s="0"/>
      <c r="AME1335" s="0"/>
      <c r="AMF1335" s="0"/>
      <c r="AMG1335" s="0"/>
      <c r="AMH1335" s="0"/>
      <c r="AMI1335" s="0"/>
      <c r="AMJ1335" s="0"/>
    </row>
    <row r="1336" s="12" customFormat="true" ht="29.85" hidden="false" customHeight="false" outlineLevel="0" collapsed="false">
      <c r="A1336" s="99" t="n">
        <v>205306599</v>
      </c>
      <c r="B1336" s="13" t="s">
        <v>2316</v>
      </c>
      <c r="C1336" s="14" t="n">
        <v>7707</v>
      </c>
      <c r="AMB1336" s="0"/>
      <c r="AMC1336" s="0"/>
      <c r="AMD1336" s="0"/>
      <c r="AME1336" s="0"/>
      <c r="AMF1336" s="0"/>
      <c r="AMG1336" s="0"/>
      <c r="AMH1336" s="0"/>
      <c r="AMI1336" s="0"/>
      <c r="AMJ1336" s="0"/>
    </row>
    <row r="1337" customFormat="false" ht="29.85" hidden="false" customHeight="false" outlineLevel="0" collapsed="false">
      <c r="A1337" s="128" t="n">
        <v>205306600</v>
      </c>
      <c r="B1337" s="13" t="s">
        <v>1637</v>
      </c>
      <c r="C1337" s="14" t="n">
        <v>34681.5</v>
      </c>
    </row>
    <row r="1338" customFormat="false" ht="29.85" hidden="false" customHeight="false" outlineLevel="0" collapsed="false">
      <c r="A1338" s="99" t="n">
        <v>205306609</v>
      </c>
      <c r="B1338" s="13" t="s">
        <v>1691</v>
      </c>
      <c r="C1338" s="14" t="n">
        <v>23121</v>
      </c>
    </row>
    <row r="1339" customFormat="false" ht="29.85" hidden="false" customHeight="false" outlineLevel="0" collapsed="false">
      <c r="A1339" s="7" t="n">
        <v>205306612</v>
      </c>
      <c r="B1339" s="9" t="s">
        <v>489</v>
      </c>
      <c r="C1339" s="10" t="n">
        <v>23121</v>
      </c>
    </row>
    <row r="1340" customFormat="false" ht="29.85" hidden="false" customHeight="false" outlineLevel="0" collapsed="false">
      <c r="A1340" s="7" t="n">
        <v>205306612</v>
      </c>
      <c r="B1340" s="9" t="s">
        <v>490</v>
      </c>
      <c r="C1340" s="10" t="n">
        <v>23121</v>
      </c>
    </row>
    <row r="1341" s="12" customFormat="true" ht="15.65" hidden="false" customHeight="false" outlineLevel="0" collapsed="false">
      <c r="A1341" s="99" t="n">
        <v>205306617</v>
      </c>
      <c r="B1341" s="13" t="s">
        <v>1097</v>
      </c>
      <c r="C1341" s="14" t="n">
        <v>26974.5</v>
      </c>
      <c r="AMB1341" s="0"/>
      <c r="AMC1341" s="0"/>
      <c r="AMD1341" s="0"/>
      <c r="AME1341" s="0"/>
      <c r="AMF1341" s="0"/>
      <c r="AMG1341" s="0"/>
      <c r="AMH1341" s="0"/>
      <c r="AMI1341" s="0"/>
      <c r="AMJ1341" s="0"/>
    </row>
    <row r="1342" s="12" customFormat="true" ht="29.85" hidden="false" customHeight="false" outlineLevel="0" collapsed="false">
      <c r="A1342" s="99" t="n">
        <v>205306622</v>
      </c>
      <c r="B1342" s="13" t="s">
        <v>1554</v>
      </c>
      <c r="C1342" s="14" t="n">
        <v>7707</v>
      </c>
      <c r="AMB1342" s="0"/>
      <c r="AMC1342" s="0"/>
      <c r="AMD1342" s="0"/>
      <c r="AME1342" s="0"/>
      <c r="AMF1342" s="0"/>
      <c r="AMG1342" s="0"/>
      <c r="AMH1342" s="0"/>
      <c r="AMI1342" s="0"/>
      <c r="AMJ1342" s="0"/>
    </row>
    <row r="1343" s="12" customFormat="true" ht="29.85" hidden="false" customHeight="false" outlineLevel="0" collapsed="false">
      <c r="A1343" s="99" t="n">
        <v>205306623</v>
      </c>
      <c r="B1343" s="13" t="s">
        <v>4333</v>
      </c>
      <c r="C1343" s="14" t="n">
        <v>23121</v>
      </c>
      <c r="AMB1343" s="0"/>
      <c r="AMC1343" s="0"/>
      <c r="AMD1343" s="0"/>
      <c r="AME1343" s="0"/>
      <c r="AMF1343" s="0"/>
      <c r="AMG1343" s="0"/>
      <c r="AMH1343" s="0"/>
      <c r="AMI1343" s="0"/>
      <c r="AMJ1343" s="0"/>
    </row>
    <row r="1344" customFormat="false" ht="29.85" hidden="false" customHeight="false" outlineLevel="0" collapsed="false">
      <c r="A1344" s="99" t="n">
        <v>205306629</v>
      </c>
      <c r="B1344" s="13" t="s">
        <v>1591</v>
      </c>
      <c r="C1344" s="14" t="n">
        <v>7707</v>
      </c>
    </row>
    <row r="1345" customFormat="false" ht="29.85" hidden="false" customHeight="false" outlineLevel="0" collapsed="false">
      <c r="A1345" s="99" t="n">
        <v>205306642</v>
      </c>
      <c r="B1345" s="13" t="s">
        <v>6427</v>
      </c>
      <c r="C1345" s="14" t="n">
        <v>3853.5</v>
      </c>
    </row>
    <row r="1346" customFormat="false" ht="29.85" hidden="false" customHeight="false" outlineLevel="0" collapsed="false">
      <c r="A1346" s="99" t="n">
        <v>205306653</v>
      </c>
      <c r="B1346" s="13" t="s">
        <v>5752</v>
      </c>
      <c r="C1346" s="14" t="n">
        <v>23121</v>
      </c>
    </row>
    <row r="1347" customFormat="false" ht="29.85" hidden="false" customHeight="false" outlineLevel="0" collapsed="false">
      <c r="A1347" s="99" t="n">
        <v>205306654</v>
      </c>
      <c r="B1347" s="13" t="s">
        <v>1676</v>
      </c>
      <c r="C1347" s="14" t="n">
        <v>17230.2</v>
      </c>
    </row>
    <row r="1348" customFormat="false" ht="15.65" hidden="false" customHeight="false" outlineLevel="0" collapsed="false">
      <c r="A1348" s="99" t="n">
        <v>205306656</v>
      </c>
      <c r="B1348" s="13" t="s">
        <v>6713</v>
      </c>
      <c r="C1348" s="14" t="n">
        <v>11486.8</v>
      </c>
    </row>
    <row r="1349" customFormat="false" ht="29.85" hidden="false" customHeight="false" outlineLevel="0" collapsed="false">
      <c r="A1349" s="99" t="n">
        <v>205306663</v>
      </c>
      <c r="B1349" s="13" t="s">
        <v>6549</v>
      </c>
      <c r="C1349" s="14" t="n">
        <v>23121</v>
      </c>
    </row>
    <row r="1350" customFormat="false" ht="29.85" hidden="false" customHeight="false" outlineLevel="0" collapsed="false">
      <c r="A1350" s="99" t="n">
        <v>205306680</v>
      </c>
      <c r="B1350" s="13" t="s">
        <v>320</v>
      </c>
      <c r="C1350" s="14" t="n">
        <v>26974.5</v>
      </c>
    </row>
    <row r="1351" customFormat="false" ht="29.85" hidden="false" customHeight="false" outlineLevel="0" collapsed="false">
      <c r="A1351" s="128" t="n">
        <v>205306695</v>
      </c>
      <c r="B1351" s="13" t="s">
        <v>1817</v>
      </c>
      <c r="C1351" s="14" t="n">
        <v>11486.8</v>
      </c>
    </row>
    <row r="1352" customFormat="false" ht="29.85" hidden="false" customHeight="false" outlineLevel="0" collapsed="false">
      <c r="A1352" s="128" t="n">
        <v>205306696</v>
      </c>
      <c r="B1352" s="13" t="s">
        <v>6716</v>
      </c>
      <c r="C1352" s="14" t="n">
        <v>7707</v>
      </c>
    </row>
    <row r="1353" customFormat="false" ht="29.85" hidden="false" customHeight="false" outlineLevel="0" collapsed="false">
      <c r="A1353" s="99" t="n">
        <v>205306700</v>
      </c>
      <c r="B1353" s="13" t="s">
        <v>6402</v>
      </c>
      <c r="C1353" s="14" t="n">
        <v>11486.8</v>
      </c>
    </row>
    <row r="1354" customFormat="false" ht="29.85" hidden="false" customHeight="false" outlineLevel="0" collapsed="false">
      <c r="A1354" s="99" t="n">
        <v>205306705</v>
      </c>
      <c r="B1354" s="13" t="s">
        <v>3140</v>
      </c>
      <c r="C1354" s="14" t="n">
        <v>11486.8</v>
      </c>
    </row>
    <row r="1355" customFormat="false" ht="29.85" hidden="false" customHeight="false" outlineLevel="0" collapsed="false">
      <c r="A1355" s="99" t="n">
        <v>205306706</v>
      </c>
      <c r="B1355" s="13" t="s">
        <v>1783</v>
      </c>
      <c r="C1355" s="14" t="n">
        <v>11560.5</v>
      </c>
    </row>
    <row r="1356" customFormat="false" ht="29.85" hidden="false" customHeight="false" outlineLevel="0" collapsed="false">
      <c r="A1356" s="99" t="n">
        <v>205306710</v>
      </c>
      <c r="B1356" s="13" t="s">
        <v>130</v>
      </c>
      <c r="C1356" s="14" t="n">
        <v>9387</v>
      </c>
    </row>
    <row r="1357" customFormat="false" ht="29.85" hidden="false" customHeight="false" outlineLevel="0" collapsed="false">
      <c r="A1357" s="99" t="n">
        <v>205306726</v>
      </c>
      <c r="B1357" s="13" t="s">
        <v>21</v>
      </c>
      <c r="C1357" s="14" t="n">
        <v>53949</v>
      </c>
    </row>
    <row r="1358" s="38" customFormat="true" ht="24.25" hidden="false" customHeight="true" outlineLevel="0" collapsed="false">
      <c r="A1358" s="99" t="n">
        <v>205306727</v>
      </c>
      <c r="B1358" s="13" t="s">
        <v>5208</v>
      </c>
      <c r="C1358" s="14" t="n">
        <v>7707</v>
      </c>
      <c r="ALZ1358" s="0"/>
      <c r="AMA1358" s="0"/>
      <c r="AMB1358" s="0"/>
      <c r="AMC1358" s="0"/>
      <c r="AMD1358" s="0"/>
      <c r="AME1358" s="0"/>
      <c r="AMF1358" s="0"/>
      <c r="AMG1358" s="0"/>
      <c r="AMH1358" s="0"/>
      <c r="AMI1358" s="0"/>
      <c r="AMJ1358" s="0"/>
    </row>
    <row r="1359" s="12" customFormat="true" ht="29.85" hidden="false" customHeight="false" outlineLevel="0" collapsed="false">
      <c r="A1359" s="99" t="n">
        <v>205306749</v>
      </c>
      <c r="B1359" s="13" t="s">
        <v>6622</v>
      </c>
      <c r="C1359" s="14" t="n">
        <v>11560.5</v>
      </c>
      <c r="AMB1359" s="0"/>
      <c r="AMC1359" s="0"/>
      <c r="AMD1359" s="0"/>
      <c r="AME1359" s="0"/>
      <c r="AMF1359" s="0"/>
      <c r="AMG1359" s="0"/>
      <c r="AMH1359" s="0"/>
      <c r="AMI1359" s="0"/>
      <c r="AMJ1359" s="0"/>
    </row>
    <row r="1360" customFormat="false" ht="29.85" hidden="false" customHeight="false" outlineLevel="0" collapsed="false">
      <c r="A1360" s="128" t="n">
        <v>205306780</v>
      </c>
      <c r="B1360" s="13" t="s">
        <v>6812</v>
      </c>
      <c r="C1360" s="14" t="n">
        <v>3853.5</v>
      </c>
    </row>
    <row r="1361" customFormat="false" ht="29.85" hidden="false" customHeight="false" outlineLevel="0" collapsed="false">
      <c r="A1361" s="99" t="n">
        <v>205306789</v>
      </c>
      <c r="B1361" s="13" t="s">
        <v>1840</v>
      </c>
      <c r="C1361" s="14" t="n">
        <v>28717</v>
      </c>
    </row>
    <row r="1362" customFormat="false" ht="29.85" hidden="false" customHeight="false" outlineLevel="0" collapsed="false">
      <c r="A1362" s="128" t="n">
        <v>205306790</v>
      </c>
      <c r="B1362" s="13" t="s">
        <v>4248</v>
      </c>
      <c r="C1362" s="14" t="n">
        <v>7707</v>
      </c>
    </row>
    <row r="1363" customFormat="false" ht="29.85" hidden="false" customHeight="false" outlineLevel="0" collapsed="false">
      <c r="A1363" s="99" t="n">
        <v>205306813</v>
      </c>
      <c r="B1363" s="13" t="s">
        <v>5244</v>
      </c>
      <c r="C1363" s="14" t="n">
        <v>7707</v>
      </c>
    </row>
    <row r="1364" customFormat="false" ht="15.65" hidden="false" customHeight="false" outlineLevel="0" collapsed="false">
      <c r="A1364" s="99" t="n">
        <v>205306816</v>
      </c>
      <c r="B1364" s="13" t="s">
        <v>2259</v>
      </c>
      <c r="C1364" s="14" t="n">
        <v>11560.5</v>
      </c>
    </row>
    <row r="1365" customFormat="false" ht="29.85" hidden="false" customHeight="false" outlineLevel="0" collapsed="false">
      <c r="A1365" s="7" t="n">
        <v>205306819</v>
      </c>
      <c r="B1365" s="9" t="s">
        <v>6843</v>
      </c>
      <c r="C1365" s="10" t="n">
        <v>11560.5</v>
      </c>
    </row>
    <row r="1366" customFormat="false" ht="15.65" hidden="false" customHeight="false" outlineLevel="0" collapsed="false">
      <c r="A1366" s="7" t="n">
        <v>205306819</v>
      </c>
      <c r="B1366" s="9" t="s">
        <v>6844</v>
      </c>
      <c r="C1366" s="10" t="n">
        <v>7707</v>
      </c>
    </row>
    <row r="1367" customFormat="false" ht="29.85" hidden="false" customHeight="false" outlineLevel="0" collapsed="false">
      <c r="A1367" s="7" t="n">
        <v>205306819</v>
      </c>
      <c r="B1367" s="9" t="s">
        <v>6845</v>
      </c>
      <c r="C1367" s="10" t="n">
        <v>7707</v>
      </c>
    </row>
    <row r="1368" customFormat="false" ht="29.85" hidden="false" customHeight="false" outlineLevel="0" collapsed="false">
      <c r="A1368" s="7" t="n">
        <v>205306819</v>
      </c>
      <c r="B1368" s="9" t="s">
        <v>6846</v>
      </c>
      <c r="C1368" s="10" t="n">
        <v>11560.5</v>
      </c>
    </row>
    <row r="1369" customFormat="false" ht="29.85" hidden="false" customHeight="false" outlineLevel="0" collapsed="false">
      <c r="A1369" s="7" t="n">
        <v>205306819</v>
      </c>
      <c r="B1369" s="9" t="s">
        <v>6847</v>
      </c>
      <c r="C1369" s="10" t="n">
        <v>7707</v>
      </c>
    </row>
    <row r="1370" customFormat="false" ht="29.85" hidden="false" customHeight="false" outlineLevel="0" collapsed="false">
      <c r="A1370" s="7" t="n">
        <v>205306819</v>
      </c>
      <c r="B1370" s="24" t="s">
        <v>6848</v>
      </c>
      <c r="C1370" s="25" t="n">
        <v>7707</v>
      </c>
    </row>
    <row r="1371" customFormat="false" ht="29.85" hidden="false" customHeight="false" outlineLevel="0" collapsed="false">
      <c r="A1371" s="99" t="n">
        <v>205306820</v>
      </c>
      <c r="B1371" s="13" t="s">
        <v>2326</v>
      </c>
      <c r="C1371" s="14" t="n">
        <v>26974.5</v>
      </c>
    </row>
    <row r="1372" customFormat="false" ht="29.85" hidden="false" customHeight="false" outlineLevel="0" collapsed="false">
      <c r="A1372" s="99" t="n">
        <v>205306823</v>
      </c>
      <c r="B1372" s="13" t="s">
        <v>3075</v>
      </c>
      <c r="C1372" s="14" t="n">
        <v>15414</v>
      </c>
    </row>
    <row r="1373" customFormat="false" ht="29.85" hidden="false" customHeight="false" outlineLevel="0" collapsed="false">
      <c r="A1373" s="99" t="n">
        <v>205306825</v>
      </c>
      <c r="B1373" s="13" t="s">
        <v>351</v>
      </c>
      <c r="C1373" s="14" t="n">
        <v>22973.6</v>
      </c>
    </row>
    <row r="1374" customFormat="false" ht="29.85" hidden="false" customHeight="false" outlineLevel="0" collapsed="false">
      <c r="A1374" s="99" t="n">
        <v>205306828</v>
      </c>
      <c r="B1374" s="13" t="s">
        <v>703</v>
      </c>
      <c r="C1374" s="14" t="n">
        <v>7707</v>
      </c>
    </row>
    <row r="1375" customFormat="false" ht="29.85" hidden="false" customHeight="false" outlineLevel="0" collapsed="false">
      <c r="A1375" s="99" t="n">
        <v>205306840</v>
      </c>
      <c r="B1375" s="13" t="s">
        <v>3990</v>
      </c>
      <c r="C1375" s="14" t="n">
        <v>11560.5</v>
      </c>
    </row>
    <row r="1376" customFormat="false" ht="29.85" hidden="false" customHeight="false" outlineLevel="0" collapsed="false">
      <c r="A1376" s="99" t="n">
        <v>205306855</v>
      </c>
      <c r="B1376" s="13" t="s">
        <v>317</v>
      </c>
      <c r="C1376" s="14" t="n">
        <v>11560.5</v>
      </c>
    </row>
    <row r="1377" customFormat="false" ht="29.85" hidden="false" customHeight="false" outlineLevel="0" collapsed="false">
      <c r="A1377" s="99" t="n">
        <v>205306856</v>
      </c>
      <c r="B1377" s="13" t="s">
        <v>4667</v>
      </c>
      <c r="C1377" s="14" t="n">
        <v>26974.5</v>
      </c>
    </row>
    <row r="1378" customFormat="false" ht="29.85" hidden="false" customHeight="false" outlineLevel="0" collapsed="false">
      <c r="A1378" s="99" t="n">
        <v>205306866</v>
      </c>
      <c r="B1378" s="13" t="s">
        <v>1109</v>
      </c>
      <c r="C1378" s="14" t="n">
        <v>45947.2</v>
      </c>
    </row>
    <row r="1379" customFormat="false" ht="29.85" hidden="false" customHeight="false" outlineLevel="0" collapsed="false">
      <c r="A1379" s="99" t="n">
        <v>205306876</v>
      </c>
      <c r="B1379" s="13" t="s">
        <v>4575</v>
      </c>
      <c r="C1379" s="14" t="n">
        <v>11560.5</v>
      </c>
    </row>
    <row r="1380" customFormat="false" ht="29.85" hidden="false" customHeight="false" outlineLevel="0" collapsed="false">
      <c r="A1380" s="131" t="n">
        <v>205306880</v>
      </c>
      <c r="B1380" s="78" t="s">
        <v>3224</v>
      </c>
      <c r="C1380" s="79" t="n">
        <v>23121</v>
      </c>
    </row>
    <row r="1381" customFormat="false" ht="29.85" hidden="false" customHeight="false" outlineLevel="0" collapsed="false">
      <c r="A1381" s="99" t="n">
        <v>205306909</v>
      </c>
      <c r="B1381" s="13" t="s">
        <v>4952</v>
      </c>
      <c r="C1381" s="14" t="n">
        <v>11486.8</v>
      </c>
    </row>
    <row r="1382" customFormat="false" ht="29.85" hidden="false" customHeight="false" outlineLevel="0" collapsed="false">
      <c r="A1382" s="99" t="n">
        <v>205306912</v>
      </c>
      <c r="B1382" s="13" t="s">
        <v>2142</v>
      </c>
      <c r="C1382" s="14" t="n">
        <v>11486.8</v>
      </c>
    </row>
    <row r="1383" customFormat="false" ht="29.85" hidden="false" customHeight="false" outlineLevel="0" collapsed="false">
      <c r="A1383" s="99" t="n">
        <v>205306916</v>
      </c>
      <c r="B1383" s="13" t="s">
        <v>1548</v>
      </c>
      <c r="C1383" s="14" t="n">
        <v>11560.5</v>
      </c>
    </row>
    <row r="1384" customFormat="false" ht="29.85" hidden="false" customHeight="false" outlineLevel="0" collapsed="false">
      <c r="A1384" s="99" t="n">
        <v>205306920</v>
      </c>
      <c r="B1384" s="13" t="s">
        <v>4714</v>
      </c>
      <c r="C1384" s="14" t="n">
        <v>18774</v>
      </c>
    </row>
    <row r="1385" s="38" customFormat="true" ht="29.85" hidden="false" customHeight="false" outlineLevel="0" collapsed="false">
      <c r="A1385" s="99" t="n">
        <v>205306923</v>
      </c>
      <c r="B1385" s="13" t="s">
        <v>871</v>
      </c>
      <c r="C1385" s="14" t="n">
        <v>11486.8</v>
      </c>
      <c r="ALZ1385" s="0"/>
      <c r="AMA1385" s="0"/>
      <c r="AMB1385" s="0"/>
      <c r="AMC1385" s="0"/>
      <c r="AMD1385" s="0"/>
      <c r="AME1385" s="0"/>
      <c r="AMF1385" s="0"/>
      <c r="AMG1385" s="0"/>
      <c r="AMH1385" s="0"/>
      <c r="AMI1385" s="0"/>
      <c r="AMJ1385" s="0"/>
    </row>
    <row r="1386" customFormat="false" ht="29.85" hidden="false" customHeight="false" outlineLevel="0" collapsed="false">
      <c r="A1386" s="99" t="n">
        <v>205306927</v>
      </c>
      <c r="B1386" s="13" t="s">
        <v>5846</v>
      </c>
      <c r="C1386" s="14" t="n">
        <v>11486.8</v>
      </c>
    </row>
    <row r="1387" customFormat="false" ht="29.85" hidden="false" customHeight="false" outlineLevel="0" collapsed="false">
      <c r="A1387" s="128" t="n">
        <v>205306930</v>
      </c>
      <c r="B1387" s="13" t="s">
        <v>6444</v>
      </c>
      <c r="C1387" s="14" t="n">
        <v>7707</v>
      </c>
    </row>
    <row r="1388" customFormat="false" ht="29.85" hidden="false" customHeight="false" outlineLevel="0" collapsed="false">
      <c r="A1388" s="99" t="n">
        <v>205306932</v>
      </c>
      <c r="B1388" s="13" t="s">
        <v>1738</v>
      </c>
      <c r="C1388" s="14" t="n">
        <v>7707</v>
      </c>
    </row>
    <row r="1389" customFormat="false" ht="15.65" hidden="false" customHeight="false" outlineLevel="0" collapsed="false">
      <c r="A1389" s="128" t="n">
        <v>205306937</v>
      </c>
      <c r="B1389" s="13" t="s">
        <v>1480</v>
      </c>
      <c r="C1389" s="14" t="n">
        <v>11486.8</v>
      </c>
    </row>
    <row r="1390" customFormat="false" ht="29.85" hidden="false" customHeight="false" outlineLevel="0" collapsed="false">
      <c r="A1390" s="99" t="n">
        <v>205306942</v>
      </c>
      <c r="B1390" s="13" t="s">
        <v>1658</v>
      </c>
      <c r="C1390" s="14" t="n">
        <v>11486.8</v>
      </c>
    </row>
    <row r="1391" customFormat="false" ht="29.85" hidden="false" customHeight="false" outlineLevel="0" collapsed="false">
      <c r="A1391" s="99" t="n">
        <v>205306965</v>
      </c>
      <c r="B1391" s="13" t="s">
        <v>154</v>
      </c>
      <c r="C1391" s="14" t="n">
        <v>19267.5</v>
      </c>
    </row>
    <row r="1392" customFormat="false" ht="15.65" hidden="false" customHeight="false" outlineLevel="0" collapsed="false">
      <c r="A1392" s="99" t="n">
        <v>205306971</v>
      </c>
      <c r="B1392" s="13" t="s">
        <v>2164</v>
      </c>
      <c r="C1392" s="14" t="n">
        <v>9387</v>
      </c>
    </row>
    <row r="1393" customFormat="false" ht="29.85" hidden="false" customHeight="false" outlineLevel="0" collapsed="false">
      <c r="A1393" s="99" t="n">
        <v>205306973</v>
      </c>
      <c r="B1393" s="13" t="s">
        <v>4887</v>
      </c>
      <c r="C1393" s="14" t="n">
        <v>34681.5</v>
      </c>
    </row>
    <row r="1394" customFormat="false" ht="15.65" hidden="false" customHeight="false" outlineLevel="0" collapsed="false">
      <c r="A1394" s="99" t="n">
        <v>205306981</v>
      </c>
      <c r="B1394" s="13" t="s">
        <v>2628</v>
      </c>
      <c r="C1394" s="14" t="n">
        <v>9387</v>
      </c>
    </row>
    <row r="1395" customFormat="false" ht="29.85" hidden="false" customHeight="false" outlineLevel="0" collapsed="false">
      <c r="A1395" s="99" t="n">
        <v>205306984</v>
      </c>
      <c r="B1395" s="13" t="s">
        <v>3358</v>
      </c>
      <c r="C1395" s="14" t="n">
        <v>7707</v>
      </c>
    </row>
    <row r="1396" customFormat="false" ht="29.85" hidden="false" customHeight="false" outlineLevel="0" collapsed="false">
      <c r="A1396" s="99" t="n">
        <v>205306986</v>
      </c>
      <c r="B1396" s="13" t="s">
        <v>6182</v>
      </c>
      <c r="C1396" s="14" t="n">
        <v>19267.5</v>
      </c>
    </row>
    <row r="1397" customFormat="false" ht="29.85" hidden="false" customHeight="false" outlineLevel="0" collapsed="false">
      <c r="A1397" s="99" t="n">
        <v>205307010</v>
      </c>
      <c r="B1397" s="13" t="s">
        <v>4068</v>
      </c>
      <c r="C1397" s="14" t="n">
        <v>7707</v>
      </c>
    </row>
    <row r="1398" customFormat="false" ht="29.85" hidden="false" customHeight="false" outlineLevel="0" collapsed="false">
      <c r="A1398" s="99" t="n">
        <v>205307016</v>
      </c>
      <c r="B1398" s="13" t="s">
        <v>5010</v>
      </c>
      <c r="C1398" s="14" t="n">
        <v>7707</v>
      </c>
    </row>
    <row r="1399" customFormat="false" ht="29.85" hidden="false" customHeight="false" outlineLevel="0" collapsed="false">
      <c r="A1399" s="99" t="n">
        <v>205307021</v>
      </c>
      <c r="B1399" s="13" t="s">
        <v>5406</v>
      </c>
      <c r="C1399" s="14" t="n">
        <v>7707</v>
      </c>
    </row>
    <row r="1400" customFormat="false" ht="15.65" hidden="false" customHeight="false" outlineLevel="0" collapsed="false">
      <c r="A1400" s="7" t="n">
        <v>205307023</v>
      </c>
      <c r="B1400" s="9" t="s">
        <v>6688</v>
      </c>
      <c r="C1400" s="10" t="n">
        <v>38535</v>
      </c>
    </row>
    <row r="1401" customFormat="false" ht="29.85" hidden="false" customHeight="false" outlineLevel="0" collapsed="false">
      <c r="A1401" s="7" t="n">
        <v>205307023</v>
      </c>
      <c r="B1401" s="9" t="s">
        <v>6689</v>
      </c>
      <c r="C1401" s="10" t="n">
        <v>38535</v>
      </c>
    </row>
    <row r="1402" customFormat="false" ht="29.85" hidden="false" customHeight="false" outlineLevel="0" collapsed="false">
      <c r="A1402" s="99" t="n">
        <v>205307044</v>
      </c>
      <c r="B1402" s="13" t="s">
        <v>6719</v>
      </c>
      <c r="C1402" s="14" t="n">
        <v>7707</v>
      </c>
    </row>
    <row r="1403" customFormat="false" ht="29.85" hidden="false" customHeight="false" outlineLevel="0" collapsed="false">
      <c r="A1403" s="99" t="n">
        <v>205307050</v>
      </c>
      <c r="B1403" s="13" t="s">
        <v>5434</v>
      </c>
      <c r="C1403" s="14" t="n">
        <v>22973.6</v>
      </c>
    </row>
    <row r="1404" s="12" customFormat="true" ht="29.85" hidden="false" customHeight="false" outlineLevel="0" collapsed="false">
      <c r="A1404" s="99" t="n">
        <v>205307051</v>
      </c>
      <c r="B1404" s="13" t="s">
        <v>5683</v>
      </c>
      <c r="C1404" s="14" t="n">
        <v>7707</v>
      </c>
      <c r="AMB1404" s="0"/>
      <c r="AMC1404" s="0"/>
      <c r="AMD1404" s="0"/>
      <c r="AME1404" s="0"/>
      <c r="AMF1404" s="0"/>
      <c r="AMG1404" s="0"/>
      <c r="AMH1404" s="0"/>
      <c r="AMI1404" s="0"/>
      <c r="AMJ1404" s="0"/>
    </row>
    <row r="1405" customFormat="false" ht="29.85" hidden="false" customHeight="false" outlineLevel="0" collapsed="false">
      <c r="A1405" s="99" t="n">
        <v>205307058</v>
      </c>
      <c r="B1405" s="13" t="s">
        <v>1195</v>
      </c>
      <c r="C1405" s="14" t="n">
        <v>11560.5</v>
      </c>
    </row>
    <row r="1406" customFormat="false" ht="15.65" hidden="false" customHeight="false" outlineLevel="0" collapsed="false">
      <c r="A1406" s="99" t="n">
        <v>205307062</v>
      </c>
      <c r="B1406" s="13" t="s">
        <v>5548</v>
      </c>
      <c r="C1406" s="14" t="n">
        <v>11486.8</v>
      </c>
    </row>
    <row r="1407" customFormat="false" ht="29.85" hidden="false" customHeight="false" outlineLevel="0" collapsed="false">
      <c r="A1407" s="99" t="n">
        <v>205307065</v>
      </c>
      <c r="B1407" s="13" t="s">
        <v>524</v>
      </c>
      <c r="C1407" s="14" t="n">
        <v>7707</v>
      </c>
    </row>
    <row r="1408" customFormat="false" ht="29.85" hidden="false" customHeight="false" outlineLevel="0" collapsed="false">
      <c r="A1408" s="128" t="n">
        <v>205307077</v>
      </c>
      <c r="B1408" s="13" t="s">
        <v>6799</v>
      </c>
      <c r="C1408" s="14" t="n">
        <v>28717</v>
      </c>
    </row>
    <row r="1409" customFormat="false" ht="29.85" hidden="false" customHeight="false" outlineLevel="0" collapsed="false">
      <c r="A1409" s="7" t="n">
        <v>205307090</v>
      </c>
      <c r="B1409" s="9" t="s">
        <v>6545</v>
      </c>
      <c r="C1409" s="10" t="n">
        <v>23121</v>
      </c>
    </row>
    <row r="1410" customFormat="false" ht="15.65" hidden="false" customHeight="false" outlineLevel="0" collapsed="false">
      <c r="A1410" s="7" t="n">
        <v>205307090</v>
      </c>
      <c r="B1410" s="9" t="s">
        <v>6546</v>
      </c>
      <c r="C1410" s="10" t="n">
        <v>23121</v>
      </c>
    </row>
    <row r="1411" customFormat="false" ht="29.85" hidden="false" customHeight="false" outlineLevel="0" collapsed="false">
      <c r="A1411" s="99" t="n">
        <v>205307109</v>
      </c>
      <c r="B1411" s="13" t="s">
        <v>4224</v>
      </c>
      <c r="C1411" s="14" t="n">
        <v>23121</v>
      </c>
    </row>
    <row r="1412" customFormat="false" ht="29.85" hidden="false" customHeight="false" outlineLevel="0" collapsed="false">
      <c r="A1412" s="99" t="n">
        <v>205307110</v>
      </c>
      <c r="B1412" s="13" t="s">
        <v>3764</v>
      </c>
      <c r="C1412" s="14" t="n">
        <v>7707</v>
      </c>
    </row>
    <row r="1413" customFormat="false" ht="29.85" hidden="false" customHeight="false" outlineLevel="0" collapsed="false">
      <c r="A1413" s="99" t="n">
        <v>205307129</v>
      </c>
      <c r="B1413" s="13" t="s">
        <v>6087</v>
      </c>
      <c r="C1413" s="14" t="n">
        <v>23121</v>
      </c>
    </row>
    <row r="1414" customFormat="false" ht="29.85" hidden="false" customHeight="false" outlineLevel="0" collapsed="false">
      <c r="A1414" s="99" t="n">
        <v>205307136</v>
      </c>
      <c r="B1414" s="13" t="s">
        <v>781</v>
      </c>
      <c r="C1414" s="14" t="n">
        <v>15414</v>
      </c>
    </row>
    <row r="1415" s="30" customFormat="true" ht="29.85" hidden="false" customHeight="false" outlineLevel="0" collapsed="false">
      <c r="A1415" s="99" t="n">
        <v>205307137</v>
      </c>
      <c r="B1415" s="13" t="s">
        <v>2847</v>
      </c>
      <c r="C1415" s="14" t="n">
        <v>11486.8</v>
      </c>
      <c r="ALZ1415" s="0"/>
      <c r="AMA1415" s="0"/>
      <c r="AMB1415" s="0"/>
      <c r="AMC1415" s="0"/>
      <c r="AMD1415" s="0"/>
      <c r="AME1415" s="0"/>
      <c r="AMF1415" s="0"/>
      <c r="AMG1415" s="0"/>
      <c r="AMH1415" s="0"/>
      <c r="AMI1415" s="0"/>
      <c r="AMJ1415" s="0"/>
    </row>
    <row r="1416" customFormat="false" ht="29.85" hidden="false" customHeight="false" outlineLevel="0" collapsed="false">
      <c r="A1416" s="99" t="n">
        <v>205307144</v>
      </c>
      <c r="B1416" s="13" t="s">
        <v>3217</v>
      </c>
      <c r="C1416" s="14" t="n">
        <v>30828</v>
      </c>
    </row>
    <row r="1417" customFormat="false" ht="29.85" hidden="false" customHeight="false" outlineLevel="0" collapsed="false">
      <c r="A1417" s="99" t="n">
        <v>205307147</v>
      </c>
      <c r="B1417" s="13" t="s">
        <v>6447</v>
      </c>
      <c r="C1417" s="14" t="n">
        <v>9387</v>
      </c>
    </row>
    <row r="1418" customFormat="false" ht="29.85" hidden="false" customHeight="false" outlineLevel="0" collapsed="false">
      <c r="A1418" s="7" t="n">
        <v>205307152</v>
      </c>
      <c r="B1418" s="9" t="s">
        <v>5986</v>
      </c>
      <c r="C1418" s="10" t="n">
        <v>15414</v>
      </c>
    </row>
    <row r="1419" customFormat="false" ht="15.65" hidden="false" customHeight="false" outlineLevel="0" collapsed="false">
      <c r="A1419" s="7" t="n">
        <v>205307152</v>
      </c>
      <c r="B1419" s="9" t="s">
        <v>5987</v>
      </c>
      <c r="C1419" s="10" t="n">
        <v>18774</v>
      </c>
    </row>
    <row r="1420" customFormat="false" ht="15.65" hidden="false" customHeight="false" outlineLevel="0" collapsed="false">
      <c r="A1420" s="7" t="n">
        <v>205307152</v>
      </c>
      <c r="B1420" s="9" t="s">
        <v>5988</v>
      </c>
      <c r="C1420" s="10" t="n">
        <v>18774</v>
      </c>
    </row>
    <row r="1421" customFormat="false" ht="29.85" hidden="false" customHeight="false" outlineLevel="0" collapsed="false">
      <c r="A1421" s="99" t="n">
        <v>205307153</v>
      </c>
      <c r="B1421" s="13" t="s">
        <v>4971</v>
      </c>
      <c r="C1421" s="14" t="n">
        <v>9387</v>
      </c>
    </row>
    <row r="1422" customFormat="false" ht="29.85" hidden="false" customHeight="false" outlineLevel="0" collapsed="false">
      <c r="A1422" s="99" t="n">
        <v>205307192</v>
      </c>
      <c r="B1422" s="13" t="s">
        <v>2194</v>
      </c>
      <c r="C1422" s="14" t="n">
        <v>28161</v>
      </c>
    </row>
    <row r="1423" s="12" customFormat="true" ht="29.85" hidden="false" customHeight="false" outlineLevel="0" collapsed="false">
      <c r="A1423" s="99" t="n">
        <v>205307208</v>
      </c>
      <c r="B1423" s="13" t="s">
        <v>2323</v>
      </c>
      <c r="C1423" s="14" t="n">
        <v>26974.5</v>
      </c>
      <c r="AMB1423" s="0"/>
      <c r="AMC1423" s="0"/>
      <c r="AMD1423" s="0"/>
      <c r="AME1423" s="0"/>
      <c r="AMF1423" s="0"/>
      <c r="AMG1423" s="0"/>
      <c r="AMH1423" s="0"/>
      <c r="AMI1423" s="0"/>
      <c r="AMJ1423" s="0"/>
    </row>
    <row r="1424" customFormat="false" ht="29.85" hidden="false" customHeight="false" outlineLevel="0" collapsed="false">
      <c r="A1424" s="7" t="n">
        <v>205307213</v>
      </c>
      <c r="B1424" s="9" t="s">
        <v>5200</v>
      </c>
      <c r="C1424" s="10" t="n">
        <v>3853.5</v>
      </c>
    </row>
    <row r="1425" customFormat="false" ht="29.85" hidden="false" customHeight="false" outlineLevel="0" collapsed="false">
      <c r="A1425" s="7" t="n">
        <v>205307213</v>
      </c>
      <c r="B1425" s="9" t="s">
        <v>5201</v>
      </c>
      <c r="C1425" s="10" t="n">
        <v>3853.5</v>
      </c>
    </row>
    <row r="1426" s="12" customFormat="true" ht="29.85" hidden="false" customHeight="false" outlineLevel="0" collapsed="false">
      <c r="A1426" s="7" t="n">
        <v>205307213</v>
      </c>
      <c r="B1426" s="9" t="s">
        <v>5202</v>
      </c>
      <c r="C1426" s="10" t="n">
        <v>3853.5</v>
      </c>
      <c r="AMB1426" s="0"/>
      <c r="AMC1426" s="0"/>
      <c r="AMD1426" s="0"/>
      <c r="AME1426" s="0"/>
      <c r="AMF1426" s="0"/>
      <c r="AMG1426" s="0"/>
      <c r="AMH1426" s="0"/>
      <c r="AMI1426" s="0"/>
      <c r="AMJ1426" s="0"/>
    </row>
    <row r="1427" customFormat="false" ht="29.85" hidden="false" customHeight="false" outlineLevel="0" collapsed="false">
      <c r="A1427" s="99" t="n">
        <v>205307219</v>
      </c>
      <c r="B1427" s="13" t="s">
        <v>2719</v>
      </c>
      <c r="C1427" s="14" t="n">
        <v>7707</v>
      </c>
    </row>
    <row r="1428" customFormat="false" ht="15.65" hidden="false" customHeight="false" outlineLevel="0" collapsed="false">
      <c r="A1428" s="99" t="n">
        <v>205307223</v>
      </c>
      <c r="B1428" s="13" t="s">
        <v>4233</v>
      </c>
      <c r="C1428" s="14" t="n">
        <v>23121</v>
      </c>
    </row>
    <row r="1429" customFormat="false" ht="29.85" hidden="false" customHeight="false" outlineLevel="0" collapsed="false">
      <c r="A1429" s="99" t="n">
        <v>205307227</v>
      </c>
      <c r="B1429" s="13" t="s">
        <v>3094</v>
      </c>
      <c r="C1429" s="14" t="n">
        <v>11560.5</v>
      </c>
    </row>
    <row r="1430" customFormat="false" ht="15.65" hidden="false" customHeight="false" outlineLevel="0" collapsed="false">
      <c r="A1430" s="99" t="n">
        <v>205307228</v>
      </c>
      <c r="B1430" s="13" t="s">
        <v>5321</v>
      </c>
      <c r="C1430" s="14" t="n">
        <v>7707</v>
      </c>
    </row>
    <row r="1431" customFormat="false" ht="29.85" hidden="false" customHeight="false" outlineLevel="0" collapsed="false">
      <c r="A1431" s="99" t="n">
        <v>205307257</v>
      </c>
      <c r="B1431" s="13" t="s">
        <v>4767</v>
      </c>
      <c r="C1431" s="14" t="n">
        <v>11560.5</v>
      </c>
    </row>
    <row r="1432" customFormat="false" ht="29.85" hidden="false" customHeight="false" outlineLevel="0" collapsed="false">
      <c r="A1432" s="99" t="n">
        <v>205307267</v>
      </c>
      <c r="B1432" s="13" t="s">
        <v>1213</v>
      </c>
      <c r="C1432" s="14" t="n">
        <v>11560.5</v>
      </c>
    </row>
    <row r="1433" customFormat="false" ht="29.85" hidden="false" customHeight="false" outlineLevel="0" collapsed="false">
      <c r="A1433" s="99" t="n">
        <v>205307272</v>
      </c>
      <c r="B1433" s="13" t="s">
        <v>4393</v>
      </c>
      <c r="C1433" s="14" t="n">
        <v>9387</v>
      </c>
    </row>
    <row r="1434" customFormat="false" ht="29.85" hidden="false" customHeight="false" outlineLevel="0" collapsed="false">
      <c r="A1434" s="99" t="n">
        <v>205307273</v>
      </c>
      <c r="B1434" s="13" t="s">
        <v>3049</v>
      </c>
      <c r="C1434" s="14" t="n">
        <v>7707</v>
      </c>
    </row>
    <row r="1435" customFormat="false" ht="29.85" hidden="false" customHeight="false" outlineLevel="0" collapsed="false">
      <c r="A1435" s="99" t="n">
        <v>205307282</v>
      </c>
      <c r="B1435" s="13" t="s">
        <v>5680</v>
      </c>
      <c r="C1435" s="14" t="n">
        <v>14080.5</v>
      </c>
    </row>
    <row r="1436" customFormat="false" ht="29.85" hidden="false" customHeight="false" outlineLevel="0" collapsed="false">
      <c r="A1436" s="99" t="n">
        <v>205307283</v>
      </c>
      <c r="B1436" s="13" t="s">
        <v>1661</v>
      </c>
      <c r="C1436" s="14" t="n">
        <v>15414</v>
      </c>
    </row>
    <row r="1437" s="12" customFormat="true" ht="15.65" hidden="false" customHeight="false" outlineLevel="0" collapsed="false">
      <c r="A1437" s="99" t="n">
        <v>205307284</v>
      </c>
      <c r="B1437" s="13" t="s">
        <v>5991</v>
      </c>
      <c r="C1437" s="14" t="n">
        <v>7707</v>
      </c>
      <c r="AMB1437" s="0"/>
      <c r="AMC1437" s="0"/>
      <c r="AMD1437" s="0"/>
      <c r="AME1437" s="0"/>
      <c r="AMF1437" s="0"/>
      <c r="AMG1437" s="0"/>
      <c r="AMH1437" s="0"/>
      <c r="AMI1437" s="0"/>
      <c r="AMJ1437" s="0"/>
    </row>
    <row r="1438" customFormat="false" ht="29.85" hidden="false" customHeight="false" outlineLevel="0" collapsed="false">
      <c r="A1438" s="128" t="n">
        <v>205307303</v>
      </c>
      <c r="B1438" s="13" t="s">
        <v>3904</v>
      </c>
      <c r="C1438" s="14" t="n">
        <v>7707</v>
      </c>
    </row>
    <row r="1439" customFormat="false" ht="29.85" hidden="false" customHeight="false" outlineLevel="0" collapsed="false">
      <c r="A1439" s="99" t="n">
        <v>205307322</v>
      </c>
      <c r="B1439" s="13" t="s">
        <v>6247</v>
      </c>
      <c r="C1439" s="14" t="n">
        <v>38535</v>
      </c>
    </row>
    <row r="1440" customFormat="false" ht="29.85" hidden="false" customHeight="false" outlineLevel="0" collapsed="false">
      <c r="A1440" s="99" t="n">
        <v>205307323</v>
      </c>
      <c r="B1440" s="13" t="s">
        <v>611</v>
      </c>
      <c r="C1440" s="14" t="n">
        <v>37548</v>
      </c>
    </row>
    <row r="1441" customFormat="false" ht="15.65" hidden="false" customHeight="false" outlineLevel="0" collapsed="false">
      <c r="A1441" s="99" t="n">
        <v>205307328</v>
      </c>
      <c r="B1441" s="13" t="s">
        <v>171</v>
      </c>
      <c r="C1441" s="14" t="n">
        <v>19267.5</v>
      </c>
    </row>
    <row r="1442" customFormat="false" ht="15.65" hidden="false" customHeight="false" outlineLevel="0" collapsed="false">
      <c r="A1442" s="99" t="n">
        <v>205307329</v>
      </c>
      <c r="B1442" s="13" t="s">
        <v>1949</v>
      </c>
      <c r="C1442" s="14" t="n">
        <v>7707</v>
      </c>
    </row>
    <row r="1443" customFormat="false" ht="15.65" hidden="false" customHeight="false" outlineLevel="0" collapsed="false">
      <c r="A1443" s="99" t="n">
        <v>205307332</v>
      </c>
      <c r="B1443" s="13" t="s">
        <v>2785</v>
      </c>
      <c r="C1443" s="14" t="n">
        <v>23121</v>
      </c>
    </row>
    <row r="1444" customFormat="false" ht="29.85" hidden="false" customHeight="false" outlineLevel="0" collapsed="false">
      <c r="A1444" s="128" t="n">
        <v>205307344</v>
      </c>
      <c r="B1444" s="13" t="s">
        <v>2051</v>
      </c>
      <c r="C1444" s="14" t="n">
        <v>7707</v>
      </c>
    </row>
    <row r="1445" customFormat="false" ht="29.85" hidden="false" customHeight="false" outlineLevel="0" collapsed="false">
      <c r="A1445" s="99" t="n">
        <v>205307354</v>
      </c>
      <c r="B1445" s="13" t="s">
        <v>139</v>
      </c>
      <c r="C1445" s="14" t="n">
        <v>18774</v>
      </c>
    </row>
    <row r="1446" customFormat="false" ht="29.85" hidden="false" customHeight="false" outlineLevel="0" collapsed="false">
      <c r="A1446" s="99" t="n">
        <v>205307357</v>
      </c>
      <c r="B1446" s="13" t="s">
        <v>1877</v>
      </c>
      <c r="C1446" s="14" t="n">
        <v>7707</v>
      </c>
    </row>
    <row r="1447" customFormat="false" ht="29.85" hidden="false" customHeight="false" outlineLevel="0" collapsed="false">
      <c r="A1447" s="99" t="n">
        <v>205307363</v>
      </c>
      <c r="B1447" s="13" t="s">
        <v>4008</v>
      </c>
      <c r="C1447" s="14" t="n">
        <v>7707</v>
      </c>
    </row>
    <row r="1448" customFormat="false" ht="29.85" hidden="false" customHeight="false" outlineLevel="0" collapsed="false">
      <c r="A1448" s="99" t="n">
        <v>205307364</v>
      </c>
      <c r="B1448" s="13" t="s">
        <v>3913</v>
      </c>
      <c r="C1448" s="14" t="n">
        <v>7707</v>
      </c>
    </row>
    <row r="1449" s="44" customFormat="true" ht="15.65" hidden="false" customHeight="false" outlineLevel="0" collapsed="false">
      <c r="A1449" s="128" t="n">
        <v>205307373</v>
      </c>
      <c r="B1449" s="13" t="s">
        <v>1148</v>
      </c>
      <c r="C1449" s="14" t="n">
        <v>11560.5</v>
      </c>
      <c r="D1449" s="0"/>
      <c r="E1449" s="0"/>
      <c r="F1449" s="0"/>
      <c r="G1449" s="0"/>
      <c r="H1449" s="0"/>
      <c r="I1449" s="0"/>
      <c r="J1449" s="0"/>
      <c r="K1449" s="0"/>
      <c r="L1449" s="0"/>
      <c r="M1449" s="0"/>
      <c r="ALZ1449" s="0"/>
      <c r="AMA1449" s="0"/>
      <c r="AMB1449" s="0"/>
      <c r="AMC1449" s="0"/>
      <c r="AMD1449" s="0"/>
      <c r="AME1449" s="0"/>
      <c r="AMF1449" s="0"/>
      <c r="AMG1449" s="0"/>
      <c r="AMH1449" s="0"/>
      <c r="AMI1449" s="0"/>
      <c r="AMJ1449" s="0"/>
    </row>
    <row r="1450" s="12" customFormat="true" ht="29.85" hidden="false" customHeight="false" outlineLevel="0" collapsed="false">
      <c r="A1450" s="99" t="n">
        <v>205307379</v>
      </c>
      <c r="B1450" s="13" t="s">
        <v>4670</v>
      </c>
      <c r="C1450" s="14" t="n">
        <v>26974.5</v>
      </c>
      <c r="AMB1450" s="0"/>
      <c r="AMC1450" s="0"/>
      <c r="AMD1450" s="0"/>
      <c r="AME1450" s="0"/>
      <c r="AMF1450" s="0"/>
      <c r="AMG1450" s="0"/>
      <c r="AMH1450" s="0"/>
      <c r="AMI1450" s="0"/>
      <c r="AMJ1450" s="0"/>
    </row>
    <row r="1451" customFormat="false" ht="29.85" hidden="false" customHeight="false" outlineLevel="0" collapsed="false">
      <c r="A1451" s="7" t="n">
        <v>205307382</v>
      </c>
      <c r="B1451" s="9" t="s">
        <v>268</v>
      </c>
      <c r="C1451" s="10" t="n">
        <v>7707</v>
      </c>
    </row>
    <row r="1452" customFormat="false" ht="29.85" hidden="false" customHeight="false" outlineLevel="0" collapsed="false">
      <c r="A1452" s="7" t="n">
        <v>205307382</v>
      </c>
      <c r="B1452" s="9" t="s">
        <v>269</v>
      </c>
      <c r="C1452" s="10" t="n">
        <v>7707</v>
      </c>
    </row>
    <row r="1453" customFormat="false" ht="15" hidden="false" customHeight="false" outlineLevel="0" collapsed="false">
      <c r="A1453" s="45" t="n">
        <v>205307390</v>
      </c>
      <c r="B1453" s="47"/>
      <c r="C1453" s="48" t="n">
        <v>0</v>
      </c>
    </row>
    <row r="1454" customFormat="false" ht="29.85" hidden="false" customHeight="false" outlineLevel="0" collapsed="false">
      <c r="A1454" s="128" t="n">
        <v>205307405</v>
      </c>
      <c r="B1454" s="13" t="s">
        <v>6824</v>
      </c>
      <c r="C1454" s="14" t="n">
        <v>23121</v>
      </c>
    </row>
    <row r="1455" customFormat="false" ht="29.85" hidden="false" customHeight="false" outlineLevel="0" collapsed="false">
      <c r="A1455" s="99" t="n">
        <v>205307407</v>
      </c>
      <c r="B1455" s="13" t="s">
        <v>5194</v>
      </c>
      <c r="C1455" s="14" t="n">
        <v>26974.5</v>
      </c>
    </row>
    <row r="1456" customFormat="false" ht="29.85" hidden="false" customHeight="false" outlineLevel="0" collapsed="false">
      <c r="A1456" s="99" t="n">
        <v>205307409</v>
      </c>
      <c r="B1456" s="13" t="s">
        <v>6312</v>
      </c>
      <c r="C1456" s="14" t="n">
        <v>9387</v>
      </c>
    </row>
    <row r="1457" customFormat="false" ht="29.85" hidden="false" customHeight="false" outlineLevel="0" collapsed="false">
      <c r="A1457" s="7" t="n">
        <v>205307455</v>
      </c>
      <c r="B1457" s="9" t="s">
        <v>2286</v>
      </c>
      <c r="C1457" s="10" t="n">
        <v>26974.5</v>
      </c>
    </row>
    <row r="1458" customFormat="false" ht="29.85" hidden="false" customHeight="false" outlineLevel="0" collapsed="false">
      <c r="A1458" s="7" t="n">
        <v>205307455</v>
      </c>
      <c r="B1458" s="9" t="s">
        <v>2287</v>
      </c>
      <c r="C1458" s="10" t="n">
        <v>26974.5</v>
      </c>
    </row>
    <row r="1459" customFormat="false" ht="29.85" hidden="false" customHeight="false" outlineLevel="0" collapsed="false">
      <c r="A1459" s="99" t="n">
        <v>205307487</v>
      </c>
      <c r="B1459" s="13" t="s">
        <v>2836</v>
      </c>
      <c r="C1459" s="14" t="n">
        <v>19267.5</v>
      </c>
    </row>
    <row r="1460" customFormat="false" ht="29.85" hidden="false" customHeight="false" outlineLevel="0" collapsed="false">
      <c r="A1460" s="99" t="n">
        <v>205307488</v>
      </c>
      <c r="B1460" s="13" t="s">
        <v>4193</v>
      </c>
      <c r="C1460" s="14" t="n">
        <v>26974.5</v>
      </c>
    </row>
    <row r="1461" customFormat="false" ht="29.85" hidden="false" customHeight="false" outlineLevel="0" collapsed="false">
      <c r="A1461" s="99" t="n">
        <v>205307492</v>
      </c>
      <c r="B1461" s="13" t="s">
        <v>3328</v>
      </c>
      <c r="C1461" s="14" t="n">
        <v>7707</v>
      </c>
    </row>
    <row r="1462" customFormat="false" ht="29.85" hidden="false" customHeight="false" outlineLevel="0" collapsed="false">
      <c r="A1462" s="7" t="n">
        <v>205307510</v>
      </c>
      <c r="B1462" s="9" t="s">
        <v>6776</v>
      </c>
      <c r="C1462" s="10" t="n">
        <v>7707</v>
      </c>
    </row>
    <row r="1463" customFormat="false" ht="29.85" hidden="false" customHeight="false" outlineLevel="0" collapsed="false">
      <c r="A1463" s="7" t="n">
        <v>205307510</v>
      </c>
      <c r="B1463" s="9" t="s">
        <v>6777</v>
      </c>
      <c r="C1463" s="10" t="n">
        <v>11486.8</v>
      </c>
    </row>
    <row r="1464" customFormat="false" ht="29.85" hidden="false" customHeight="false" outlineLevel="0" collapsed="false">
      <c r="A1464" s="99" t="n">
        <v>205307517</v>
      </c>
      <c r="B1464" s="13" t="s">
        <v>732</v>
      </c>
      <c r="C1464" s="14" t="n">
        <v>11560.5</v>
      </c>
    </row>
    <row r="1465" customFormat="false" ht="29.85" hidden="false" customHeight="false" outlineLevel="0" collapsed="false">
      <c r="A1465" s="99" t="n">
        <v>205307518</v>
      </c>
      <c r="B1465" s="13" t="s">
        <v>1655</v>
      </c>
      <c r="C1465" s="14" t="n">
        <v>9387</v>
      </c>
    </row>
    <row r="1466" customFormat="false" ht="29.85" hidden="false" customHeight="false" outlineLevel="0" collapsed="false">
      <c r="A1466" s="99" t="n">
        <v>205307520</v>
      </c>
      <c r="B1466" s="13" t="s">
        <v>1293</v>
      </c>
      <c r="C1466" s="14" t="n">
        <v>15414</v>
      </c>
    </row>
    <row r="1467" customFormat="false" ht="15.65" hidden="false" customHeight="false" outlineLevel="0" collapsed="false">
      <c r="A1467" s="99" t="n">
        <v>205307521</v>
      </c>
      <c r="B1467" s="13" t="s">
        <v>4884</v>
      </c>
      <c r="C1467" s="14" t="n">
        <v>19267.5</v>
      </c>
    </row>
    <row r="1468" customFormat="false" ht="29.85" hidden="false" customHeight="false" outlineLevel="0" collapsed="false">
      <c r="A1468" s="99" t="n">
        <v>205307531</v>
      </c>
      <c r="B1468" s="13" t="s">
        <v>4173</v>
      </c>
      <c r="C1468" s="14" t="n">
        <v>11560.5</v>
      </c>
    </row>
    <row r="1469" customFormat="false" ht="29.85" hidden="false" customHeight="false" outlineLevel="0" collapsed="false">
      <c r="A1469" s="99" t="n">
        <v>205307537</v>
      </c>
      <c r="B1469" s="13" t="s">
        <v>109</v>
      </c>
      <c r="C1469" s="14" t="n">
        <v>7707</v>
      </c>
    </row>
    <row r="1470" customFormat="false" ht="29.85" hidden="false" customHeight="false" outlineLevel="0" collapsed="false">
      <c r="A1470" s="99" t="n">
        <v>205307542</v>
      </c>
      <c r="B1470" s="13" t="s">
        <v>4097</v>
      </c>
      <c r="C1470" s="14" t="n">
        <v>9387</v>
      </c>
    </row>
    <row r="1471" customFormat="false" ht="29.85" hidden="false" customHeight="false" outlineLevel="0" collapsed="false">
      <c r="A1471" s="7" t="n">
        <v>205307558</v>
      </c>
      <c r="B1471" s="9" t="s">
        <v>1649</v>
      </c>
      <c r="C1471" s="10" t="n">
        <v>7707</v>
      </c>
    </row>
    <row r="1472" s="12" customFormat="true" ht="29.85" hidden="false" customHeight="false" outlineLevel="0" collapsed="false">
      <c r="A1472" s="7" t="n">
        <v>205307558</v>
      </c>
      <c r="B1472" s="9" t="s">
        <v>1650</v>
      </c>
      <c r="C1472" s="10" t="n">
        <v>7707</v>
      </c>
      <c r="AMB1472" s="0"/>
      <c r="AMC1472" s="0"/>
      <c r="AMD1472" s="0"/>
      <c r="AME1472" s="0"/>
      <c r="AMF1472" s="0"/>
      <c r="AMG1472" s="0"/>
      <c r="AMH1472" s="0"/>
      <c r="AMI1472" s="0"/>
      <c r="AMJ1472" s="0"/>
    </row>
    <row r="1473" s="12" customFormat="true" ht="29.85" hidden="false" customHeight="false" outlineLevel="0" collapsed="false">
      <c r="A1473" s="7" t="n">
        <v>205307558</v>
      </c>
      <c r="B1473" s="9" t="s">
        <v>1651</v>
      </c>
      <c r="C1473" s="10" t="n">
        <v>7707</v>
      </c>
      <c r="AMB1473" s="0"/>
      <c r="AMC1473" s="0"/>
      <c r="AMD1473" s="0"/>
      <c r="AME1473" s="0"/>
      <c r="AMF1473" s="0"/>
      <c r="AMG1473" s="0"/>
      <c r="AMH1473" s="0"/>
      <c r="AMI1473" s="0"/>
      <c r="AMJ1473" s="0"/>
    </row>
    <row r="1474" customFormat="false" ht="29.85" hidden="false" customHeight="false" outlineLevel="0" collapsed="false">
      <c r="A1474" s="7" t="n">
        <v>205307558</v>
      </c>
      <c r="B1474" s="9" t="s">
        <v>1652</v>
      </c>
      <c r="C1474" s="10" t="n">
        <v>7707</v>
      </c>
    </row>
    <row r="1475" customFormat="false" ht="29.85" hidden="false" customHeight="false" outlineLevel="0" collapsed="false">
      <c r="A1475" s="99" t="n">
        <v>205307560</v>
      </c>
      <c r="B1475" s="13" t="s">
        <v>4487</v>
      </c>
      <c r="C1475" s="14" t="n">
        <v>7707</v>
      </c>
    </row>
    <row r="1476" customFormat="false" ht="29.85" hidden="false" customHeight="false" outlineLevel="0" collapsed="false">
      <c r="A1476" s="99" t="n">
        <v>205307585</v>
      </c>
      <c r="B1476" s="13" t="s">
        <v>4130</v>
      </c>
      <c r="C1476" s="14" t="n">
        <v>11560.5</v>
      </c>
    </row>
    <row r="1477" customFormat="false" ht="15.65" hidden="false" customHeight="false" outlineLevel="0" collapsed="false">
      <c r="A1477" s="99" t="n">
        <v>205307598</v>
      </c>
      <c r="B1477" s="13" t="s">
        <v>5365</v>
      </c>
      <c r="C1477" s="14" t="n">
        <v>42241.5</v>
      </c>
    </row>
    <row r="1478" customFormat="false" ht="29.85" hidden="false" customHeight="false" outlineLevel="0" collapsed="false">
      <c r="A1478" s="99" t="n">
        <v>205307601</v>
      </c>
      <c r="B1478" s="13" t="s">
        <v>5997</v>
      </c>
      <c r="C1478" s="14" t="n">
        <v>15414</v>
      </c>
    </row>
    <row r="1479" customFormat="false" ht="29.85" hidden="false" customHeight="false" outlineLevel="0" collapsed="false">
      <c r="A1479" s="99" t="n">
        <v>205307603</v>
      </c>
      <c r="B1479" s="13" t="s">
        <v>6478</v>
      </c>
      <c r="C1479" s="14" t="n">
        <v>26974.5</v>
      </c>
    </row>
    <row r="1480" customFormat="false" ht="15.65" hidden="false" customHeight="false" outlineLevel="0" collapsed="false">
      <c r="A1480" s="99" t="n">
        <v>205307606</v>
      </c>
      <c r="B1480" s="13" t="s">
        <v>2333</v>
      </c>
      <c r="C1480" s="14" t="n">
        <v>3853.5</v>
      </c>
    </row>
    <row r="1481" customFormat="false" ht="29.85" hidden="false" customHeight="false" outlineLevel="0" collapsed="false">
      <c r="A1481" s="99" t="n">
        <v>205307607</v>
      </c>
      <c r="B1481" s="13" t="s">
        <v>71</v>
      </c>
      <c r="C1481" s="14" t="n">
        <v>7707</v>
      </c>
    </row>
    <row r="1482" customFormat="false" ht="29.85" hidden="false" customHeight="false" outlineLevel="0" collapsed="false">
      <c r="A1482" s="99" t="n">
        <v>205307611</v>
      </c>
      <c r="B1482" s="13" t="s">
        <v>5686</v>
      </c>
      <c r="C1482" s="14" t="n">
        <v>3853.5</v>
      </c>
    </row>
    <row r="1483" customFormat="false" ht="15.65" hidden="false" customHeight="false" outlineLevel="0" collapsed="false">
      <c r="A1483" s="99" t="n">
        <v>205307612</v>
      </c>
      <c r="B1483" s="13" t="s">
        <v>499</v>
      </c>
      <c r="C1483" s="14" t="n">
        <v>23467.5</v>
      </c>
    </row>
    <row r="1484" customFormat="false" ht="29.85" hidden="false" customHeight="false" outlineLevel="0" collapsed="false">
      <c r="A1484" s="99" t="n">
        <v>205307618</v>
      </c>
      <c r="B1484" s="13" t="s">
        <v>1972</v>
      </c>
      <c r="C1484" s="14" t="n">
        <v>19267.5</v>
      </c>
    </row>
    <row r="1485" customFormat="false" ht="29.85" hidden="false" customHeight="false" outlineLevel="0" collapsed="false">
      <c r="A1485" s="99" t="n">
        <v>205307625</v>
      </c>
      <c r="B1485" s="13" t="s">
        <v>4465</v>
      </c>
      <c r="C1485" s="14" t="n">
        <v>3853.5</v>
      </c>
    </row>
    <row r="1486" s="12" customFormat="true" ht="29.85" hidden="false" customHeight="false" outlineLevel="0" collapsed="false">
      <c r="A1486" s="99" t="n">
        <v>205307633</v>
      </c>
      <c r="B1486" s="13" t="s">
        <v>4221</v>
      </c>
      <c r="C1486" s="14" t="n">
        <v>19267.5</v>
      </c>
      <c r="AMB1486" s="0"/>
      <c r="AMC1486" s="0"/>
      <c r="AMD1486" s="0"/>
      <c r="AME1486" s="0"/>
      <c r="AMF1486" s="0"/>
      <c r="AMG1486" s="0"/>
      <c r="AMH1486" s="0"/>
      <c r="AMI1486" s="0"/>
      <c r="AMJ1486" s="0"/>
    </row>
    <row r="1487" s="12" customFormat="true" ht="29.85" hidden="false" customHeight="false" outlineLevel="0" collapsed="false">
      <c r="A1487" s="99" t="n">
        <v>205307642</v>
      </c>
      <c r="B1487" s="13" t="s">
        <v>1228</v>
      </c>
      <c r="C1487" s="14" t="n">
        <v>40203.8</v>
      </c>
      <c r="AMB1487" s="0"/>
      <c r="AMC1487" s="0"/>
      <c r="AMD1487" s="0"/>
      <c r="AME1487" s="0"/>
      <c r="AMF1487" s="0"/>
      <c r="AMG1487" s="0"/>
      <c r="AMH1487" s="0"/>
      <c r="AMI1487" s="0"/>
      <c r="AMJ1487" s="0"/>
    </row>
    <row r="1488" customFormat="false" ht="29.85" hidden="false" customHeight="false" outlineLevel="0" collapsed="false">
      <c r="A1488" s="99" t="n">
        <v>205307668</v>
      </c>
      <c r="B1488" s="13" t="s">
        <v>2646</v>
      </c>
      <c r="C1488" s="14" t="n">
        <v>7707</v>
      </c>
    </row>
    <row r="1489" customFormat="false" ht="29.85" hidden="false" customHeight="false" outlineLevel="0" collapsed="false">
      <c r="A1489" s="128" t="n">
        <v>205307671</v>
      </c>
      <c r="B1489" s="13" t="s">
        <v>4484</v>
      </c>
      <c r="C1489" s="14" t="n">
        <v>7707</v>
      </c>
    </row>
    <row r="1490" customFormat="false" ht="29.85" hidden="false" customHeight="false" outlineLevel="0" collapsed="false">
      <c r="A1490" s="99" t="n">
        <v>205307674</v>
      </c>
      <c r="B1490" s="13" t="s">
        <v>2451</v>
      </c>
      <c r="C1490" s="14" t="n">
        <v>26974.5</v>
      </c>
    </row>
    <row r="1491" customFormat="false" ht="29.85" hidden="false" customHeight="false" outlineLevel="0" collapsed="false">
      <c r="A1491" s="99" t="n">
        <v>205307684</v>
      </c>
      <c r="B1491" s="13" t="s">
        <v>4693</v>
      </c>
      <c r="C1491" s="14" t="n">
        <v>23121</v>
      </c>
    </row>
    <row r="1492" customFormat="false" ht="29.85" hidden="false" customHeight="false" outlineLevel="0" collapsed="false">
      <c r="A1492" s="99" t="n">
        <v>205307685</v>
      </c>
      <c r="B1492" s="13" t="s">
        <v>1237</v>
      </c>
      <c r="C1492" s="14" t="n">
        <v>11560.5</v>
      </c>
    </row>
    <row r="1493" customFormat="false" ht="29.85" hidden="false" customHeight="false" outlineLevel="0" collapsed="false">
      <c r="A1493" s="99" t="n">
        <v>205307686</v>
      </c>
      <c r="B1493" s="13" t="s">
        <v>6024</v>
      </c>
      <c r="C1493" s="14" t="n">
        <v>11560.5</v>
      </c>
    </row>
    <row r="1494" customFormat="false" ht="29.85" hidden="false" customHeight="false" outlineLevel="0" collapsed="false">
      <c r="A1494" s="128" t="n">
        <v>205307687</v>
      </c>
      <c r="B1494" s="13" t="s">
        <v>4002</v>
      </c>
      <c r="C1494" s="14" t="n">
        <v>11560.5</v>
      </c>
    </row>
    <row r="1495" customFormat="false" ht="15.65" hidden="false" customHeight="false" outlineLevel="0" collapsed="false">
      <c r="A1495" s="99" t="n">
        <v>205307695</v>
      </c>
      <c r="B1495" s="13" t="s">
        <v>2139</v>
      </c>
      <c r="C1495" s="14" t="n">
        <v>11560.5</v>
      </c>
    </row>
    <row r="1496" customFormat="false" ht="15.65" hidden="false" customHeight="false" outlineLevel="0" collapsed="false">
      <c r="A1496" s="99" t="n">
        <v>205307701</v>
      </c>
      <c r="B1496" s="13" t="s">
        <v>2819</v>
      </c>
      <c r="C1496" s="14" t="n">
        <v>11560.5</v>
      </c>
    </row>
    <row r="1497" customFormat="false" ht="29.85" hidden="false" customHeight="false" outlineLevel="0" collapsed="false">
      <c r="A1497" s="128" t="n">
        <v>205307706</v>
      </c>
      <c r="B1497" s="13" t="s">
        <v>6796</v>
      </c>
      <c r="C1497" s="14" t="n">
        <v>7707</v>
      </c>
    </row>
    <row r="1498" s="44" customFormat="true" ht="29.85" hidden="false" customHeight="false" outlineLevel="0" collapsed="false">
      <c r="A1498" s="99" t="n">
        <v>205307721</v>
      </c>
      <c r="B1498" s="13" t="s">
        <v>1313</v>
      </c>
      <c r="C1498" s="14" t="n">
        <v>28717</v>
      </c>
      <c r="D1498" s="0"/>
      <c r="E1498" s="0"/>
      <c r="F1498" s="0"/>
      <c r="G1498" s="0"/>
      <c r="H1498" s="0"/>
      <c r="I1498" s="0"/>
      <c r="J1498" s="0"/>
      <c r="K1498" s="0"/>
      <c r="L1498" s="0"/>
      <c r="M1498" s="0"/>
      <c r="ALZ1498" s="0"/>
      <c r="AMA1498" s="0"/>
      <c r="AMB1498" s="0"/>
      <c r="AMC1498" s="0"/>
      <c r="AMD1498" s="0"/>
      <c r="AME1498" s="0"/>
      <c r="AMF1498" s="0"/>
      <c r="AMG1498" s="0"/>
      <c r="AMH1498" s="0"/>
      <c r="AMI1498" s="0"/>
      <c r="AMJ1498" s="0"/>
    </row>
    <row r="1499" s="12" customFormat="true" ht="29.85" hidden="false" customHeight="false" outlineLevel="0" collapsed="false">
      <c r="A1499" s="99" t="n">
        <v>205307723</v>
      </c>
      <c r="B1499" s="13" t="s">
        <v>3773</v>
      </c>
      <c r="C1499" s="14" t="n">
        <v>7707</v>
      </c>
      <c r="AMB1499" s="0"/>
      <c r="AMC1499" s="0"/>
      <c r="AMD1499" s="0"/>
      <c r="AME1499" s="0"/>
      <c r="AMF1499" s="0"/>
      <c r="AMG1499" s="0"/>
      <c r="AMH1499" s="0"/>
      <c r="AMI1499" s="0"/>
      <c r="AMJ1499" s="0"/>
    </row>
    <row r="1500" customFormat="false" ht="15.65" hidden="false" customHeight="false" outlineLevel="0" collapsed="false">
      <c r="A1500" s="7" t="n">
        <v>205307725</v>
      </c>
      <c r="B1500" s="9" t="s">
        <v>619</v>
      </c>
      <c r="C1500" s="10" t="n">
        <v>3853.5</v>
      </c>
    </row>
    <row r="1501" customFormat="false" ht="15.65" hidden="false" customHeight="false" outlineLevel="0" collapsed="false">
      <c r="A1501" s="7" t="n">
        <v>205307725</v>
      </c>
      <c r="B1501" s="9" t="s">
        <v>620</v>
      </c>
      <c r="C1501" s="10" t="n">
        <v>7707</v>
      </c>
    </row>
    <row r="1502" customFormat="false" ht="15.65" hidden="false" customHeight="false" outlineLevel="0" collapsed="false">
      <c r="A1502" s="99" t="n">
        <v>205307731</v>
      </c>
      <c r="B1502" s="13" t="s">
        <v>5362</v>
      </c>
      <c r="C1502" s="14" t="n">
        <v>34681.5</v>
      </c>
    </row>
    <row r="1503" customFormat="false" ht="29.85" hidden="false" customHeight="false" outlineLevel="0" collapsed="false">
      <c r="A1503" s="128" t="n">
        <v>205307743</v>
      </c>
      <c r="B1503" s="13" t="s">
        <v>5840</v>
      </c>
      <c r="C1503" s="14" t="n">
        <v>23121</v>
      </c>
    </row>
    <row r="1504" customFormat="false" ht="29.85" hidden="false" customHeight="false" outlineLevel="0" collapsed="false">
      <c r="A1504" s="99" t="n">
        <v>205307747</v>
      </c>
      <c r="B1504" s="13" t="s">
        <v>2634</v>
      </c>
      <c r="C1504" s="14" t="n">
        <v>7707</v>
      </c>
    </row>
    <row r="1505" customFormat="false" ht="29.85" hidden="false" customHeight="false" outlineLevel="0" collapsed="false">
      <c r="A1505" s="128" t="n">
        <v>205307755</v>
      </c>
      <c r="B1505" s="13" t="s">
        <v>4911</v>
      </c>
      <c r="C1505" s="14" t="n">
        <v>11560.5</v>
      </c>
    </row>
    <row r="1506" customFormat="false" ht="29.85" hidden="false" customHeight="false" outlineLevel="0" collapsed="false">
      <c r="A1506" s="99" t="n">
        <v>205307770</v>
      </c>
      <c r="B1506" s="13" t="s">
        <v>2069</v>
      </c>
      <c r="C1506" s="14" t="n">
        <v>15414</v>
      </c>
    </row>
    <row r="1507" customFormat="false" ht="29.85" hidden="false" customHeight="false" outlineLevel="0" collapsed="false">
      <c r="A1507" s="99" t="n">
        <v>205307772</v>
      </c>
      <c r="B1507" s="13" t="s">
        <v>5376</v>
      </c>
      <c r="C1507" s="14" t="n">
        <v>11560.5</v>
      </c>
    </row>
    <row r="1508" customFormat="false" ht="29.85" hidden="false" customHeight="false" outlineLevel="0" collapsed="false">
      <c r="A1508" s="7" t="n">
        <v>205307810</v>
      </c>
      <c r="B1508" s="9" t="s">
        <v>5673</v>
      </c>
      <c r="C1508" s="10" t="n">
        <v>19267.5</v>
      </c>
    </row>
    <row r="1509" customFormat="false" ht="29.85" hidden="false" customHeight="false" outlineLevel="0" collapsed="false">
      <c r="A1509" s="7" t="n">
        <v>205307810</v>
      </c>
      <c r="B1509" s="9" t="s">
        <v>5674</v>
      </c>
      <c r="C1509" s="10" t="n">
        <v>19267.5</v>
      </c>
    </row>
    <row r="1510" customFormat="false" ht="29.85" hidden="false" customHeight="false" outlineLevel="0" collapsed="false">
      <c r="A1510" s="99" t="n">
        <v>205307811</v>
      </c>
      <c r="B1510" s="13" t="s">
        <v>2442</v>
      </c>
      <c r="C1510" s="14" t="n">
        <v>23121</v>
      </c>
    </row>
    <row r="1511" customFormat="false" ht="29.85" hidden="false" customHeight="false" outlineLevel="0" collapsed="false">
      <c r="A1511" s="99" t="n">
        <v>205307845</v>
      </c>
      <c r="B1511" s="13" t="s">
        <v>3636</v>
      </c>
      <c r="C1511" s="14" t="n">
        <v>23121</v>
      </c>
    </row>
    <row r="1512" customFormat="false" ht="29.85" hidden="false" customHeight="false" outlineLevel="0" collapsed="false">
      <c r="A1512" s="99" t="n">
        <v>205307867</v>
      </c>
      <c r="B1512" s="13" t="s">
        <v>859</v>
      </c>
      <c r="C1512" s="14" t="n">
        <v>19267.5</v>
      </c>
    </row>
    <row r="1513" s="12" customFormat="true" ht="29.85" hidden="false" customHeight="false" outlineLevel="0" collapsed="false">
      <c r="A1513" s="99" t="n">
        <v>205307895</v>
      </c>
      <c r="B1513" s="13" t="s">
        <v>2767</v>
      </c>
      <c r="C1513" s="14" t="n">
        <v>7707</v>
      </c>
      <c r="AMB1513" s="0"/>
      <c r="AMC1513" s="0"/>
      <c r="AMD1513" s="0"/>
      <c r="AME1513" s="0"/>
      <c r="AMF1513" s="0"/>
      <c r="AMG1513" s="0"/>
      <c r="AMH1513" s="0"/>
      <c r="AMI1513" s="0"/>
      <c r="AMJ1513" s="0"/>
    </row>
    <row r="1514" s="12" customFormat="true" ht="29.85" hidden="false" customHeight="false" outlineLevel="0" collapsed="false">
      <c r="A1514" s="99" t="n">
        <v>205307900</v>
      </c>
      <c r="B1514" s="13" t="s">
        <v>5089</v>
      </c>
      <c r="C1514" s="14" t="n">
        <v>26974.5</v>
      </c>
      <c r="AMB1514" s="0"/>
      <c r="AMC1514" s="0"/>
      <c r="AMD1514" s="0"/>
      <c r="AME1514" s="0"/>
      <c r="AMF1514" s="0"/>
      <c r="AMG1514" s="0"/>
      <c r="AMH1514" s="0"/>
      <c r="AMI1514" s="0"/>
      <c r="AMJ1514" s="0"/>
    </row>
    <row r="1515" customFormat="false" ht="29.85" hidden="false" customHeight="false" outlineLevel="0" collapsed="false">
      <c r="A1515" s="99" t="n">
        <v>205307910</v>
      </c>
      <c r="B1515" s="13" t="s">
        <v>1984</v>
      </c>
      <c r="C1515" s="14" t="n">
        <v>7707</v>
      </c>
    </row>
    <row r="1516" s="12" customFormat="true" ht="29.85" hidden="false" customHeight="false" outlineLevel="0" collapsed="false">
      <c r="A1516" s="99" t="n">
        <v>205307922</v>
      </c>
      <c r="B1516" s="13" t="s">
        <v>2339</v>
      </c>
      <c r="C1516" s="14" t="n">
        <v>34460.4</v>
      </c>
      <c r="AMB1516" s="0"/>
      <c r="AMC1516" s="0"/>
      <c r="AMD1516" s="0"/>
      <c r="AME1516" s="0"/>
      <c r="AMF1516" s="0"/>
      <c r="AMG1516" s="0"/>
      <c r="AMH1516" s="0"/>
      <c r="AMI1516" s="0"/>
      <c r="AMJ1516" s="0"/>
    </row>
    <row r="1517" customFormat="false" ht="29.85" hidden="false" customHeight="false" outlineLevel="0" collapsed="false">
      <c r="A1517" s="99" t="n">
        <v>205307935</v>
      </c>
      <c r="B1517" s="13" t="s">
        <v>3102</v>
      </c>
      <c r="C1517" s="14" t="n">
        <v>7707</v>
      </c>
    </row>
    <row r="1518" customFormat="false" ht="29.85" hidden="false" customHeight="false" outlineLevel="0" collapsed="false">
      <c r="A1518" s="99" t="n">
        <v>205307937</v>
      </c>
      <c r="B1518" s="13" t="s">
        <v>6297</v>
      </c>
      <c r="C1518" s="14" t="n">
        <v>15414</v>
      </c>
    </row>
    <row r="1519" customFormat="false" ht="15.65" hidden="false" customHeight="false" outlineLevel="0" collapsed="false">
      <c r="A1519" s="99" t="n">
        <v>205307940</v>
      </c>
      <c r="B1519" s="13" t="s">
        <v>4245</v>
      </c>
      <c r="C1519" s="14" t="n">
        <v>23121</v>
      </c>
    </row>
    <row r="1520" customFormat="false" ht="15.65" hidden="false" customHeight="false" outlineLevel="0" collapsed="false">
      <c r="A1520" s="99" t="n">
        <v>205307942</v>
      </c>
      <c r="B1520" s="13" t="s">
        <v>6282</v>
      </c>
      <c r="C1520" s="14" t="n">
        <v>15414</v>
      </c>
    </row>
    <row r="1521" customFormat="false" ht="29.85" hidden="false" customHeight="false" outlineLevel="0" collapsed="false">
      <c r="A1521" s="99" t="n">
        <v>205307946</v>
      </c>
      <c r="B1521" s="13" t="s">
        <v>3148</v>
      </c>
      <c r="C1521" s="14" t="n">
        <v>19267.5</v>
      </c>
    </row>
    <row r="1522" customFormat="false" ht="29.85" hidden="false" customHeight="false" outlineLevel="0" collapsed="false">
      <c r="A1522" s="128" t="n">
        <v>205307952</v>
      </c>
      <c r="B1522" s="13" t="s">
        <v>1825</v>
      </c>
      <c r="C1522" s="14" t="n">
        <v>17230.2</v>
      </c>
    </row>
    <row r="1523" s="12" customFormat="true" ht="29.85" hidden="false" customHeight="false" outlineLevel="0" collapsed="false">
      <c r="A1523" s="7" t="n">
        <v>205307970</v>
      </c>
      <c r="B1523" s="9" t="s">
        <v>5916</v>
      </c>
      <c r="C1523" s="10" t="n">
        <v>23121</v>
      </c>
      <c r="AMB1523" s="0"/>
      <c r="AMC1523" s="0"/>
      <c r="AMD1523" s="0"/>
      <c r="AME1523" s="0"/>
      <c r="AMF1523" s="0"/>
      <c r="AMG1523" s="0"/>
      <c r="AMH1523" s="0"/>
      <c r="AMI1523" s="0"/>
      <c r="AMJ1523" s="0"/>
    </row>
    <row r="1524" s="12" customFormat="true" ht="15.65" hidden="false" customHeight="false" outlineLevel="0" collapsed="false">
      <c r="A1524" s="7" t="n">
        <v>205307970</v>
      </c>
      <c r="B1524" s="9" t="s">
        <v>5917</v>
      </c>
      <c r="C1524" s="10" t="n">
        <v>23121</v>
      </c>
      <c r="AMB1524" s="0"/>
      <c r="AMC1524" s="0"/>
      <c r="AMD1524" s="0"/>
      <c r="AME1524" s="0"/>
      <c r="AMF1524" s="0"/>
      <c r="AMG1524" s="0"/>
      <c r="AMH1524" s="0"/>
      <c r="AMI1524" s="0"/>
      <c r="AMJ1524" s="0"/>
    </row>
    <row r="1525" customFormat="false" ht="29.85" hidden="false" customHeight="false" outlineLevel="0" collapsed="false">
      <c r="A1525" s="99" t="n">
        <v>205307971</v>
      </c>
      <c r="B1525" s="13" t="s">
        <v>2465</v>
      </c>
      <c r="C1525" s="14" t="n">
        <v>7707</v>
      </c>
    </row>
    <row r="1526" customFormat="false" ht="29.85" hidden="false" customHeight="false" outlineLevel="0" collapsed="false">
      <c r="A1526" s="99" t="n">
        <v>205307976</v>
      </c>
      <c r="B1526" s="13" t="s">
        <v>3355</v>
      </c>
      <c r="C1526" s="14" t="n">
        <v>15414</v>
      </c>
    </row>
    <row r="1527" customFormat="false" ht="29.85" hidden="false" customHeight="false" outlineLevel="0" collapsed="false">
      <c r="A1527" s="99" t="n">
        <v>205307980</v>
      </c>
      <c r="B1527" s="13" t="s">
        <v>3276</v>
      </c>
      <c r="C1527" s="14" t="n">
        <v>11560.5</v>
      </c>
    </row>
    <row r="1528" customFormat="false" ht="29.85" hidden="false" customHeight="false" outlineLevel="0" collapsed="false">
      <c r="A1528" s="99" t="n">
        <v>205307984</v>
      </c>
      <c r="B1528" s="13" t="s">
        <v>1399</v>
      </c>
      <c r="C1528" s="14" t="n">
        <v>7707</v>
      </c>
    </row>
    <row r="1529" s="12" customFormat="true" ht="15.65" hidden="false" customHeight="false" outlineLevel="0" collapsed="false">
      <c r="A1529" s="99" t="n">
        <v>205307987</v>
      </c>
      <c r="B1529" s="13" t="s">
        <v>6285</v>
      </c>
      <c r="C1529" s="14" t="n">
        <v>19267.5</v>
      </c>
      <c r="AMB1529" s="0"/>
      <c r="AMC1529" s="0"/>
      <c r="AMD1529" s="0"/>
      <c r="AME1529" s="0"/>
      <c r="AMF1529" s="0"/>
      <c r="AMG1529" s="0"/>
      <c r="AMH1529" s="0"/>
      <c r="AMI1529" s="0"/>
      <c r="AMJ1529" s="0"/>
    </row>
    <row r="1530" s="12" customFormat="true" ht="29.85" hidden="false" customHeight="false" outlineLevel="0" collapsed="false">
      <c r="A1530" s="99" t="n">
        <v>205307993</v>
      </c>
      <c r="B1530" s="13" t="s">
        <v>2810</v>
      </c>
      <c r="C1530" s="14" t="n">
        <v>11560.5</v>
      </c>
      <c r="AMB1530" s="0"/>
      <c r="AMC1530" s="0"/>
      <c r="AMD1530" s="0"/>
      <c r="AME1530" s="0"/>
      <c r="AMF1530" s="0"/>
      <c r="AMG1530" s="0"/>
      <c r="AMH1530" s="0"/>
      <c r="AMI1530" s="0"/>
      <c r="AMJ1530" s="0"/>
    </row>
    <row r="1531" customFormat="false" ht="29.85" hidden="false" customHeight="false" outlineLevel="0" collapsed="false">
      <c r="A1531" s="99" t="n">
        <v>205308004</v>
      </c>
      <c r="B1531" s="13" t="s">
        <v>2528</v>
      </c>
      <c r="C1531" s="14" t="n">
        <v>11560.5</v>
      </c>
    </row>
    <row r="1532" s="12" customFormat="true" ht="29.85" hidden="false" customHeight="false" outlineLevel="0" collapsed="false">
      <c r="A1532" s="99" t="n">
        <v>205308022</v>
      </c>
      <c r="B1532" s="13" t="s">
        <v>1179</v>
      </c>
      <c r="C1532" s="14" t="n">
        <v>34460.4</v>
      </c>
      <c r="AMB1532" s="0"/>
      <c r="AMC1532" s="0"/>
      <c r="AMD1532" s="0"/>
      <c r="AME1532" s="0"/>
      <c r="AMF1532" s="0"/>
      <c r="AMG1532" s="0"/>
      <c r="AMH1532" s="0"/>
      <c r="AMI1532" s="0"/>
      <c r="AMJ1532" s="0"/>
    </row>
    <row r="1533" customFormat="false" ht="29.85" hidden="false" customHeight="false" outlineLevel="0" collapsed="false">
      <c r="A1533" s="7" t="n">
        <v>205308037</v>
      </c>
      <c r="B1533" s="9" t="s">
        <v>4660</v>
      </c>
      <c r="C1533" s="10" t="n">
        <v>19267.5</v>
      </c>
    </row>
    <row r="1534" customFormat="false" ht="15.65" hidden="false" customHeight="false" outlineLevel="0" collapsed="false">
      <c r="A1534" s="7" t="n">
        <v>205308037</v>
      </c>
      <c r="B1534" s="9" t="s">
        <v>4661</v>
      </c>
      <c r="C1534" s="10" t="n">
        <v>19267.5</v>
      </c>
    </row>
    <row r="1535" customFormat="false" ht="29.85" hidden="false" customHeight="false" outlineLevel="0" collapsed="false">
      <c r="A1535" s="99" t="n">
        <v>205308046</v>
      </c>
      <c r="B1535" s="13" t="s">
        <v>6725</v>
      </c>
      <c r="C1535" s="14" t="n">
        <v>28717</v>
      </c>
    </row>
    <row r="1536" customFormat="false" ht="29.85" hidden="false" customHeight="false" outlineLevel="0" collapsed="false">
      <c r="A1536" s="99" t="n">
        <v>205308048</v>
      </c>
      <c r="B1536" s="13" t="s">
        <v>5235</v>
      </c>
      <c r="C1536" s="14" t="n">
        <v>15414</v>
      </c>
    </row>
    <row r="1537" customFormat="false" ht="29.85" hidden="false" customHeight="false" outlineLevel="0" collapsed="false">
      <c r="A1537" s="99" t="n">
        <v>205308059</v>
      </c>
      <c r="B1537" s="13" t="s">
        <v>5971</v>
      </c>
      <c r="C1537" s="14" t="n">
        <v>15414</v>
      </c>
    </row>
    <row r="1538" customFormat="false" ht="29.85" hidden="false" customHeight="false" outlineLevel="0" collapsed="false">
      <c r="A1538" s="99" t="n">
        <v>205308060</v>
      </c>
      <c r="B1538" s="13" t="s">
        <v>2911</v>
      </c>
      <c r="C1538" s="14" t="n">
        <v>23121</v>
      </c>
    </row>
    <row r="1539" customFormat="false" ht="29.85" hidden="false" customHeight="false" outlineLevel="0" collapsed="false">
      <c r="A1539" s="99" t="n">
        <v>205308065</v>
      </c>
      <c r="B1539" s="13" t="s">
        <v>4720</v>
      </c>
      <c r="C1539" s="14" t="n">
        <v>34460.4</v>
      </c>
    </row>
    <row r="1540" customFormat="false" ht="29.85" hidden="false" customHeight="false" outlineLevel="0" collapsed="false">
      <c r="A1540" s="99" t="n">
        <v>205308066</v>
      </c>
      <c r="B1540" s="13" t="s">
        <v>3100</v>
      </c>
      <c r="C1540" s="14" t="n">
        <v>3853.5</v>
      </c>
    </row>
    <row r="1541" customFormat="false" ht="29.85" hidden="false" customHeight="false" outlineLevel="0" collapsed="false">
      <c r="A1541" s="99" t="n">
        <v>205308073</v>
      </c>
      <c r="B1541" s="13" t="s">
        <v>4431</v>
      </c>
      <c r="C1541" s="14" t="n">
        <v>26974.5</v>
      </c>
    </row>
    <row r="1542" s="12" customFormat="true" ht="29.85" hidden="false" customHeight="false" outlineLevel="0" collapsed="false">
      <c r="A1542" s="7" t="n">
        <v>205308081</v>
      </c>
      <c r="B1542" s="9" t="s">
        <v>5334</v>
      </c>
      <c r="C1542" s="10" t="n">
        <v>7707</v>
      </c>
      <c r="AMB1542" s="0"/>
      <c r="AMC1542" s="0"/>
      <c r="AMD1542" s="0"/>
      <c r="AME1542" s="0"/>
      <c r="AMF1542" s="0"/>
      <c r="AMG1542" s="0"/>
      <c r="AMH1542" s="0"/>
      <c r="AMI1542" s="0"/>
      <c r="AMJ1542" s="0"/>
    </row>
    <row r="1543" customFormat="false" ht="29.85" hidden="false" customHeight="false" outlineLevel="0" collapsed="false">
      <c r="A1543" s="7" t="n">
        <v>205308081</v>
      </c>
      <c r="B1543" s="24" t="s">
        <v>5335</v>
      </c>
      <c r="C1543" s="25" t="n">
        <v>7707</v>
      </c>
    </row>
    <row r="1544" customFormat="false" ht="29.85" hidden="false" customHeight="false" outlineLevel="0" collapsed="false">
      <c r="A1544" s="7" t="n">
        <v>205308102</v>
      </c>
      <c r="B1544" s="9" t="s">
        <v>1507</v>
      </c>
      <c r="C1544" s="10" t="n">
        <v>11560.5</v>
      </c>
    </row>
    <row r="1545" customFormat="false" ht="29.85" hidden="false" customHeight="false" outlineLevel="0" collapsed="false">
      <c r="A1545" s="7" t="n">
        <v>205308102</v>
      </c>
      <c r="B1545" s="9" t="s">
        <v>1508</v>
      </c>
      <c r="C1545" s="10" t="n">
        <v>11560.5</v>
      </c>
    </row>
    <row r="1546" customFormat="false" ht="29.85" hidden="false" customHeight="false" outlineLevel="0" collapsed="false">
      <c r="A1546" s="99" t="n">
        <v>205308108</v>
      </c>
      <c r="B1546" s="13" t="s">
        <v>1103</v>
      </c>
      <c r="C1546" s="14" t="n">
        <v>15414</v>
      </c>
    </row>
    <row r="1547" customFormat="false" ht="29.85" hidden="false" customHeight="false" outlineLevel="0" collapsed="false">
      <c r="A1547" s="99" t="n">
        <v>205308115</v>
      </c>
      <c r="B1547" s="13" t="s">
        <v>729</v>
      </c>
      <c r="C1547" s="14" t="n">
        <v>28717</v>
      </c>
    </row>
    <row r="1548" customFormat="false" ht="29.85" hidden="false" customHeight="false" outlineLevel="0" collapsed="false">
      <c r="A1548" s="99" t="n">
        <v>205308123</v>
      </c>
      <c r="B1548" s="13" t="s">
        <v>6619</v>
      </c>
      <c r="C1548" s="14" t="n">
        <v>34460.4</v>
      </c>
    </row>
    <row r="1549" customFormat="false" ht="29.85" hidden="false" customHeight="false" outlineLevel="0" collapsed="false">
      <c r="A1549" s="99" t="n">
        <v>205308124</v>
      </c>
      <c r="B1549" s="13" t="s">
        <v>5446</v>
      </c>
      <c r="C1549" s="14" t="n">
        <v>23121</v>
      </c>
    </row>
    <row r="1550" customFormat="false" ht="29.85" hidden="false" customHeight="false" outlineLevel="0" collapsed="false">
      <c r="A1550" s="99" t="n">
        <v>205308129</v>
      </c>
      <c r="B1550" s="13" t="s">
        <v>4080</v>
      </c>
      <c r="C1550" s="14" t="n">
        <v>7707</v>
      </c>
    </row>
    <row r="1551" customFormat="false" ht="29.85" hidden="false" customHeight="false" outlineLevel="0" collapsed="false">
      <c r="A1551" s="99" t="n">
        <v>205308130</v>
      </c>
      <c r="B1551" s="13" t="s">
        <v>3440</v>
      </c>
      <c r="C1551" s="14" t="n">
        <v>34460.4</v>
      </c>
    </row>
    <row r="1552" customFormat="false" ht="29.85" hidden="false" customHeight="false" outlineLevel="0" collapsed="false">
      <c r="A1552" s="99" t="n">
        <v>205308131</v>
      </c>
      <c r="B1552" s="13" t="s">
        <v>6291</v>
      </c>
      <c r="C1552" s="14" t="n">
        <v>7707</v>
      </c>
    </row>
    <row r="1553" customFormat="false" ht="29.85" hidden="false" customHeight="false" outlineLevel="0" collapsed="false">
      <c r="A1553" s="99" t="n">
        <v>205308132</v>
      </c>
      <c r="B1553" s="13" t="s">
        <v>3505</v>
      </c>
      <c r="C1553" s="14" t="n">
        <v>19267.5</v>
      </c>
    </row>
    <row r="1554" customFormat="false" ht="29.85" hidden="false" customHeight="false" outlineLevel="0" collapsed="false">
      <c r="A1554" s="99" t="n">
        <v>205308135</v>
      </c>
      <c r="B1554" s="13" t="s">
        <v>2926</v>
      </c>
      <c r="C1554" s="14" t="n">
        <v>15414</v>
      </c>
    </row>
    <row r="1555" customFormat="false" ht="29.85" hidden="false" customHeight="false" outlineLevel="0" collapsed="false">
      <c r="A1555" s="7" t="n">
        <v>205308144</v>
      </c>
      <c r="B1555" s="9" t="s">
        <v>3489</v>
      </c>
      <c r="C1555" s="10" t="n">
        <v>3853.5</v>
      </c>
    </row>
    <row r="1556" customFormat="false" ht="15.65" hidden="false" customHeight="false" outlineLevel="0" collapsed="false">
      <c r="A1556" s="7" t="n">
        <v>205308144</v>
      </c>
      <c r="B1556" s="9" t="s">
        <v>3490</v>
      </c>
      <c r="C1556" s="10" t="n">
        <v>3853.5</v>
      </c>
    </row>
    <row r="1557" customFormat="false" ht="29.85" hidden="false" customHeight="false" outlineLevel="0" collapsed="false">
      <c r="A1557" s="99" t="n">
        <v>205308147</v>
      </c>
      <c r="B1557" s="13" t="s">
        <v>521</v>
      </c>
      <c r="C1557" s="14" t="n">
        <v>23467.5</v>
      </c>
    </row>
    <row r="1558" customFormat="false" ht="15.65" hidden="false" customHeight="false" outlineLevel="0" collapsed="false">
      <c r="A1558" s="99" t="n">
        <v>205308152</v>
      </c>
      <c r="B1558" s="13" t="s">
        <v>850</v>
      </c>
      <c r="C1558" s="14" t="n">
        <v>7707</v>
      </c>
    </row>
    <row r="1559" customFormat="false" ht="29.85" hidden="false" customHeight="false" outlineLevel="0" collapsed="false">
      <c r="A1559" s="99" t="n">
        <v>205308156</v>
      </c>
      <c r="B1559" s="13" t="s">
        <v>4351</v>
      </c>
      <c r="C1559" s="14" t="n">
        <v>7707</v>
      </c>
    </row>
    <row r="1560" customFormat="false" ht="15.65" hidden="false" customHeight="false" outlineLevel="0" collapsed="false">
      <c r="A1560" s="99" t="n">
        <v>205308158</v>
      </c>
      <c r="B1560" s="13" t="s">
        <v>3681</v>
      </c>
      <c r="C1560" s="14" t="n">
        <v>15414</v>
      </c>
    </row>
    <row r="1561" customFormat="false" ht="29.85" hidden="false" customHeight="false" outlineLevel="0" collapsed="false">
      <c r="A1561" s="99" t="n">
        <v>205308159</v>
      </c>
      <c r="B1561" s="13" t="s">
        <v>4920</v>
      </c>
      <c r="C1561" s="14" t="n">
        <v>7707</v>
      </c>
    </row>
    <row r="1562" customFormat="false" ht="29.85" hidden="false" customHeight="false" outlineLevel="0" collapsed="false">
      <c r="A1562" s="99" t="n">
        <v>205308161</v>
      </c>
      <c r="B1562" s="13" t="s">
        <v>5324</v>
      </c>
      <c r="C1562" s="14" t="n">
        <v>26974.5</v>
      </c>
    </row>
    <row r="1563" customFormat="false" ht="15.65" hidden="false" customHeight="false" outlineLevel="0" collapsed="false">
      <c r="A1563" s="99" t="n">
        <v>205308162</v>
      </c>
      <c r="B1563" s="13" t="s">
        <v>1271</v>
      </c>
      <c r="C1563" s="14" t="n">
        <v>3853.5</v>
      </c>
    </row>
    <row r="1564" customFormat="false" ht="29.85" hidden="false" customHeight="false" outlineLevel="0" collapsed="false">
      <c r="A1564" s="99" t="n">
        <v>205308167</v>
      </c>
      <c r="B1564" s="13" t="s">
        <v>1667</v>
      </c>
      <c r="C1564" s="14" t="n">
        <v>19267.5</v>
      </c>
    </row>
    <row r="1565" customFormat="false" ht="29.85" hidden="false" customHeight="false" outlineLevel="0" collapsed="false">
      <c r="A1565" s="99" t="n">
        <v>205308168</v>
      </c>
      <c r="B1565" s="13" t="s">
        <v>3717</v>
      </c>
      <c r="C1565" s="14" t="n">
        <v>26974.5</v>
      </c>
    </row>
    <row r="1566" s="12" customFormat="true" ht="29.85" hidden="false" customHeight="false" outlineLevel="0" collapsed="false">
      <c r="A1566" s="99" t="n">
        <v>205308170</v>
      </c>
      <c r="B1566" s="13" t="s">
        <v>1201</v>
      </c>
      <c r="C1566" s="14" t="n">
        <v>23121</v>
      </c>
      <c r="AMB1566" s="0"/>
      <c r="AMC1566" s="0"/>
      <c r="AMD1566" s="0"/>
      <c r="AME1566" s="0"/>
      <c r="AMF1566" s="0"/>
      <c r="AMG1566" s="0"/>
      <c r="AMH1566" s="0"/>
      <c r="AMI1566" s="0"/>
      <c r="AMJ1566" s="0"/>
    </row>
    <row r="1567" s="12" customFormat="true" ht="29.85" hidden="false" customHeight="false" outlineLevel="0" collapsed="false">
      <c r="A1567" s="99" t="n">
        <v>205308173</v>
      </c>
      <c r="B1567" s="13" t="s">
        <v>3058</v>
      </c>
      <c r="C1567" s="14" t="n">
        <v>11560.5</v>
      </c>
      <c r="AMB1567" s="0"/>
      <c r="AMC1567" s="0"/>
      <c r="AMD1567" s="0"/>
      <c r="AME1567" s="0"/>
      <c r="AMF1567" s="0"/>
      <c r="AMG1567" s="0"/>
      <c r="AMH1567" s="0"/>
      <c r="AMI1567" s="0"/>
      <c r="AMJ1567" s="0"/>
    </row>
    <row r="1568" customFormat="false" ht="29.85" hidden="false" customHeight="false" outlineLevel="0" collapsed="false">
      <c r="A1568" s="99" t="n">
        <v>205308178</v>
      </c>
      <c r="B1568" s="13" t="s">
        <v>397</v>
      </c>
      <c r="C1568" s="14" t="n">
        <v>19267.5</v>
      </c>
    </row>
    <row r="1569" s="12" customFormat="true" ht="29.85" hidden="false" customHeight="false" outlineLevel="0" collapsed="false">
      <c r="A1569" s="99" t="n">
        <v>205308182</v>
      </c>
      <c r="B1569" s="13" t="s">
        <v>3947</v>
      </c>
      <c r="C1569" s="14" t="n">
        <v>23121</v>
      </c>
      <c r="AMB1569" s="0"/>
      <c r="AMC1569" s="0"/>
      <c r="AMD1569" s="0"/>
      <c r="AME1569" s="0"/>
      <c r="AMF1569" s="0"/>
      <c r="AMG1569" s="0"/>
      <c r="AMH1569" s="0"/>
      <c r="AMI1569" s="0"/>
      <c r="AMJ1569" s="0"/>
    </row>
    <row r="1570" s="12" customFormat="true" ht="29.85" hidden="false" customHeight="false" outlineLevel="0" collapsed="false">
      <c r="A1570" s="99" t="n">
        <v>205308184</v>
      </c>
      <c r="B1570" s="13" t="s">
        <v>3884</v>
      </c>
      <c r="C1570" s="14" t="n">
        <v>19267.5</v>
      </c>
      <c r="AMB1570" s="0"/>
      <c r="AMC1570" s="0"/>
      <c r="AMD1570" s="0"/>
      <c r="AME1570" s="0"/>
      <c r="AMF1570" s="0"/>
      <c r="AMG1570" s="0"/>
      <c r="AMH1570" s="0"/>
      <c r="AMI1570" s="0"/>
      <c r="AMJ1570" s="0"/>
    </row>
    <row r="1571" s="12" customFormat="true" ht="29.85" hidden="false" customHeight="false" outlineLevel="0" collapsed="false">
      <c r="A1571" s="99" t="n">
        <v>205308186</v>
      </c>
      <c r="B1571" s="13" t="s">
        <v>40</v>
      </c>
      <c r="C1571" s="14" t="n">
        <v>34460.4</v>
      </c>
      <c r="AMB1571" s="0"/>
      <c r="AMC1571" s="0"/>
      <c r="AMD1571" s="0"/>
      <c r="AME1571" s="0"/>
      <c r="AMF1571" s="0"/>
      <c r="AMG1571" s="0"/>
      <c r="AMH1571" s="0"/>
      <c r="AMI1571" s="0"/>
      <c r="AMJ1571" s="0"/>
    </row>
    <row r="1572" customFormat="false" ht="29.85" hidden="false" customHeight="false" outlineLevel="0" collapsed="false">
      <c r="A1572" s="99" t="n">
        <v>205308190</v>
      </c>
      <c r="B1572" s="13" t="s">
        <v>578</v>
      </c>
      <c r="C1572" s="14" t="n">
        <v>5743.4</v>
      </c>
    </row>
    <row r="1573" customFormat="false" ht="29.85" hidden="false" customHeight="false" outlineLevel="0" collapsed="false">
      <c r="A1573" s="99" t="n">
        <v>205308195</v>
      </c>
      <c r="B1573" s="13" t="s">
        <v>4091</v>
      </c>
      <c r="C1573" s="14" t="n">
        <v>7707</v>
      </c>
    </row>
    <row r="1574" customFormat="false" ht="29.85" hidden="false" customHeight="false" outlineLevel="0" collapsed="false">
      <c r="A1574" s="99" t="n">
        <v>205308200</v>
      </c>
      <c r="B1574" s="13" t="s">
        <v>4734</v>
      </c>
      <c r="C1574" s="14" t="n">
        <v>23121</v>
      </c>
    </row>
    <row r="1575" customFormat="false" ht="29.85" hidden="false" customHeight="false" outlineLevel="0" collapsed="false">
      <c r="A1575" s="99" t="n">
        <v>205308201</v>
      </c>
      <c r="B1575" s="13" t="s">
        <v>835</v>
      </c>
      <c r="C1575" s="14" t="n">
        <v>15414</v>
      </c>
    </row>
    <row r="1576" customFormat="false" ht="29.85" hidden="false" customHeight="false" outlineLevel="0" collapsed="false">
      <c r="A1576" s="99" t="n">
        <v>205308202</v>
      </c>
      <c r="B1576" s="13" t="s">
        <v>6336</v>
      </c>
      <c r="C1576" s="14" t="n">
        <v>7707</v>
      </c>
    </row>
    <row r="1577" customFormat="false" ht="29.85" hidden="false" customHeight="false" outlineLevel="0" collapsed="false">
      <c r="A1577" s="7" t="n">
        <v>205308205</v>
      </c>
      <c r="B1577" s="9" t="s">
        <v>2217</v>
      </c>
      <c r="C1577" s="10" t="n">
        <v>34681.5</v>
      </c>
    </row>
    <row r="1578" customFormat="false" ht="29.85" hidden="false" customHeight="false" outlineLevel="0" collapsed="false">
      <c r="A1578" s="7" t="n">
        <v>205308205</v>
      </c>
      <c r="B1578" s="9" t="s">
        <v>2218</v>
      </c>
      <c r="C1578" s="10" t="n">
        <v>34681.5</v>
      </c>
    </row>
    <row r="1579" customFormat="false" ht="29.85" hidden="false" customHeight="false" outlineLevel="0" collapsed="false">
      <c r="A1579" s="99" t="n">
        <v>205308214</v>
      </c>
      <c r="B1579" s="13" t="s">
        <v>2822</v>
      </c>
      <c r="C1579" s="14" t="n">
        <v>11560.5</v>
      </c>
    </row>
    <row r="1580" customFormat="false" ht="29.85" hidden="false" customHeight="false" outlineLevel="0" collapsed="false">
      <c r="A1580" s="99" t="n">
        <v>205308216</v>
      </c>
      <c r="B1580" s="13" t="s">
        <v>606</v>
      </c>
      <c r="C1580" s="14" t="n">
        <v>3853.5</v>
      </c>
    </row>
    <row r="1581" customFormat="false" ht="29.85" hidden="false" customHeight="false" outlineLevel="0" collapsed="false">
      <c r="A1581" s="99" t="n">
        <v>205308221</v>
      </c>
      <c r="B1581" s="13" t="s">
        <v>608</v>
      </c>
      <c r="C1581" s="14" t="n">
        <v>3853.5</v>
      </c>
    </row>
    <row r="1582" customFormat="false" ht="29.85" hidden="false" customHeight="false" outlineLevel="0" collapsed="false">
      <c r="A1582" s="99" t="n">
        <v>205308230</v>
      </c>
      <c r="B1582" s="13" t="s">
        <v>5577</v>
      </c>
      <c r="C1582" s="14" t="n">
        <v>11560.5</v>
      </c>
    </row>
    <row r="1583" s="12" customFormat="true" ht="29.85" hidden="false" customHeight="false" outlineLevel="0" collapsed="false">
      <c r="A1583" s="99" t="n">
        <v>205308231</v>
      </c>
      <c r="B1583" s="13" t="s">
        <v>3184</v>
      </c>
      <c r="C1583" s="14" t="n">
        <v>7707</v>
      </c>
      <c r="AMB1583" s="0"/>
      <c r="AMC1583" s="0"/>
      <c r="AMD1583" s="0"/>
      <c r="AME1583" s="0"/>
      <c r="AMF1583" s="0"/>
      <c r="AMG1583" s="0"/>
      <c r="AMH1583" s="0"/>
      <c r="AMI1583" s="0"/>
      <c r="AMJ1583" s="0"/>
    </row>
    <row r="1584" s="12" customFormat="true" ht="29.85" hidden="false" customHeight="false" outlineLevel="0" collapsed="false">
      <c r="A1584" s="99" t="n">
        <v>205308232</v>
      </c>
      <c r="B1584" s="13" t="s">
        <v>2486</v>
      </c>
      <c r="C1584" s="14" t="n">
        <v>7707</v>
      </c>
      <c r="AMB1584" s="0"/>
      <c r="AMC1584" s="0"/>
      <c r="AMD1584" s="0"/>
      <c r="AME1584" s="0"/>
      <c r="AMF1584" s="0"/>
      <c r="AMG1584" s="0"/>
      <c r="AMH1584" s="0"/>
      <c r="AMI1584" s="0"/>
      <c r="AMJ1584" s="0"/>
    </row>
    <row r="1585" s="12" customFormat="true" ht="29.85" hidden="false" customHeight="false" outlineLevel="0" collapsed="false">
      <c r="A1585" s="99" t="n">
        <v>205308238</v>
      </c>
      <c r="B1585" s="13" t="s">
        <v>6722</v>
      </c>
      <c r="C1585" s="14" t="n">
        <v>23121</v>
      </c>
      <c r="AMB1585" s="0"/>
      <c r="AMC1585" s="0"/>
      <c r="AMD1585" s="0"/>
      <c r="AME1585" s="0"/>
      <c r="AMF1585" s="0"/>
      <c r="AMG1585" s="0"/>
      <c r="AMH1585" s="0"/>
      <c r="AMI1585" s="0"/>
      <c r="AMJ1585" s="0"/>
    </row>
    <row r="1586" customFormat="false" ht="29.85" hidden="false" customHeight="false" outlineLevel="0" collapsed="false">
      <c r="A1586" s="99" t="n">
        <v>205308239</v>
      </c>
      <c r="B1586" s="13" t="s">
        <v>4817</v>
      </c>
      <c r="C1586" s="14" t="n">
        <v>17230.2</v>
      </c>
    </row>
    <row r="1587" customFormat="false" ht="29.85" hidden="false" customHeight="false" outlineLevel="0" collapsed="false">
      <c r="A1587" s="99" t="n">
        <v>205308240</v>
      </c>
      <c r="B1587" s="13" t="s">
        <v>2427</v>
      </c>
      <c r="C1587" s="14" t="n">
        <v>19267.5</v>
      </c>
    </row>
    <row r="1588" customFormat="false" ht="29.85" hidden="false" customHeight="false" outlineLevel="0" collapsed="false">
      <c r="A1588" s="128" t="n">
        <v>205308251</v>
      </c>
      <c r="B1588" s="13" t="s">
        <v>5161</v>
      </c>
      <c r="C1588" s="14" t="n">
        <v>15414</v>
      </c>
    </row>
    <row r="1589" customFormat="false" ht="29.85" hidden="false" customHeight="false" outlineLevel="0" collapsed="false">
      <c r="A1589" s="99" t="n">
        <v>205308252</v>
      </c>
      <c r="B1589" s="13" t="s">
        <v>6661</v>
      </c>
      <c r="C1589" s="14" t="n">
        <v>23121</v>
      </c>
    </row>
    <row r="1590" customFormat="false" ht="15.65" hidden="false" customHeight="false" outlineLevel="0" collapsed="false">
      <c r="A1590" s="99" t="n">
        <v>205308257</v>
      </c>
      <c r="B1590" s="13" t="s">
        <v>4357</v>
      </c>
      <c r="C1590" s="14" t="n">
        <v>11560.5</v>
      </c>
    </row>
    <row r="1591" customFormat="false" ht="29.85" hidden="false" customHeight="false" outlineLevel="0" collapsed="false">
      <c r="A1591" s="99" t="n">
        <v>205308259</v>
      </c>
      <c r="B1591" s="13" t="s">
        <v>1492</v>
      </c>
      <c r="C1591" s="14" t="n">
        <v>53949</v>
      </c>
    </row>
    <row r="1592" customFormat="false" ht="29.85" hidden="false" customHeight="false" outlineLevel="0" collapsed="false">
      <c r="A1592" s="99" t="n">
        <v>205308262</v>
      </c>
      <c r="B1592" s="13" t="s">
        <v>5732</v>
      </c>
      <c r="C1592" s="14" t="n">
        <v>3853.5</v>
      </c>
    </row>
    <row r="1593" customFormat="false" ht="29.85" hidden="false" customHeight="false" outlineLevel="0" collapsed="false">
      <c r="A1593" s="99" t="n">
        <v>205308265</v>
      </c>
      <c r="B1593" s="13" t="s">
        <v>952</v>
      </c>
      <c r="C1593" s="14" t="n">
        <v>23121</v>
      </c>
    </row>
    <row r="1594" customFormat="false" ht="29.85" hidden="false" customHeight="false" outlineLevel="0" collapsed="false">
      <c r="A1594" s="99" t="n">
        <v>205308270</v>
      </c>
      <c r="B1594" s="13" t="s">
        <v>1608</v>
      </c>
      <c r="C1594" s="14" t="n">
        <v>11560.5</v>
      </c>
    </row>
    <row r="1595" customFormat="false" ht="29.85" hidden="false" customHeight="false" outlineLevel="0" collapsed="false">
      <c r="A1595" s="99" t="n">
        <v>205308272</v>
      </c>
      <c r="B1595" s="13" t="s">
        <v>5586</v>
      </c>
      <c r="C1595" s="14" t="n">
        <v>26974.5</v>
      </c>
    </row>
    <row r="1596" customFormat="false" ht="15.65" hidden="false" customHeight="false" outlineLevel="0" collapsed="false">
      <c r="A1596" s="99" t="n">
        <v>205308298</v>
      </c>
      <c r="B1596" s="13" t="s">
        <v>4893</v>
      </c>
      <c r="C1596" s="14" t="n">
        <v>19267.5</v>
      </c>
    </row>
    <row r="1597" customFormat="false" ht="29.85" hidden="false" customHeight="false" outlineLevel="0" collapsed="false">
      <c r="A1597" s="99" t="n">
        <v>205308299</v>
      </c>
      <c r="B1597" s="13" t="s">
        <v>3589</v>
      </c>
      <c r="C1597" s="14" t="n">
        <v>15414</v>
      </c>
    </row>
    <row r="1598" customFormat="false" ht="29.85" hidden="false" customHeight="false" outlineLevel="0" collapsed="false">
      <c r="A1598" s="99" t="n">
        <v>205308302</v>
      </c>
      <c r="B1598" s="13" t="s">
        <v>2591</v>
      </c>
      <c r="C1598" s="14" t="n">
        <v>18774</v>
      </c>
    </row>
    <row r="1599" customFormat="false" ht="29.85" hidden="false" customHeight="false" outlineLevel="0" collapsed="false">
      <c r="A1599" s="7" t="n">
        <v>205308304</v>
      </c>
      <c r="B1599" s="9" t="s">
        <v>120</v>
      </c>
      <c r="C1599" s="10" t="n">
        <v>7707</v>
      </c>
    </row>
    <row r="1600" customFormat="false" ht="15.65" hidden="false" customHeight="false" outlineLevel="0" collapsed="false">
      <c r="A1600" s="7" t="n">
        <v>205308304</v>
      </c>
      <c r="B1600" s="9" t="s">
        <v>121</v>
      </c>
      <c r="C1600" s="10" t="n">
        <v>7707</v>
      </c>
    </row>
    <row r="1601" customFormat="false" ht="15.65" hidden="false" customHeight="false" outlineLevel="0" collapsed="false">
      <c r="A1601" s="99" t="n">
        <v>205308305</v>
      </c>
      <c r="B1601" s="13" t="s">
        <v>1393</v>
      </c>
      <c r="C1601" s="14" t="n">
        <v>11560.5</v>
      </c>
    </row>
    <row r="1602" customFormat="false" ht="29.85" hidden="false" customHeight="false" outlineLevel="0" collapsed="false">
      <c r="A1602" s="99" t="n">
        <v>205308307</v>
      </c>
      <c r="B1602" s="13" t="s">
        <v>5498</v>
      </c>
      <c r="C1602" s="14" t="n">
        <v>19267.5</v>
      </c>
    </row>
    <row r="1603" customFormat="false" ht="29.85" hidden="false" customHeight="false" outlineLevel="0" collapsed="false">
      <c r="A1603" s="99" t="n">
        <v>205308310</v>
      </c>
      <c r="B1603" s="13" t="s">
        <v>4811</v>
      </c>
      <c r="C1603" s="14" t="n">
        <v>19267.5</v>
      </c>
    </row>
    <row r="1604" customFormat="false" ht="29.85" hidden="false" customHeight="false" outlineLevel="0" collapsed="false">
      <c r="A1604" s="128" t="n">
        <v>205308311</v>
      </c>
      <c r="B1604" s="13" t="s">
        <v>2776</v>
      </c>
      <c r="C1604" s="14" t="n">
        <v>17230.2</v>
      </c>
    </row>
    <row r="1605" customFormat="false" ht="29.85" hidden="false" customHeight="false" outlineLevel="0" collapsed="false">
      <c r="A1605" s="99" t="n">
        <v>205308315</v>
      </c>
      <c r="B1605" s="13" t="s">
        <v>190</v>
      </c>
      <c r="C1605" s="14" t="n">
        <v>11560.5</v>
      </c>
    </row>
    <row r="1606" customFormat="false" ht="15.65" hidden="false" customHeight="false" outlineLevel="0" collapsed="false">
      <c r="A1606" s="99" t="n">
        <v>205308318</v>
      </c>
      <c r="B1606" s="13" t="s">
        <v>6135</v>
      </c>
      <c r="C1606" s="14" t="n">
        <v>7707</v>
      </c>
    </row>
    <row r="1607" customFormat="false" ht="29.85" hidden="false" customHeight="false" outlineLevel="0" collapsed="false">
      <c r="A1607" s="99" t="n">
        <v>205308332</v>
      </c>
      <c r="B1607" s="13" t="s">
        <v>6009</v>
      </c>
      <c r="C1607" s="14" t="n">
        <v>7707</v>
      </c>
    </row>
    <row r="1608" customFormat="false" ht="29.85" hidden="false" customHeight="false" outlineLevel="0" collapsed="false">
      <c r="A1608" s="99" t="n">
        <v>205308335</v>
      </c>
      <c r="B1608" s="13" t="s">
        <v>2994</v>
      </c>
      <c r="C1608" s="14" t="n">
        <v>3853.5</v>
      </c>
    </row>
    <row r="1609" customFormat="false" ht="29.85" hidden="false" customHeight="false" outlineLevel="0" collapsed="false">
      <c r="A1609" s="7" t="n">
        <v>205308341</v>
      </c>
      <c r="B1609" s="9" t="s">
        <v>5257</v>
      </c>
      <c r="C1609" s="10" t="n">
        <v>19267.5</v>
      </c>
    </row>
    <row r="1610" customFormat="false" ht="29.85" hidden="false" customHeight="false" outlineLevel="0" collapsed="false">
      <c r="A1610" s="7" t="n">
        <v>205308341</v>
      </c>
      <c r="B1610" s="9" t="s">
        <v>5258</v>
      </c>
      <c r="C1610" s="10" t="n">
        <v>19267.5</v>
      </c>
    </row>
    <row r="1611" customFormat="false" ht="29.85" hidden="false" customHeight="false" outlineLevel="0" collapsed="false">
      <c r="A1611" s="7" t="n">
        <v>205308341</v>
      </c>
      <c r="B1611" s="115" t="s">
        <v>5259</v>
      </c>
      <c r="C1611" s="10" t="n">
        <v>19267.5</v>
      </c>
    </row>
    <row r="1612" customFormat="false" ht="29.85" hidden="false" customHeight="false" outlineLevel="0" collapsed="false">
      <c r="A1612" s="99" t="n">
        <v>205308343</v>
      </c>
      <c r="B1612" s="13" t="s">
        <v>4799</v>
      </c>
      <c r="C1612" s="14" t="n">
        <v>19267.5</v>
      </c>
    </row>
    <row r="1613" customFormat="false" ht="29.85" hidden="false" customHeight="false" outlineLevel="0" collapsed="false">
      <c r="A1613" s="128" t="n">
        <v>205308344</v>
      </c>
      <c r="B1613" s="13" t="s">
        <v>1498</v>
      </c>
      <c r="C1613" s="14" t="n">
        <v>7707</v>
      </c>
    </row>
    <row r="1614" customFormat="false" ht="33.55" hidden="false" customHeight="true" outlineLevel="0" collapsed="false">
      <c r="A1614" s="99" t="n">
        <v>205308356</v>
      </c>
      <c r="B1614" s="13" t="s">
        <v>36</v>
      </c>
      <c r="C1614" s="14" t="n">
        <v>23121</v>
      </c>
    </row>
    <row r="1615" customFormat="false" ht="15.65" hidden="false" customHeight="false" outlineLevel="0" collapsed="false">
      <c r="A1615" s="99" t="n">
        <v>205308364</v>
      </c>
      <c r="B1615" s="13" t="s">
        <v>3364</v>
      </c>
      <c r="C1615" s="14" t="n">
        <v>23121</v>
      </c>
    </row>
    <row r="1616" customFormat="false" ht="29.85" hidden="false" customHeight="false" outlineLevel="0" collapsed="false">
      <c r="A1616" s="99" t="n">
        <v>205308366</v>
      </c>
      <c r="B1616" s="13" t="s">
        <v>626</v>
      </c>
      <c r="C1616" s="14" t="n">
        <v>11560.5</v>
      </c>
    </row>
    <row r="1617" customFormat="false" ht="29.85" hidden="false" customHeight="false" outlineLevel="0" collapsed="false">
      <c r="A1617" s="99" t="n">
        <v>205308367</v>
      </c>
      <c r="B1617" s="13" t="s">
        <v>2608</v>
      </c>
      <c r="C1617" s="14" t="n">
        <v>11560.5</v>
      </c>
    </row>
    <row r="1618" customFormat="false" ht="29.85" hidden="false" customHeight="false" outlineLevel="0" collapsed="false">
      <c r="A1618" s="128" t="n">
        <v>205308374</v>
      </c>
      <c r="B1618" s="13" t="s">
        <v>6759</v>
      </c>
      <c r="C1618" s="14" t="n">
        <v>3853.5</v>
      </c>
    </row>
    <row r="1619" customFormat="false" ht="29.85" hidden="false" customHeight="false" outlineLevel="0" collapsed="false">
      <c r="A1619" s="99" t="n">
        <v>205308378</v>
      </c>
      <c r="B1619" s="13" t="s">
        <v>2063</v>
      </c>
      <c r="C1619" s="14" t="n">
        <v>7707</v>
      </c>
    </row>
    <row r="1620" customFormat="false" ht="29.85" hidden="false" customHeight="false" outlineLevel="0" collapsed="false">
      <c r="A1620" s="128" t="n">
        <v>205308382</v>
      </c>
      <c r="B1620" s="13" t="s">
        <v>1708</v>
      </c>
      <c r="C1620" s="14" t="n">
        <v>11486.8</v>
      </c>
    </row>
    <row r="1621" customFormat="false" ht="15.65" hidden="false" customHeight="false" outlineLevel="0" collapsed="false">
      <c r="A1621" s="7" t="n">
        <v>205308386</v>
      </c>
      <c r="B1621" s="9" t="s">
        <v>5148</v>
      </c>
      <c r="C1621" s="10" t="n">
        <v>17230.2</v>
      </c>
    </row>
    <row r="1622" customFormat="false" ht="29.85" hidden="false" customHeight="false" outlineLevel="0" collapsed="false">
      <c r="A1622" s="7" t="n">
        <v>205308386</v>
      </c>
      <c r="B1622" s="9" t="s">
        <v>5149</v>
      </c>
      <c r="C1622" s="10" t="n">
        <v>17230.2</v>
      </c>
    </row>
    <row r="1623" customFormat="false" ht="29.85" hidden="false" customHeight="false" outlineLevel="0" collapsed="false">
      <c r="A1623" s="99" t="n">
        <v>205308389</v>
      </c>
      <c r="B1623" s="13" t="s">
        <v>3352</v>
      </c>
      <c r="C1623" s="14" t="n">
        <v>11560.5</v>
      </c>
    </row>
    <row r="1624" s="38" customFormat="true" ht="29.85" hidden="false" customHeight="false" outlineLevel="0" collapsed="false">
      <c r="A1624" s="99" t="n">
        <v>205308395</v>
      </c>
      <c r="B1624" s="13" t="s">
        <v>5221</v>
      </c>
      <c r="C1624" s="14" t="n">
        <v>11560.5</v>
      </c>
      <c r="ALZ1624" s="0"/>
      <c r="AMA1624" s="0"/>
      <c r="AMB1624" s="0"/>
      <c r="AMC1624" s="0"/>
      <c r="AMD1624" s="0"/>
      <c r="AME1624" s="0"/>
      <c r="AMF1624" s="0"/>
      <c r="AMG1624" s="0"/>
      <c r="AMH1624" s="0"/>
      <c r="AMI1624" s="0"/>
      <c r="AMJ1624" s="0"/>
    </row>
    <row r="1625" customFormat="false" ht="29.85" hidden="false" customHeight="false" outlineLevel="0" collapsed="false">
      <c r="A1625" s="99" t="n">
        <v>205308397</v>
      </c>
      <c r="B1625" s="13" t="s">
        <v>2881</v>
      </c>
      <c r="C1625" s="14" t="n">
        <v>15414</v>
      </c>
    </row>
    <row r="1626" customFormat="false" ht="15.65" hidden="false" customHeight="false" outlineLevel="0" collapsed="false">
      <c r="A1626" s="99" t="n">
        <v>205308401</v>
      </c>
      <c r="B1626" s="13" t="s">
        <v>4878</v>
      </c>
      <c r="C1626" s="14" t="n">
        <v>11486.8</v>
      </c>
    </row>
    <row r="1627" customFormat="false" ht="29.85" hidden="false" customHeight="false" outlineLevel="0" collapsed="false">
      <c r="A1627" s="99" t="n">
        <v>205308406</v>
      </c>
      <c r="B1627" s="13" t="s">
        <v>2283</v>
      </c>
      <c r="C1627" s="14" t="n">
        <v>11560.5</v>
      </c>
    </row>
    <row r="1628" customFormat="false" ht="29.85" hidden="false" customHeight="false" outlineLevel="0" collapsed="false">
      <c r="A1628" s="128" t="n">
        <v>205308408</v>
      </c>
      <c r="B1628" s="13" t="s">
        <v>4049</v>
      </c>
      <c r="C1628" s="14" t="n">
        <v>34681.5</v>
      </c>
    </row>
    <row r="1629" customFormat="false" ht="29.85" hidden="false" customHeight="false" outlineLevel="0" collapsed="false">
      <c r="A1629" s="99" t="n">
        <v>205308415</v>
      </c>
      <c r="B1629" s="13" t="s">
        <v>4590</v>
      </c>
      <c r="C1629" s="14" t="n">
        <v>7707</v>
      </c>
    </row>
    <row r="1630" customFormat="false" ht="29.85" hidden="false" customHeight="false" outlineLevel="0" collapsed="false">
      <c r="A1630" s="99" t="n">
        <v>205308416</v>
      </c>
      <c r="B1630" s="13" t="s">
        <v>339</v>
      </c>
      <c r="C1630" s="14" t="n">
        <v>9387</v>
      </c>
    </row>
    <row r="1631" customFormat="false" ht="29.85" hidden="false" customHeight="false" outlineLevel="0" collapsed="false">
      <c r="A1631" s="99" t="n">
        <v>205308418</v>
      </c>
      <c r="B1631" s="13" t="s">
        <v>4116</v>
      </c>
      <c r="C1631" s="14" t="n">
        <v>7707</v>
      </c>
    </row>
    <row r="1632" customFormat="false" ht="29.85" hidden="false" customHeight="false" outlineLevel="0" collapsed="false">
      <c r="A1632" s="99" t="n">
        <v>205308421</v>
      </c>
      <c r="B1632" s="13" t="s">
        <v>1170</v>
      </c>
      <c r="C1632" s="14" t="n">
        <v>7707</v>
      </c>
    </row>
    <row r="1633" customFormat="false" ht="29.85" hidden="false" customHeight="false" outlineLevel="0" collapsed="false">
      <c r="A1633" s="99" t="n">
        <v>205308422</v>
      </c>
      <c r="B1633" s="13" t="s">
        <v>1155</v>
      </c>
      <c r="C1633" s="14" t="n">
        <v>3853.5</v>
      </c>
    </row>
    <row r="1634" customFormat="false" ht="29.85" hidden="false" customHeight="false" outlineLevel="0" collapsed="false">
      <c r="A1634" s="99" t="n">
        <v>205308423</v>
      </c>
      <c r="B1634" s="13" t="s">
        <v>5004</v>
      </c>
      <c r="C1634" s="14" t="n">
        <v>7707</v>
      </c>
    </row>
    <row r="1635" customFormat="false" ht="29.85" hidden="false" customHeight="false" outlineLevel="0" collapsed="false">
      <c r="A1635" s="99" t="n">
        <v>205308430</v>
      </c>
      <c r="B1635" s="13" t="s">
        <v>3860</v>
      </c>
      <c r="C1635" s="14" t="n">
        <v>7707</v>
      </c>
    </row>
    <row r="1636" s="12" customFormat="true" ht="29.85" hidden="false" customHeight="false" outlineLevel="0" collapsed="false">
      <c r="A1636" s="99" t="n">
        <v>205308431</v>
      </c>
      <c r="B1636" s="13" t="s">
        <v>1452</v>
      </c>
      <c r="C1636" s="14" t="n">
        <v>15414</v>
      </c>
      <c r="AMB1636" s="0"/>
      <c r="AMC1636" s="0"/>
      <c r="AMD1636" s="0"/>
      <c r="AME1636" s="0"/>
      <c r="AMF1636" s="0"/>
      <c r="AMG1636" s="0"/>
      <c r="AMH1636" s="0"/>
      <c r="AMI1636" s="0"/>
      <c r="AMJ1636" s="0"/>
    </row>
    <row r="1637" s="12" customFormat="true" ht="29.85" hidden="false" customHeight="false" outlineLevel="0" collapsed="false">
      <c r="A1637" s="99" t="n">
        <v>205308432</v>
      </c>
      <c r="B1637" s="13" t="s">
        <v>187</v>
      </c>
      <c r="C1637" s="14" t="n">
        <v>34681.5</v>
      </c>
      <c r="AMB1637" s="0"/>
      <c r="AMC1637" s="0"/>
      <c r="AMD1637" s="0"/>
      <c r="AME1637" s="0"/>
      <c r="AMF1637" s="0"/>
      <c r="AMG1637" s="0"/>
      <c r="AMH1637" s="0"/>
      <c r="AMI1637" s="0"/>
      <c r="AMJ1637" s="0"/>
    </row>
    <row r="1638" customFormat="false" ht="29.85" hidden="false" customHeight="false" outlineLevel="0" collapsed="false">
      <c r="A1638" s="7" t="n">
        <v>205308433</v>
      </c>
      <c r="B1638" s="9" t="s">
        <v>5368</v>
      </c>
      <c r="C1638" s="10" t="n">
        <v>7707</v>
      </c>
    </row>
    <row r="1639" customFormat="false" ht="29.85" hidden="false" customHeight="false" outlineLevel="0" collapsed="false">
      <c r="A1639" s="7" t="n">
        <v>205308433</v>
      </c>
      <c r="B1639" s="9" t="s">
        <v>5369</v>
      </c>
      <c r="C1639" s="10" t="n">
        <v>7707</v>
      </c>
    </row>
    <row r="1640" customFormat="false" ht="29.85" hidden="false" customHeight="false" outlineLevel="0" collapsed="false">
      <c r="A1640" s="7" t="n">
        <v>205308435</v>
      </c>
      <c r="B1640" s="9" t="s">
        <v>5095</v>
      </c>
      <c r="C1640" s="10" t="n">
        <v>7707</v>
      </c>
    </row>
    <row r="1641" customFormat="false" ht="29.85" hidden="false" customHeight="false" outlineLevel="0" collapsed="false">
      <c r="A1641" s="7" t="n">
        <v>205308435</v>
      </c>
      <c r="B1641" s="9" t="s">
        <v>5096</v>
      </c>
      <c r="C1641" s="10" t="n">
        <v>7707</v>
      </c>
    </row>
    <row r="1642" customFormat="false" ht="29.85" hidden="false" customHeight="false" outlineLevel="0" collapsed="false">
      <c r="A1642" s="99" t="n">
        <v>205308440</v>
      </c>
      <c r="B1642" s="13" t="s">
        <v>68</v>
      </c>
      <c r="C1642" s="14" t="n">
        <v>7707</v>
      </c>
    </row>
    <row r="1643" customFormat="false" ht="15.65" hidden="false" customHeight="false" outlineLevel="0" collapsed="false">
      <c r="A1643" s="99" t="n">
        <v>205308446</v>
      </c>
      <c r="B1643" s="13" t="s">
        <v>3375</v>
      </c>
      <c r="C1643" s="14" t="n">
        <v>17230.2</v>
      </c>
    </row>
    <row r="1644" customFormat="false" ht="29.85" hidden="false" customHeight="false" outlineLevel="0" collapsed="false">
      <c r="A1644" s="128" t="n">
        <v>205308451</v>
      </c>
      <c r="B1644" s="13" t="s">
        <v>5422</v>
      </c>
      <c r="C1644" s="14" t="n">
        <v>7707</v>
      </c>
    </row>
    <row r="1645" customFormat="false" ht="29.85" hidden="false" customHeight="false" outlineLevel="0" collapsed="false">
      <c r="A1645" s="99" t="n">
        <v>205308454</v>
      </c>
      <c r="B1645" s="13" t="s">
        <v>2381</v>
      </c>
      <c r="C1645" s="14" t="n">
        <v>23467.5</v>
      </c>
    </row>
    <row r="1646" customFormat="false" ht="29.85" hidden="false" customHeight="false" outlineLevel="0" collapsed="false">
      <c r="A1646" s="99" t="n">
        <v>205308460</v>
      </c>
      <c r="B1646" s="13" t="s">
        <v>4202</v>
      </c>
      <c r="C1646" s="14" t="n">
        <v>17230.2</v>
      </c>
    </row>
    <row r="1647" customFormat="false" ht="29.85" hidden="false" customHeight="false" outlineLevel="0" collapsed="false">
      <c r="A1647" s="99" t="n">
        <v>205308463</v>
      </c>
      <c r="B1647" s="13" t="s">
        <v>3851</v>
      </c>
      <c r="C1647" s="14" t="n">
        <v>11486.8</v>
      </c>
    </row>
    <row r="1648" customFormat="false" ht="29.85" hidden="false" customHeight="false" outlineLevel="0" collapsed="false">
      <c r="A1648" s="99" t="n">
        <v>205308470</v>
      </c>
      <c r="B1648" s="13" t="s">
        <v>2483</v>
      </c>
      <c r="C1648" s="14" t="n">
        <v>7707</v>
      </c>
    </row>
    <row r="1649" customFormat="false" ht="15.65" hidden="false" customHeight="false" outlineLevel="0" collapsed="false">
      <c r="A1649" s="99" t="n">
        <v>205308480</v>
      </c>
      <c r="B1649" s="13" t="s">
        <v>5822</v>
      </c>
      <c r="C1649" s="14" t="n">
        <v>32854.5</v>
      </c>
    </row>
    <row r="1650" customFormat="false" ht="29.85" hidden="false" customHeight="false" outlineLevel="0" collapsed="false">
      <c r="A1650" s="99" t="n">
        <v>205308484</v>
      </c>
      <c r="B1650" s="13" t="s">
        <v>6625</v>
      </c>
      <c r="C1650" s="14" t="n">
        <v>7707</v>
      </c>
    </row>
    <row r="1651" customFormat="false" ht="29.85" hidden="false" customHeight="false" outlineLevel="0" collapsed="false">
      <c r="A1651" s="99" t="n">
        <v>205308488</v>
      </c>
      <c r="B1651" s="13" t="s">
        <v>985</v>
      </c>
      <c r="C1651" s="14" t="n">
        <v>7707</v>
      </c>
    </row>
    <row r="1652" customFormat="false" ht="15.65" hidden="false" customHeight="false" outlineLevel="0" collapsed="false">
      <c r="A1652" s="99" t="n">
        <v>205308489</v>
      </c>
      <c r="B1652" s="13" t="s">
        <v>6128</v>
      </c>
      <c r="C1652" s="14" t="n">
        <v>7707</v>
      </c>
    </row>
    <row r="1653" customFormat="false" ht="29.85" hidden="false" customHeight="false" outlineLevel="0" collapsed="false">
      <c r="A1653" s="7" t="n">
        <v>205308499</v>
      </c>
      <c r="B1653" s="9" t="s">
        <v>1325</v>
      </c>
      <c r="C1653" s="10" t="n">
        <v>7707</v>
      </c>
    </row>
    <row r="1654" s="12" customFormat="true" ht="29.85" hidden="false" customHeight="false" outlineLevel="0" collapsed="false">
      <c r="A1654" s="7" t="n">
        <v>205308499</v>
      </c>
      <c r="B1654" s="9" t="s">
        <v>1326</v>
      </c>
      <c r="C1654" s="10" t="n">
        <v>7707</v>
      </c>
      <c r="AMB1654" s="0"/>
      <c r="AMC1654" s="0"/>
      <c r="AMD1654" s="0"/>
      <c r="AME1654" s="0"/>
      <c r="AMF1654" s="0"/>
      <c r="AMG1654" s="0"/>
      <c r="AMH1654" s="0"/>
      <c r="AMI1654" s="0"/>
      <c r="AMJ1654" s="0"/>
    </row>
    <row r="1655" customFormat="false" ht="15.65" hidden="false" customHeight="false" outlineLevel="0" collapsed="false">
      <c r="A1655" s="7" t="n">
        <v>205308499</v>
      </c>
      <c r="B1655" s="9" t="s">
        <v>1327</v>
      </c>
      <c r="C1655" s="10" t="n">
        <v>7707</v>
      </c>
    </row>
    <row r="1656" customFormat="false" ht="29.85" hidden="false" customHeight="false" outlineLevel="0" collapsed="false">
      <c r="A1656" s="99" t="n">
        <v>205308501</v>
      </c>
      <c r="B1656" s="13" t="s">
        <v>5125</v>
      </c>
      <c r="C1656" s="14" t="n">
        <v>11560.5</v>
      </c>
    </row>
    <row r="1657" customFormat="false" ht="29.85" hidden="false" customHeight="false" outlineLevel="0" collapsed="false">
      <c r="A1657" s="99" t="n">
        <v>205308504</v>
      </c>
      <c r="B1657" s="13" t="s">
        <v>3502</v>
      </c>
      <c r="C1657" s="14" t="n">
        <v>23121</v>
      </c>
    </row>
    <row r="1658" customFormat="false" ht="29.85" hidden="false" customHeight="false" outlineLevel="0" collapsed="false">
      <c r="A1658" s="99" t="n">
        <v>205308516</v>
      </c>
      <c r="B1658" s="13" t="s">
        <v>6244</v>
      </c>
      <c r="C1658" s="14" t="n">
        <v>11560.5</v>
      </c>
    </row>
    <row r="1659" customFormat="false" ht="29.85" hidden="false" customHeight="false" outlineLevel="0" collapsed="false">
      <c r="A1659" s="7" t="n">
        <v>205308520</v>
      </c>
      <c r="B1659" s="9" t="s">
        <v>948</v>
      </c>
      <c r="C1659" s="10" t="n">
        <v>7707</v>
      </c>
    </row>
    <row r="1660" customFormat="false" ht="29.85" hidden="false" customHeight="false" outlineLevel="0" collapsed="false">
      <c r="A1660" s="7" t="n">
        <v>205308520</v>
      </c>
      <c r="B1660" s="9" t="s">
        <v>949</v>
      </c>
      <c r="C1660" s="10" t="n">
        <v>7707</v>
      </c>
    </row>
    <row r="1661" customFormat="false" ht="29.85" hidden="false" customHeight="false" outlineLevel="0" collapsed="false">
      <c r="A1661" s="99" t="n">
        <v>205308525</v>
      </c>
      <c r="B1661" s="13" t="s">
        <v>865</v>
      </c>
      <c r="C1661" s="14" t="n">
        <v>26974.5</v>
      </c>
    </row>
    <row r="1662" customFormat="false" ht="29.85" hidden="false" customHeight="false" outlineLevel="0" collapsed="false">
      <c r="A1662" s="99" t="n">
        <v>205308528</v>
      </c>
      <c r="B1662" s="13" t="s">
        <v>2884</v>
      </c>
      <c r="C1662" s="14" t="n">
        <v>11560.5</v>
      </c>
    </row>
    <row r="1663" customFormat="false" ht="29.85" hidden="false" customHeight="false" outlineLevel="0" collapsed="false">
      <c r="A1663" s="99" t="n">
        <v>205308533</v>
      </c>
      <c r="B1663" s="13" t="s">
        <v>2662</v>
      </c>
      <c r="C1663" s="14" t="n">
        <v>3853.5</v>
      </c>
    </row>
    <row r="1664" s="12" customFormat="true" ht="29.85" hidden="false" customHeight="false" outlineLevel="0" collapsed="false">
      <c r="A1664" s="99" t="n">
        <v>205308538</v>
      </c>
      <c r="B1664" s="13" t="s">
        <v>1121</v>
      </c>
      <c r="C1664" s="14" t="n">
        <v>11560.5</v>
      </c>
      <c r="AMB1664" s="0"/>
      <c r="AMC1664" s="0"/>
      <c r="AMD1664" s="0"/>
      <c r="AME1664" s="0"/>
      <c r="AMF1664" s="0"/>
      <c r="AMG1664" s="0"/>
      <c r="AMH1664" s="0"/>
      <c r="AMI1664" s="0"/>
      <c r="AMJ1664" s="0"/>
    </row>
    <row r="1665" customFormat="false" ht="15.65" hidden="false" customHeight="false" outlineLevel="0" collapsed="false">
      <c r="A1665" s="7" t="n">
        <v>205308539</v>
      </c>
      <c r="B1665" s="9" t="s">
        <v>1258</v>
      </c>
      <c r="C1665" s="10" t="n">
        <v>7707</v>
      </c>
    </row>
    <row r="1666" customFormat="false" ht="29.85" hidden="false" customHeight="false" outlineLevel="0" collapsed="false">
      <c r="A1666" s="7" t="n">
        <v>205308539</v>
      </c>
      <c r="B1666" s="9" t="s">
        <v>1259</v>
      </c>
      <c r="C1666" s="10" t="n">
        <v>7707</v>
      </c>
    </row>
    <row r="1667" customFormat="false" ht="29.85" hidden="false" customHeight="false" outlineLevel="0" collapsed="false">
      <c r="A1667" s="99" t="n">
        <v>205308541</v>
      </c>
      <c r="B1667" s="13" t="s">
        <v>391</v>
      </c>
      <c r="C1667" s="14" t="n">
        <v>11560.5</v>
      </c>
    </row>
    <row r="1668" customFormat="false" ht="29.85" hidden="false" customHeight="false" outlineLevel="0" collapsed="false">
      <c r="A1668" s="99" t="n">
        <v>205308553</v>
      </c>
      <c r="B1668" s="13" t="s">
        <v>955</v>
      </c>
      <c r="C1668" s="14" t="n">
        <v>7707</v>
      </c>
    </row>
    <row r="1669" customFormat="false" ht="29.85" hidden="false" customHeight="false" outlineLevel="0" collapsed="false">
      <c r="A1669" s="99" t="n">
        <v>205308554</v>
      </c>
      <c r="B1669" s="13" t="s">
        <v>2957</v>
      </c>
      <c r="C1669" s="14" t="n">
        <v>11486.8</v>
      </c>
    </row>
    <row r="1670" customFormat="false" ht="29.85" hidden="false" customHeight="false" outlineLevel="0" collapsed="false">
      <c r="A1670" s="99" t="n">
        <v>205308570</v>
      </c>
      <c r="B1670" s="13" t="s">
        <v>4020</v>
      </c>
      <c r="C1670" s="14" t="n">
        <v>23467.5</v>
      </c>
    </row>
    <row r="1671" customFormat="false" ht="29.85" hidden="false" customHeight="false" outlineLevel="0" collapsed="false">
      <c r="A1671" s="99" t="n">
        <v>205308575</v>
      </c>
      <c r="B1671" s="13" t="s">
        <v>177</v>
      </c>
      <c r="C1671" s="14" t="n">
        <v>22973.6</v>
      </c>
    </row>
    <row r="1672" customFormat="false" ht="15.65" hidden="false" customHeight="false" outlineLevel="0" collapsed="false">
      <c r="A1672" s="99" t="n">
        <v>205308580</v>
      </c>
      <c r="B1672" s="13" t="s">
        <v>3806</v>
      </c>
      <c r="C1672" s="14" t="n">
        <v>19267.5</v>
      </c>
    </row>
    <row r="1673" customFormat="false" ht="29.85" hidden="false" customHeight="false" outlineLevel="0" collapsed="false">
      <c r="A1673" s="99" t="n">
        <v>205308599</v>
      </c>
      <c r="B1673" s="13" t="s">
        <v>2549</v>
      </c>
      <c r="C1673" s="14" t="n">
        <v>23121</v>
      </c>
    </row>
    <row r="1674" customFormat="false" ht="29.85" hidden="false" customHeight="false" outlineLevel="0" collapsed="false">
      <c r="A1674" s="99" t="n">
        <v>205308606</v>
      </c>
      <c r="B1674" s="13" t="s">
        <v>6701</v>
      </c>
      <c r="C1674" s="14" t="n">
        <v>7707</v>
      </c>
    </row>
    <row r="1675" customFormat="false" ht="29.85" hidden="false" customHeight="false" outlineLevel="0" collapsed="false">
      <c r="A1675" s="99" t="n">
        <v>205308619</v>
      </c>
      <c r="B1675" s="13" t="s">
        <v>3788</v>
      </c>
      <c r="C1675" s="14" t="n">
        <v>19267.5</v>
      </c>
    </row>
    <row r="1676" customFormat="false" ht="29.85" hidden="false" customHeight="false" outlineLevel="0" collapsed="false">
      <c r="A1676" s="99" t="n">
        <v>205308628</v>
      </c>
      <c r="B1676" s="13" t="s">
        <v>5310</v>
      </c>
      <c r="C1676" s="14" t="n">
        <v>19267.5</v>
      </c>
    </row>
    <row r="1677" customFormat="false" ht="29.85" hidden="false" customHeight="false" outlineLevel="0" collapsed="false">
      <c r="A1677" s="99" t="n">
        <v>205308631</v>
      </c>
      <c r="B1677" s="13" t="s">
        <v>3993</v>
      </c>
      <c r="C1677" s="14" t="n">
        <v>11560.5</v>
      </c>
    </row>
    <row r="1678" customFormat="false" ht="29.85" hidden="false" customHeight="false" outlineLevel="0" collapsed="false">
      <c r="A1678" s="99" t="n">
        <v>205308641</v>
      </c>
      <c r="B1678" s="13" t="s">
        <v>6508</v>
      </c>
      <c r="C1678" s="14" t="n">
        <v>3853.5</v>
      </c>
    </row>
    <row r="1679" s="12" customFormat="true" ht="29.85" hidden="false" customHeight="false" outlineLevel="0" collapsed="false">
      <c r="A1679" s="99" t="n">
        <v>205308643</v>
      </c>
      <c r="B1679" s="13" t="s">
        <v>4170</v>
      </c>
      <c r="C1679" s="14" t="n">
        <v>14080.5</v>
      </c>
      <c r="AMB1679" s="0"/>
      <c r="AMC1679" s="0"/>
      <c r="AMD1679" s="0"/>
      <c r="AME1679" s="0"/>
      <c r="AMF1679" s="0"/>
      <c r="AMG1679" s="0"/>
      <c r="AMH1679" s="0"/>
      <c r="AMI1679" s="0"/>
      <c r="AMJ1679" s="0"/>
    </row>
    <row r="1680" customFormat="false" ht="15.65" hidden="false" customHeight="false" outlineLevel="0" collapsed="false">
      <c r="A1680" s="99" t="n">
        <v>205308660</v>
      </c>
      <c r="B1680" s="13" t="s">
        <v>5291</v>
      </c>
      <c r="C1680" s="14" t="n">
        <v>22973.6</v>
      </c>
    </row>
    <row r="1681" customFormat="false" ht="29.85" hidden="false" customHeight="false" outlineLevel="0" collapsed="false">
      <c r="A1681" s="99" t="n">
        <v>205308663</v>
      </c>
      <c r="B1681" s="13" t="s">
        <v>441</v>
      </c>
      <c r="C1681" s="14" t="n">
        <v>34681.5</v>
      </c>
    </row>
    <row r="1682" customFormat="false" ht="29.85" hidden="false" customHeight="false" outlineLevel="0" collapsed="false">
      <c r="A1682" s="128" t="n">
        <v>205308670</v>
      </c>
      <c r="B1682" s="13" t="s">
        <v>4648</v>
      </c>
      <c r="C1682" s="14" t="n">
        <v>11560.5</v>
      </c>
    </row>
    <row r="1683" customFormat="false" ht="29.85" hidden="false" customHeight="false" outlineLevel="0" collapsed="false">
      <c r="A1683" s="99" t="n">
        <v>205308683</v>
      </c>
      <c r="B1683" s="13" t="s">
        <v>5632</v>
      </c>
      <c r="C1683" s="14" t="n">
        <v>26974.5</v>
      </c>
    </row>
    <row r="1684" s="12" customFormat="true" ht="29.85" hidden="false" customHeight="false" outlineLevel="0" collapsed="false">
      <c r="A1684" s="99" t="n">
        <v>205308689</v>
      </c>
      <c r="B1684" s="13" t="s">
        <v>4360</v>
      </c>
      <c r="C1684" s="14" t="n">
        <v>15414</v>
      </c>
      <c r="AMB1684" s="0"/>
      <c r="AMC1684" s="0"/>
      <c r="AMD1684" s="0"/>
      <c r="AME1684" s="0"/>
      <c r="AMF1684" s="0"/>
      <c r="AMG1684" s="0"/>
      <c r="AMH1684" s="0"/>
      <c r="AMI1684" s="0"/>
      <c r="AMJ1684" s="0"/>
    </row>
    <row r="1685" customFormat="false" ht="29.85" hidden="false" customHeight="false" outlineLevel="0" collapsed="false">
      <c r="A1685" s="99" t="n">
        <v>205308714</v>
      </c>
      <c r="B1685" s="13" t="s">
        <v>3126</v>
      </c>
      <c r="C1685" s="14" t="n">
        <v>7707</v>
      </c>
    </row>
    <row r="1686" customFormat="false" ht="29.85" hidden="false" customHeight="false" outlineLevel="0" collapsed="false">
      <c r="A1686" s="99" t="n">
        <v>205308733</v>
      </c>
      <c r="B1686" s="13" t="s">
        <v>3425</v>
      </c>
      <c r="C1686" s="14" t="n">
        <v>11486.8</v>
      </c>
    </row>
    <row r="1687" customFormat="false" ht="29.85" hidden="false" customHeight="false" outlineLevel="0" collapsed="false">
      <c r="A1687" s="99" t="n">
        <v>205308739</v>
      </c>
      <c r="B1687" s="13" t="s">
        <v>3151</v>
      </c>
      <c r="C1687" s="14" t="n">
        <v>15414</v>
      </c>
    </row>
    <row r="1688" customFormat="false" ht="29.85" hidden="false" customHeight="false" outlineLevel="0" collapsed="false">
      <c r="A1688" s="99" t="n">
        <v>205308743</v>
      </c>
      <c r="B1688" s="13" t="s">
        <v>4378</v>
      </c>
      <c r="C1688" s="14" t="n">
        <v>19267.5</v>
      </c>
    </row>
    <row r="1689" customFormat="false" ht="29.85" hidden="false" customHeight="false" outlineLevel="0" collapsed="false">
      <c r="A1689" s="99" t="n">
        <v>205308751</v>
      </c>
      <c r="B1689" s="13" t="s">
        <v>4777</v>
      </c>
      <c r="C1689" s="14" t="n">
        <v>15414</v>
      </c>
    </row>
    <row r="1690" customFormat="false" ht="29.85" hidden="false" customHeight="false" outlineLevel="0" collapsed="false">
      <c r="A1690" s="99" t="n">
        <v>205308768</v>
      </c>
      <c r="B1690" s="13" t="s">
        <v>2363</v>
      </c>
      <c r="C1690" s="14" t="n">
        <v>7707</v>
      </c>
    </row>
    <row r="1691" customFormat="false" ht="29.85" hidden="false" customHeight="false" outlineLevel="0" collapsed="false">
      <c r="A1691" s="99" t="n">
        <v>205308775</v>
      </c>
      <c r="B1691" s="13" t="s">
        <v>4147</v>
      </c>
      <c r="C1691" s="14" t="n">
        <v>34681.5</v>
      </c>
    </row>
    <row r="1692" customFormat="false" ht="29.85" hidden="false" customHeight="false" outlineLevel="0" collapsed="false">
      <c r="A1692" s="128" t="n">
        <v>205308801</v>
      </c>
      <c r="B1692" s="13" t="s">
        <v>6484</v>
      </c>
      <c r="C1692" s="14" t="n">
        <v>3853.5</v>
      </c>
    </row>
    <row r="1693" customFormat="false" ht="29.85" hidden="false" customHeight="false" outlineLevel="0" collapsed="false">
      <c r="A1693" s="99" t="n">
        <v>205308805</v>
      </c>
      <c r="B1693" s="13" t="s">
        <v>924</v>
      </c>
      <c r="C1693" s="14" t="n">
        <v>11560.5</v>
      </c>
    </row>
    <row r="1694" customFormat="false" ht="29.85" hidden="false" customHeight="false" outlineLevel="0" collapsed="false">
      <c r="A1694" s="99" t="n">
        <v>205308828</v>
      </c>
      <c r="B1694" s="13" t="s">
        <v>767</v>
      </c>
      <c r="C1694" s="14" t="n">
        <v>11560.5</v>
      </c>
    </row>
    <row r="1695" customFormat="false" ht="29.85" hidden="false" customHeight="false" outlineLevel="0" collapsed="false">
      <c r="A1695" s="99" t="n">
        <v>205308853</v>
      </c>
      <c r="B1695" s="13" t="s">
        <v>3465</v>
      </c>
      <c r="C1695" s="14" t="n">
        <v>11560.5</v>
      </c>
    </row>
    <row r="1696" customFormat="false" ht="29.85" hidden="false" customHeight="false" outlineLevel="0" collapsed="false">
      <c r="A1696" s="7" t="n">
        <v>205308854</v>
      </c>
      <c r="B1696" s="9" t="s">
        <v>6141</v>
      </c>
      <c r="C1696" s="10" t="n">
        <v>23121</v>
      </c>
    </row>
    <row r="1697" customFormat="false" ht="29.85" hidden="false" customHeight="false" outlineLevel="0" collapsed="false">
      <c r="A1697" s="7" t="n">
        <v>205308854</v>
      </c>
      <c r="B1697" s="9" t="s">
        <v>6142</v>
      </c>
      <c r="C1697" s="10" t="n">
        <v>23121</v>
      </c>
    </row>
    <row r="1698" customFormat="false" ht="29.85" hidden="false" customHeight="false" outlineLevel="0" collapsed="false">
      <c r="A1698" s="99" t="n">
        <v>205308866</v>
      </c>
      <c r="B1698" s="13" t="s">
        <v>4342</v>
      </c>
      <c r="C1698" s="14" t="n">
        <v>23121</v>
      </c>
    </row>
    <row r="1699" customFormat="false" ht="29.85" hidden="false" customHeight="false" outlineLevel="0" collapsed="false">
      <c r="A1699" s="99" t="n">
        <v>205308867</v>
      </c>
      <c r="B1699" s="13" t="s">
        <v>6561</v>
      </c>
      <c r="C1699" s="14" t="n">
        <v>11560.5</v>
      </c>
    </row>
    <row r="1700" customFormat="false" ht="29.85" hidden="false" customHeight="false" outlineLevel="0" collapsed="false">
      <c r="A1700" s="99" t="n">
        <v>205308875</v>
      </c>
      <c r="B1700" s="13" t="s">
        <v>518</v>
      </c>
      <c r="C1700" s="14" t="n">
        <v>3853.5</v>
      </c>
    </row>
    <row r="1701" s="38" customFormat="true" ht="29.85" hidden="false" customHeight="false" outlineLevel="0" collapsed="false">
      <c r="A1701" s="99" t="n">
        <v>205308884</v>
      </c>
      <c r="B1701" s="13" t="s">
        <v>1767</v>
      </c>
      <c r="C1701" s="14" t="n">
        <v>11560.5</v>
      </c>
      <c r="ALZ1701" s="0"/>
      <c r="AMA1701" s="0"/>
      <c r="AMB1701" s="0"/>
      <c r="AMC1701" s="0"/>
      <c r="AMD1701" s="0"/>
      <c r="AME1701" s="0"/>
      <c r="AMF1701" s="0"/>
      <c r="AMG1701" s="0"/>
      <c r="AMH1701" s="0"/>
      <c r="AMI1701" s="0"/>
      <c r="AMJ1701" s="0"/>
    </row>
    <row r="1702" s="12" customFormat="true" ht="29.85" hidden="false" customHeight="false" outlineLevel="0" collapsed="false">
      <c r="A1702" s="99" t="n">
        <v>205308886</v>
      </c>
      <c r="B1702" s="13" t="s">
        <v>5155</v>
      </c>
      <c r="C1702" s="14" t="n">
        <v>11560.5</v>
      </c>
      <c r="AMB1702" s="0"/>
      <c r="AMC1702" s="0"/>
      <c r="AMD1702" s="0"/>
      <c r="AME1702" s="0"/>
      <c r="AMF1702" s="0"/>
      <c r="AMG1702" s="0"/>
      <c r="AMH1702" s="0"/>
      <c r="AMI1702" s="0"/>
      <c r="AMJ1702" s="0"/>
    </row>
    <row r="1703" customFormat="false" ht="29.85" hidden="false" customHeight="false" outlineLevel="0" collapsed="false">
      <c r="A1703" s="7" t="n">
        <v>205308894</v>
      </c>
      <c r="B1703" s="9" t="s">
        <v>1990</v>
      </c>
      <c r="C1703" s="10" t="n">
        <v>19267.5</v>
      </c>
    </row>
    <row r="1704" customFormat="false" ht="29.85" hidden="false" customHeight="false" outlineLevel="0" collapsed="false">
      <c r="A1704" s="7" t="n">
        <v>205308894</v>
      </c>
      <c r="B1704" s="24" t="s">
        <v>1991</v>
      </c>
      <c r="C1704" s="25" t="n">
        <v>19267.5</v>
      </c>
    </row>
    <row r="1705" customFormat="false" ht="29.85" hidden="false" customHeight="false" outlineLevel="0" collapsed="false">
      <c r="A1705" s="7" t="n">
        <v>205308898</v>
      </c>
      <c r="B1705" s="9" t="s">
        <v>5933</v>
      </c>
      <c r="C1705" s="10" t="n">
        <v>7707</v>
      </c>
    </row>
    <row r="1706" customFormat="false" ht="29.85" hidden="false" customHeight="false" outlineLevel="0" collapsed="false">
      <c r="A1706" s="7" t="n">
        <v>205308898</v>
      </c>
      <c r="B1706" s="9" t="s">
        <v>5934</v>
      </c>
      <c r="C1706" s="10" t="n">
        <v>7707</v>
      </c>
    </row>
    <row r="1707" s="12" customFormat="true" ht="29.85" hidden="false" customHeight="false" outlineLevel="0" collapsed="false">
      <c r="A1707" s="99" t="n">
        <v>205308903</v>
      </c>
      <c r="B1707" s="13" t="s">
        <v>715</v>
      </c>
      <c r="C1707" s="14" t="n">
        <v>23121</v>
      </c>
      <c r="AMB1707" s="0"/>
      <c r="AMC1707" s="0"/>
      <c r="AMD1707" s="0"/>
      <c r="AME1707" s="0"/>
      <c r="AMF1707" s="0"/>
      <c r="AMG1707" s="0"/>
      <c r="AMH1707" s="0"/>
      <c r="AMI1707" s="0"/>
      <c r="AMJ1707" s="0"/>
    </row>
    <row r="1708" s="12" customFormat="true" ht="29.85" hidden="false" customHeight="false" outlineLevel="0" collapsed="false">
      <c r="A1708" s="99" t="n">
        <v>205308907</v>
      </c>
      <c r="B1708" s="13" t="s">
        <v>1537</v>
      </c>
      <c r="C1708" s="14" t="n">
        <v>23121</v>
      </c>
      <c r="AMB1708" s="0"/>
      <c r="AMC1708" s="0"/>
      <c r="AMD1708" s="0"/>
      <c r="AME1708" s="0"/>
      <c r="AMF1708" s="0"/>
      <c r="AMG1708" s="0"/>
      <c r="AMH1708" s="0"/>
      <c r="AMI1708" s="0"/>
      <c r="AMJ1708" s="0"/>
    </row>
    <row r="1709" customFormat="false" ht="29.85" hidden="false" customHeight="false" outlineLevel="0" collapsed="false">
      <c r="A1709" s="99" t="n">
        <v>205308927</v>
      </c>
      <c r="B1709" s="13" t="s">
        <v>1852</v>
      </c>
      <c r="C1709" s="14" t="n">
        <v>19267.5</v>
      </c>
    </row>
    <row r="1710" customFormat="false" ht="15.65" hidden="false" customHeight="false" outlineLevel="0" collapsed="false">
      <c r="A1710" s="7" t="n">
        <v>205308936</v>
      </c>
      <c r="B1710" s="9" t="s">
        <v>824</v>
      </c>
      <c r="C1710" s="10" t="n">
        <v>7707</v>
      </c>
    </row>
    <row r="1711" customFormat="false" ht="29.85" hidden="false" customHeight="false" outlineLevel="0" collapsed="false">
      <c r="A1711" s="7" t="n">
        <v>205308936</v>
      </c>
      <c r="B1711" s="9" t="s">
        <v>825</v>
      </c>
      <c r="C1711" s="10" t="n">
        <v>7707</v>
      </c>
    </row>
    <row r="1712" s="44" customFormat="true" ht="29.85" hidden="false" customHeight="false" outlineLevel="0" collapsed="false">
      <c r="A1712" s="99" t="n">
        <v>205308937</v>
      </c>
      <c r="B1712" s="13" t="s">
        <v>2208</v>
      </c>
      <c r="C1712" s="14" t="n">
        <v>7707</v>
      </c>
      <c r="D1712" s="0"/>
      <c r="E1712" s="0"/>
      <c r="F1712" s="0"/>
      <c r="G1712" s="0"/>
      <c r="H1712" s="0"/>
      <c r="I1712" s="0"/>
      <c r="J1712" s="0"/>
      <c r="K1712" s="0"/>
      <c r="L1712" s="0"/>
      <c r="M1712" s="0"/>
      <c r="ALZ1712" s="0"/>
      <c r="AMA1712" s="0"/>
      <c r="AMB1712" s="0"/>
      <c r="AMC1712" s="0"/>
      <c r="AMD1712" s="0"/>
      <c r="AME1712" s="0"/>
      <c r="AMF1712" s="0"/>
      <c r="AMG1712" s="0"/>
      <c r="AMH1712" s="0"/>
      <c r="AMI1712" s="0"/>
      <c r="AMJ1712" s="0"/>
    </row>
    <row r="1713" s="12" customFormat="true" ht="29.85" hidden="false" customHeight="false" outlineLevel="0" collapsed="false">
      <c r="A1713" s="128" t="n">
        <v>205308938</v>
      </c>
      <c r="B1713" s="13" t="s">
        <v>6837</v>
      </c>
      <c r="C1713" s="14" t="n">
        <v>19267.5</v>
      </c>
      <c r="AMB1713" s="0"/>
      <c r="AMC1713" s="0"/>
      <c r="AMD1713" s="0"/>
      <c r="AME1713" s="0"/>
      <c r="AMF1713" s="0"/>
      <c r="AMG1713" s="0"/>
      <c r="AMH1713" s="0"/>
      <c r="AMI1713" s="0"/>
      <c r="AMJ1713" s="0"/>
    </row>
    <row r="1714" customFormat="false" ht="15.65" hidden="false" customHeight="false" outlineLevel="0" collapsed="false">
      <c r="A1714" s="99" t="n">
        <v>205308943</v>
      </c>
      <c r="B1714" s="13" t="s">
        <v>2173</v>
      </c>
      <c r="C1714" s="14" t="n">
        <v>3853.5</v>
      </c>
    </row>
    <row r="1715" customFormat="false" ht="29.85" hidden="false" customHeight="false" outlineLevel="0" collapsed="false">
      <c r="A1715" s="99" t="n">
        <v>205308951</v>
      </c>
      <c r="B1715" s="13" t="s">
        <v>527</v>
      </c>
      <c r="C1715" s="14" t="n">
        <v>9387</v>
      </c>
    </row>
    <row r="1716" customFormat="false" ht="29.85" hidden="false" customHeight="false" outlineLevel="0" collapsed="false">
      <c r="A1716" s="7" t="n">
        <v>205308960</v>
      </c>
      <c r="B1716" s="9" t="s">
        <v>281</v>
      </c>
      <c r="C1716" s="10" t="n">
        <v>34681.5</v>
      </c>
    </row>
    <row r="1717" customFormat="false" ht="29.85" hidden="false" customHeight="false" outlineLevel="0" collapsed="false">
      <c r="A1717" s="7" t="n">
        <v>205308960</v>
      </c>
      <c r="B1717" s="9" t="s">
        <v>282</v>
      </c>
      <c r="C1717" s="10" t="n">
        <v>34681.5</v>
      </c>
    </row>
    <row r="1718" customFormat="false" ht="15.65" hidden="false" customHeight="false" outlineLevel="0" collapsed="false">
      <c r="A1718" s="99" t="n">
        <v>205308961</v>
      </c>
      <c r="B1718" s="13" t="s">
        <v>1805</v>
      </c>
      <c r="C1718" s="14" t="n">
        <v>9387</v>
      </c>
    </row>
    <row r="1719" customFormat="false" ht="29.85" hidden="false" customHeight="false" outlineLevel="0" collapsed="false">
      <c r="A1719" s="99" t="n">
        <v>205308962</v>
      </c>
      <c r="B1719" s="13" t="s">
        <v>4422</v>
      </c>
      <c r="C1719" s="14" t="n">
        <v>26974.5</v>
      </c>
    </row>
    <row r="1720" customFormat="false" ht="29.85" hidden="false" customHeight="false" outlineLevel="0" collapsed="false">
      <c r="A1720" s="99" t="n">
        <v>205308966</v>
      </c>
      <c r="B1720" s="13" t="s">
        <v>6586</v>
      </c>
      <c r="C1720" s="14" t="n">
        <v>14080.5</v>
      </c>
    </row>
    <row r="1721" customFormat="false" ht="29.85" hidden="false" customHeight="false" outlineLevel="0" collapsed="false">
      <c r="A1721" s="99" t="n">
        <v>205308979</v>
      </c>
      <c r="B1721" s="13" t="s">
        <v>143</v>
      </c>
      <c r="C1721" s="14" t="n">
        <v>7707</v>
      </c>
    </row>
    <row r="1722" customFormat="false" ht="29.85" hidden="false" customHeight="false" outlineLevel="0" collapsed="false">
      <c r="A1722" s="99" t="n">
        <v>205308998</v>
      </c>
      <c r="B1722" s="13" t="s">
        <v>4153</v>
      </c>
      <c r="C1722" s="14" t="n">
        <v>9387</v>
      </c>
    </row>
    <row r="1723" customFormat="false" ht="29.85" hidden="false" customHeight="false" outlineLevel="0" collapsed="false">
      <c r="A1723" s="99" t="n">
        <v>205309001</v>
      </c>
      <c r="B1723" s="13" t="s">
        <v>3081</v>
      </c>
      <c r="C1723" s="14" t="n">
        <v>11560.5</v>
      </c>
    </row>
    <row r="1724" customFormat="false" ht="15.65" hidden="false" customHeight="false" outlineLevel="0" collapsed="false">
      <c r="A1724" s="99" t="n">
        <v>205309006</v>
      </c>
      <c r="B1724" s="13" t="s">
        <v>1262</v>
      </c>
      <c r="C1724" s="14" t="n">
        <v>7707</v>
      </c>
    </row>
    <row r="1725" customFormat="false" ht="29.85" hidden="false" customHeight="false" outlineLevel="0" collapsed="false">
      <c r="A1725" s="99" t="n">
        <v>205309010</v>
      </c>
      <c r="B1725" s="13" t="s">
        <v>1964</v>
      </c>
      <c r="C1725" s="14" t="n">
        <v>7707</v>
      </c>
    </row>
    <row r="1726" customFormat="false" ht="29.85" hidden="false" customHeight="false" outlineLevel="0" collapsed="false">
      <c r="A1726" s="99" t="n">
        <v>205309022</v>
      </c>
      <c r="B1726" s="13" t="s">
        <v>275</v>
      </c>
      <c r="C1726" s="14" t="n">
        <v>9387</v>
      </c>
    </row>
    <row r="1727" customFormat="false" ht="29.85" hidden="false" customHeight="false" outlineLevel="0" collapsed="false">
      <c r="A1727" s="99" t="n">
        <v>205309026</v>
      </c>
      <c r="B1727" s="13" t="s">
        <v>5076</v>
      </c>
      <c r="C1727" s="14" t="n">
        <v>19267.5</v>
      </c>
    </row>
    <row r="1728" customFormat="false" ht="29.85" hidden="false" customHeight="false" outlineLevel="0" collapsed="false">
      <c r="A1728" s="99" t="n">
        <v>205309039</v>
      </c>
      <c r="B1728" s="13" t="s">
        <v>2096</v>
      </c>
      <c r="C1728" s="14" t="n">
        <v>15414</v>
      </c>
    </row>
    <row r="1729" customFormat="false" ht="29.85" hidden="false" customHeight="false" outlineLevel="0" collapsed="false">
      <c r="A1729" s="128" t="n">
        <v>205309045</v>
      </c>
      <c r="B1729" s="13" t="s">
        <v>6861</v>
      </c>
      <c r="C1729" s="14" t="n">
        <v>19267.5</v>
      </c>
    </row>
    <row r="1730" customFormat="false" ht="29.85" hidden="false" customHeight="false" outlineLevel="0" collapsed="false">
      <c r="A1730" s="99" t="n">
        <v>205309046</v>
      </c>
      <c r="B1730" s="13" t="s">
        <v>2421</v>
      </c>
      <c r="C1730" s="14" t="n">
        <v>11486.8</v>
      </c>
    </row>
    <row r="1731" customFormat="false" ht="29.85" hidden="false" customHeight="false" outlineLevel="0" collapsed="false">
      <c r="A1731" s="99" t="n">
        <v>205309053</v>
      </c>
      <c r="B1731" s="13" t="s">
        <v>3678</v>
      </c>
      <c r="C1731" s="14" t="n">
        <v>7707</v>
      </c>
    </row>
    <row r="1732" customFormat="false" ht="29.85" hidden="false" customHeight="false" outlineLevel="0" collapsed="false">
      <c r="A1732" s="99" t="n">
        <v>205309056</v>
      </c>
      <c r="B1732" s="13" t="s">
        <v>3919</v>
      </c>
      <c r="C1732" s="14" t="n">
        <v>7707</v>
      </c>
    </row>
    <row r="1733" s="12" customFormat="true" ht="29.85" hidden="false" customHeight="false" outlineLevel="0" collapsed="false">
      <c r="A1733" s="99" t="n">
        <v>205309059</v>
      </c>
      <c r="B1733" s="13" t="s">
        <v>2893</v>
      </c>
      <c r="C1733" s="14" t="n">
        <v>11560.5</v>
      </c>
      <c r="AMB1733" s="0"/>
      <c r="AMC1733" s="0"/>
      <c r="AMD1733" s="0"/>
      <c r="AME1733" s="0"/>
      <c r="AMF1733" s="0"/>
      <c r="AMG1733" s="0"/>
      <c r="AMH1733" s="0"/>
      <c r="AMI1733" s="0"/>
      <c r="AMJ1733" s="0"/>
    </row>
    <row r="1734" customFormat="false" ht="29.85" hidden="false" customHeight="false" outlineLevel="0" collapsed="false">
      <c r="A1734" s="128" t="n">
        <v>205309063</v>
      </c>
      <c r="B1734" s="13" t="s">
        <v>5615</v>
      </c>
      <c r="C1734" s="14" t="n">
        <v>34681.5</v>
      </c>
    </row>
    <row r="1735" customFormat="false" ht="15.65" hidden="false" customHeight="false" outlineLevel="0" collapsed="false">
      <c r="A1735" s="99" t="n">
        <v>205309069</v>
      </c>
      <c r="B1735" s="13" t="s">
        <v>3298</v>
      </c>
      <c r="C1735" s="14" t="n">
        <v>34681.5</v>
      </c>
    </row>
    <row r="1736" customFormat="false" ht="29.85" hidden="false" customHeight="false" outlineLevel="0" collapsed="false">
      <c r="A1736" s="99" t="n">
        <v>205309074</v>
      </c>
      <c r="B1736" s="13" t="s">
        <v>205</v>
      </c>
      <c r="C1736" s="14" t="n">
        <v>7707</v>
      </c>
    </row>
    <row r="1737" customFormat="false" ht="29.85" hidden="false" customHeight="false" outlineLevel="0" collapsed="false">
      <c r="A1737" s="99" t="n">
        <v>205309078</v>
      </c>
      <c r="B1737" s="13" t="s">
        <v>1352</v>
      </c>
      <c r="C1737" s="14" t="n">
        <v>7707</v>
      </c>
    </row>
    <row r="1738" customFormat="false" ht="29.85" hidden="false" customHeight="false" outlineLevel="0" collapsed="false">
      <c r="A1738" s="128" t="n">
        <v>205309080</v>
      </c>
      <c r="B1738" s="13" t="s">
        <v>4529</v>
      </c>
      <c r="C1738" s="14" t="n">
        <v>7707</v>
      </c>
    </row>
    <row r="1739" customFormat="false" ht="15.65" hidden="false" customHeight="false" outlineLevel="0" collapsed="false">
      <c r="A1739" s="99" t="n">
        <v>205309082</v>
      </c>
      <c r="B1739" s="13" t="s">
        <v>918</v>
      </c>
      <c r="C1739" s="14" t="n">
        <v>3853.5</v>
      </c>
    </row>
    <row r="1740" customFormat="false" ht="29.85" hidden="false" customHeight="false" outlineLevel="0" collapsed="false">
      <c r="A1740" s="99" t="n">
        <v>205309085</v>
      </c>
      <c r="B1740" s="13" t="s">
        <v>5574</v>
      </c>
      <c r="C1740" s="14" t="n">
        <v>23121</v>
      </c>
    </row>
    <row r="1741" customFormat="false" ht="44" hidden="false" customHeight="false" outlineLevel="0" collapsed="false">
      <c r="A1741" s="128" t="n">
        <v>205309086</v>
      </c>
      <c r="B1741" s="13" t="s">
        <v>6834</v>
      </c>
      <c r="C1741" s="14" t="n">
        <v>14080.5</v>
      </c>
    </row>
    <row r="1742" customFormat="false" ht="29.85" hidden="false" customHeight="false" outlineLevel="0" collapsed="false">
      <c r="A1742" s="99" t="n">
        <v>205309090</v>
      </c>
      <c r="B1742" s="13" t="s">
        <v>3084</v>
      </c>
      <c r="C1742" s="14" t="n">
        <v>11560.5</v>
      </c>
    </row>
    <row r="1743" s="12" customFormat="true" ht="29.85" hidden="false" customHeight="false" outlineLevel="0" collapsed="false">
      <c r="A1743" s="99" t="n">
        <v>205309093</v>
      </c>
      <c r="B1743" s="13" t="s">
        <v>3779</v>
      </c>
      <c r="C1743" s="14" t="n">
        <v>11560.5</v>
      </c>
      <c r="AMB1743" s="0"/>
      <c r="AMC1743" s="0"/>
      <c r="AMD1743" s="0"/>
      <c r="AME1743" s="0"/>
      <c r="AMF1743" s="0"/>
      <c r="AMG1743" s="0"/>
      <c r="AMH1743" s="0"/>
      <c r="AMI1743" s="0"/>
      <c r="AMJ1743" s="0"/>
    </row>
    <row r="1744" s="12" customFormat="true" ht="29.85" hidden="false" customHeight="false" outlineLevel="0" collapsed="false">
      <c r="A1744" s="99" t="n">
        <v>205309099</v>
      </c>
      <c r="B1744" s="13" t="s">
        <v>5491</v>
      </c>
      <c r="C1744" s="14" t="n">
        <v>3853.5</v>
      </c>
      <c r="AMB1744" s="0"/>
      <c r="AMC1744" s="0"/>
      <c r="AMD1744" s="0"/>
      <c r="AME1744" s="0"/>
      <c r="AMF1744" s="0"/>
      <c r="AMG1744" s="0"/>
      <c r="AMH1744" s="0"/>
      <c r="AMI1744" s="0"/>
      <c r="AMJ1744" s="0"/>
    </row>
    <row r="1745" customFormat="false" ht="29.85" hidden="false" customHeight="false" outlineLevel="0" collapsed="false">
      <c r="A1745" s="7" t="n">
        <v>205309103</v>
      </c>
      <c r="B1745" s="9" t="s">
        <v>6423</v>
      </c>
      <c r="C1745" s="10" t="n">
        <v>11560.5</v>
      </c>
    </row>
    <row r="1746" s="12" customFormat="true" ht="29.85" hidden="false" customHeight="false" outlineLevel="0" collapsed="false">
      <c r="A1746" s="7" t="n">
        <v>205309103</v>
      </c>
      <c r="B1746" s="9" t="s">
        <v>6424</v>
      </c>
      <c r="C1746" s="10" t="n">
        <v>11560.5</v>
      </c>
      <c r="AMB1746" s="0"/>
      <c r="AMC1746" s="0"/>
      <c r="AMD1746" s="0"/>
      <c r="AME1746" s="0"/>
      <c r="AMF1746" s="0"/>
      <c r="AMG1746" s="0"/>
      <c r="AMH1746" s="0"/>
      <c r="AMI1746" s="0"/>
      <c r="AMJ1746" s="0"/>
    </row>
    <row r="1747" customFormat="false" ht="15.65" hidden="false" customHeight="false" outlineLevel="0" collapsed="false">
      <c r="A1747" s="128" t="n">
        <v>205309112</v>
      </c>
      <c r="B1747" s="13" t="s">
        <v>5703</v>
      </c>
      <c r="C1747" s="14" t="n">
        <v>7707</v>
      </c>
    </row>
    <row r="1748" customFormat="false" ht="29.85" hidden="false" customHeight="false" outlineLevel="0" collapsed="false">
      <c r="A1748" s="99" t="n">
        <v>205309114</v>
      </c>
      <c r="B1748" s="13" t="s">
        <v>4071</v>
      </c>
      <c r="C1748" s="14" t="n">
        <v>3853.5</v>
      </c>
    </row>
    <row r="1749" customFormat="false" ht="29.85" hidden="false" customHeight="false" outlineLevel="0" collapsed="false">
      <c r="A1749" s="99" t="n">
        <v>205309116</v>
      </c>
      <c r="B1749" s="13" t="s">
        <v>2245</v>
      </c>
      <c r="C1749" s="14" t="n">
        <v>11560.5</v>
      </c>
    </row>
    <row r="1750" customFormat="false" ht="29.85" hidden="false" customHeight="false" outlineLevel="0" collapsed="false">
      <c r="A1750" s="99" t="n">
        <v>205309130</v>
      </c>
      <c r="B1750" s="13" t="s">
        <v>2130</v>
      </c>
      <c r="C1750" s="14" t="n">
        <v>23121</v>
      </c>
    </row>
    <row r="1751" customFormat="false" ht="29.85" hidden="false" customHeight="false" outlineLevel="0" collapsed="false">
      <c r="A1751" s="99" t="n">
        <v>205309137</v>
      </c>
      <c r="B1751" s="13" t="s">
        <v>4949</v>
      </c>
      <c r="C1751" s="14" t="n">
        <v>23121</v>
      </c>
    </row>
    <row r="1752" customFormat="false" ht="29.85" hidden="false" customHeight="false" outlineLevel="0" collapsed="false">
      <c r="A1752" s="99" t="n">
        <v>205309138</v>
      </c>
      <c r="B1752" s="13" t="s">
        <v>3105</v>
      </c>
      <c r="C1752" s="14" t="n">
        <v>7707</v>
      </c>
    </row>
    <row r="1753" customFormat="false" ht="29.85" hidden="false" customHeight="false" outlineLevel="0" collapsed="false">
      <c r="A1753" s="99" t="n">
        <v>205309142</v>
      </c>
      <c r="B1753" s="13" t="s">
        <v>721</v>
      </c>
      <c r="C1753" s="14" t="n">
        <v>7707</v>
      </c>
    </row>
    <row r="1754" customFormat="false" ht="29.85" hidden="false" customHeight="false" outlineLevel="0" collapsed="false">
      <c r="A1754" s="99" t="n">
        <v>205309146</v>
      </c>
      <c r="B1754" s="13" t="s">
        <v>5729</v>
      </c>
      <c r="C1754" s="14" t="n">
        <v>7707</v>
      </c>
    </row>
    <row r="1755" customFormat="false" ht="29.85" hidden="false" customHeight="false" outlineLevel="0" collapsed="false">
      <c r="A1755" s="99" t="n">
        <v>205309148</v>
      </c>
      <c r="B1755" s="13" t="s">
        <v>3583</v>
      </c>
      <c r="C1755" s="14" t="n">
        <v>7707</v>
      </c>
    </row>
    <row r="1756" customFormat="false" ht="15.65" hidden="false" customHeight="false" outlineLevel="0" collapsed="false">
      <c r="A1756" s="99" t="n">
        <v>205309153</v>
      </c>
      <c r="B1756" s="13" t="s">
        <v>4929</v>
      </c>
      <c r="C1756" s="14" t="n">
        <v>7707</v>
      </c>
    </row>
    <row r="1757" customFormat="false" ht="29.85" hidden="false" customHeight="false" outlineLevel="0" collapsed="false">
      <c r="A1757" s="99" t="n">
        <v>205309158</v>
      </c>
      <c r="B1757" s="13" t="s">
        <v>4113</v>
      </c>
      <c r="C1757" s="14" t="n">
        <v>26974.5</v>
      </c>
    </row>
    <row r="1758" customFormat="false" ht="15.65" hidden="false" customHeight="false" outlineLevel="0" collapsed="false">
      <c r="A1758" s="99" t="n">
        <v>205309160</v>
      </c>
      <c r="B1758" s="13" t="s">
        <v>1316</v>
      </c>
      <c r="C1758" s="14" t="n">
        <v>14080.5</v>
      </c>
    </row>
    <row r="1759" customFormat="false" ht="29.85" hidden="false" customHeight="false" outlineLevel="0" collapsed="false">
      <c r="A1759" s="99" t="n">
        <v>205309161</v>
      </c>
      <c r="B1759" s="13" t="s">
        <v>2728</v>
      </c>
      <c r="C1759" s="14" t="n">
        <v>7707</v>
      </c>
    </row>
    <row r="1760" customFormat="false" ht="29.85" hidden="false" customHeight="false" outlineLevel="0" collapsed="false">
      <c r="A1760" s="128" t="n">
        <v>205309170</v>
      </c>
      <c r="B1760" s="13" t="s">
        <v>5695</v>
      </c>
      <c r="C1760" s="14" t="n">
        <v>7707</v>
      </c>
    </row>
    <row r="1761" customFormat="false" ht="29.85" hidden="false" customHeight="false" outlineLevel="0" collapsed="false">
      <c r="A1761" s="99" t="n">
        <v>205309172</v>
      </c>
      <c r="B1761" s="13" t="s">
        <v>2054</v>
      </c>
      <c r="C1761" s="14" t="n">
        <v>23121</v>
      </c>
    </row>
    <row r="1762" customFormat="false" ht="29.85" hidden="false" customHeight="false" outlineLevel="0" collapsed="false">
      <c r="A1762" s="99" t="n">
        <v>205309175</v>
      </c>
      <c r="B1762" s="13" t="s">
        <v>5653</v>
      </c>
      <c r="C1762" s="14" t="n">
        <v>7707</v>
      </c>
    </row>
    <row r="1763" customFormat="false" ht="29.85" hidden="false" customHeight="false" outlineLevel="0" collapsed="false">
      <c r="A1763" s="99" t="n">
        <v>205309176</v>
      </c>
      <c r="B1763" s="13" t="s">
        <v>3187</v>
      </c>
      <c r="C1763" s="14" t="n">
        <v>23467.5</v>
      </c>
    </row>
    <row r="1764" customFormat="false" ht="29.85" hidden="false" customHeight="false" outlineLevel="0" collapsed="false">
      <c r="A1764" s="99" t="n">
        <v>205309177</v>
      </c>
      <c r="B1764" s="13" t="s">
        <v>3675</v>
      </c>
      <c r="C1764" s="14" t="n">
        <v>7707</v>
      </c>
    </row>
    <row r="1765" customFormat="false" ht="29.85" hidden="false" customHeight="false" outlineLevel="0" collapsed="false">
      <c r="A1765" s="99" t="n">
        <v>205309183</v>
      </c>
      <c r="B1765" s="13" t="s">
        <v>394</v>
      </c>
      <c r="C1765" s="14" t="n">
        <v>3853.5</v>
      </c>
    </row>
    <row r="1766" s="12" customFormat="true" ht="29.85" hidden="false" customHeight="false" outlineLevel="0" collapsed="false">
      <c r="A1766" s="99" t="n">
        <v>205309189</v>
      </c>
      <c r="B1766" s="13" t="s">
        <v>4541</v>
      </c>
      <c r="C1766" s="14" t="n">
        <v>15414</v>
      </c>
      <c r="AMB1766" s="0"/>
      <c r="AMC1766" s="0"/>
      <c r="AMD1766" s="0"/>
      <c r="AME1766" s="0"/>
      <c r="AMF1766" s="0"/>
      <c r="AMG1766" s="0"/>
      <c r="AMH1766" s="0"/>
      <c r="AMI1766" s="0"/>
      <c r="AMJ1766" s="0"/>
    </row>
    <row r="1767" customFormat="false" ht="29.85" hidden="false" customHeight="false" outlineLevel="0" collapsed="false">
      <c r="A1767" s="99" t="n">
        <v>205309192</v>
      </c>
      <c r="B1767" s="13" t="s">
        <v>585</v>
      </c>
      <c r="C1767" s="14" t="n">
        <v>7707</v>
      </c>
    </row>
    <row r="1768" customFormat="false" ht="29.85" hidden="false" customHeight="false" outlineLevel="0" collapsed="false">
      <c r="A1768" s="128" t="n">
        <v>205309193</v>
      </c>
      <c r="B1768" s="13" t="s">
        <v>6858</v>
      </c>
      <c r="C1768" s="14" t="n">
        <v>7707</v>
      </c>
    </row>
    <row r="1769" customFormat="false" ht="29.85" hidden="false" customHeight="false" outlineLevel="0" collapsed="false">
      <c r="A1769" s="99" t="n">
        <v>205309203</v>
      </c>
      <c r="B1769" s="13" t="s">
        <v>6517</v>
      </c>
      <c r="C1769" s="14" t="n">
        <v>14080.5</v>
      </c>
    </row>
    <row r="1770" customFormat="false" ht="15.65" hidden="false" customHeight="false" outlineLevel="0" collapsed="false">
      <c r="A1770" s="99" t="n">
        <v>205309227</v>
      </c>
      <c r="B1770" s="13" t="s">
        <v>3525</v>
      </c>
      <c r="C1770" s="14" t="n">
        <v>15414</v>
      </c>
    </row>
    <row r="1771" s="12" customFormat="true" ht="15.65" hidden="false" customHeight="false" outlineLevel="0" collapsed="false">
      <c r="A1771" s="7" t="n">
        <v>205309228</v>
      </c>
      <c r="B1771" s="9" t="s">
        <v>820</v>
      </c>
      <c r="C1771" s="10" t="n">
        <v>3853.5</v>
      </c>
      <c r="AMB1771" s="0"/>
      <c r="AMC1771" s="0"/>
      <c r="AMD1771" s="0"/>
      <c r="AME1771" s="0"/>
      <c r="AMF1771" s="0"/>
      <c r="AMG1771" s="0"/>
      <c r="AMH1771" s="0"/>
      <c r="AMI1771" s="0"/>
      <c r="AMJ1771" s="0"/>
    </row>
    <row r="1772" s="12" customFormat="true" ht="29.85" hidden="false" customHeight="false" outlineLevel="0" collapsed="false">
      <c r="A1772" s="7" t="n">
        <v>205309228</v>
      </c>
      <c r="B1772" s="9" t="s">
        <v>821</v>
      </c>
      <c r="C1772" s="10" t="n">
        <v>3853.5</v>
      </c>
      <c r="AMB1772" s="0"/>
      <c r="AMC1772" s="0"/>
      <c r="AMD1772" s="0"/>
      <c r="AME1772" s="0"/>
      <c r="AMF1772" s="0"/>
      <c r="AMG1772" s="0"/>
      <c r="AMH1772" s="0"/>
      <c r="AMI1772" s="0"/>
      <c r="AMJ1772" s="0"/>
    </row>
    <row r="1773" customFormat="false" ht="29.85" hidden="false" customHeight="false" outlineLevel="0" collapsed="false">
      <c r="A1773" s="99" t="n">
        <v>205309230</v>
      </c>
      <c r="B1773" s="13" t="s">
        <v>4600</v>
      </c>
      <c r="C1773" s="14" t="n">
        <v>11560.5</v>
      </c>
    </row>
    <row r="1774" customFormat="false" ht="29.85" hidden="false" customHeight="false" outlineLevel="0" collapsed="false">
      <c r="A1774" s="99" t="n">
        <v>205309232</v>
      </c>
      <c r="B1774" s="13" t="s">
        <v>5871</v>
      </c>
      <c r="C1774" s="14" t="n">
        <v>7707</v>
      </c>
    </row>
    <row r="1775" customFormat="false" ht="29.85" hidden="false" customHeight="false" outlineLevel="0" collapsed="false">
      <c r="A1775" s="99" t="n">
        <v>205309241</v>
      </c>
      <c r="B1775" s="13" t="s">
        <v>278</v>
      </c>
      <c r="C1775" s="14" t="n">
        <v>38535</v>
      </c>
    </row>
    <row r="1776" customFormat="false" ht="15.65" hidden="false" customHeight="false" outlineLevel="0" collapsed="false">
      <c r="A1776" s="99" t="n">
        <v>205309250</v>
      </c>
      <c r="B1776" s="13" t="s">
        <v>5828</v>
      </c>
      <c r="C1776" s="14" t="n">
        <v>11560.5</v>
      </c>
    </row>
    <row r="1777" customFormat="false" ht="29.85" hidden="false" customHeight="false" outlineLevel="0" collapsed="false">
      <c r="A1777" s="99" t="n">
        <v>205309257</v>
      </c>
      <c r="B1777" s="13" t="s">
        <v>6206</v>
      </c>
      <c r="C1777" s="14" t="n">
        <v>23121</v>
      </c>
    </row>
    <row r="1778" customFormat="false" ht="29.85" hidden="false" customHeight="false" outlineLevel="0" collapsed="false">
      <c r="A1778" s="128" t="n">
        <v>205309261</v>
      </c>
      <c r="B1778" s="13" t="s">
        <v>886</v>
      </c>
      <c r="C1778" s="14" t="n">
        <v>3853.5</v>
      </c>
    </row>
    <row r="1779" customFormat="false" ht="15.65" hidden="false" customHeight="false" outlineLevel="0" collapsed="false">
      <c r="A1779" s="99" t="n">
        <v>205309269</v>
      </c>
      <c r="B1779" s="13" t="s">
        <v>3941</v>
      </c>
      <c r="C1779" s="14" t="n">
        <v>19267.5</v>
      </c>
    </row>
    <row r="1780" customFormat="false" ht="29.85" hidden="false" customHeight="false" outlineLevel="0" collapsed="false">
      <c r="A1780" s="99" t="n">
        <v>205309286</v>
      </c>
      <c r="B1780" s="13" t="s">
        <v>5714</v>
      </c>
      <c r="C1780" s="14" t="n">
        <v>7707</v>
      </c>
    </row>
    <row r="1781" customFormat="false" ht="29.85" hidden="false" customHeight="false" outlineLevel="0" collapsed="false">
      <c r="A1781" s="128" t="n">
        <v>205309287</v>
      </c>
      <c r="B1781" s="13" t="s">
        <v>2203</v>
      </c>
      <c r="C1781" s="14" t="n">
        <v>14080.5</v>
      </c>
    </row>
    <row r="1782" customFormat="false" ht="29.85" hidden="false" customHeight="false" outlineLevel="0" collapsed="false">
      <c r="A1782" s="99" t="n">
        <v>205309301</v>
      </c>
      <c r="B1782" s="13" t="s">
        <v>2540</v>
      </c>
      <c r="C1782" s="14" t="n">
        <v>15414</v>
      </c>
    </row>
    <row r="1783" customFormat="false" ht="29.85" hidden="false" customHeight="false" outlineLevel="0" collapsed="false">
      <c r="A1783" s="99" t="n">
        <v>205309325</v>
      </c>
      <c r="B1783" s="13" t="s">
        <v>5228</v>
      </c>
      <c r="C1783" s="14" t="n">
        <v>9387</v>
      </c>
    </row>
    <row r="1784" customFormat="false" ht="29.85" hidden="false" customHeight="false" outlineLevel="0" collapsed="false">
      <c r="A1784" s="99" t="n">
        <v>205309331</v>
      </c>
      <c r="B1784" s="13" t="s">
        <v>2558</v>
      </c>
      <c r="C1784" s="14" t="n">
        <v>19267.5</v>
      </c>
    </row>
    <row r="1785" customFormat="false" ht="29.85" hidden="false" customHeight="false" outlineLevel="0" collapsed="false">
      <c r="A1785" s="99" t="n">
        <v>205309338</v>
      </c>
      <c r="B1785" s="13" t="s">
        <v>3023</v>
      </c>
      <c r="C1785" s="14" t="n">
        <v>3853.5</v>
      </c>
    </row>
    <row r="1786" customFormat="false" ht="15.65" hidden="false" customHeight="false" outlineLevel="0" collapsed="false">
      <c r="A1786" s="129" t="n">
        <v>205309350</v>
      </c>
      <c r="B1786" s="36" t="s">
        <v>539</v>
      </c>
      <c r="C1786" s="37" t="n">
        <v>7707</v>
      </c>
    </row>
    <row r="1787" customFormat="false" ht="29.85" hidden="false" customHeight="false" outlineLevel="0" collapsed="false">
      <c r="A1787" s="99" t="n">
        <v>205309355</v>
      </c>
      <c r="B1787" s="13" t="s">
        <v>6288</v>
      </c>
      <c r="C1787" s="14" t="n">
        <v>15414</v>
      </c>
    </row>
    <row r="1788" customFormat="false" ht="29.85" hidden="false" customHeight="false" outlineLevel="0" collapsed="false">
      <c r="A1788" s="99" t="n">
        <v>205309369</v>
      </c>
      <c r="B1788" s="13" t="s">
        <v>1975</v>
      </c>
      <c r="C1788" s="14" t="n">
        <v>23121</v>
      </c>
    </row>
    <row r="1789" customFormat="false" ht="29.85" hidden="false" customHeight="false" outlineLevel="0" collapsed="false">
      <c r="A1789" s="128" t="n">
        <v>205309370</v>
      </c>
      <c r="B1789" s="13" t="s">
        <v>685</v>
      </c>
      <c r="C1789" s="14" t="n">
        <v>3853.5</v>
      </c>
    </row>
    <row r="1790" customFormat="false" ht="15.65" hidden="false" customHeight="false" outlineLevel="0" collapsed="false">
      <c r="A1790" s="128" t="n">
        <v>205309371</v>
      </c>
      <c r="B1790" s="13" t="s">
        <v>6598</v>
      </c>
      <c r="C1790" s="14" t="n">
        <v>11560.5</v>
      </c>
    </row>
    <row r="1791" customFormat="false" ht="29.85" hidden="false" customHeight="false" outlineLevel="0" collapsed="false">
      <c r="A1791" s="128" t="n">
        <v>205309379</v>
      </c>
      <c r="B1791" s="13" t="s">
        <v>4124</v>
      </c>
      <c r="C1791" s="14" t="n">
        <v>3853.5</v>
      </c>
    </row>
    <row r="1792" customFormat="false" ht="29.85" hidden="false" customHeight="false" outlineLevel="0" collapsed="false">
      <c r="A1792" s="99" t="n">
        <v>205309393</v>
      </c>
      <c r="B1792" s="13" t="s">
        <v>4085</v>
      </c>
      <c r="C1792" s="14" t="n">
        <v>7707</v>
      </c>
    </row>
    <row r="1793" customFormat="false" ht="29.85" hidden="false" customHeight="false" outlineLevel="0" collapsed="false">
      <c r="A1793" s="128" t="n">
        <v>205309395</v>
      </c>
      <c r="B1793" s="13" t="s">
        <v>5254</v>
      </c>
      <c r="C1793" s="14" t="n">
        <v>7707</v>
      </c>
    </row>
    <row r="1794" customFormat="false" ht="29.85" hidden="false" customHeight="false" outlineLevel="0" collapsed="false">
      <c r="A1794" s="99" t="n">
        <v>205309401</v>
      </c>
      <c r="B1794" s="13" t="s">
        <v>4943</v>
      </c>
      <c r="C1794" s="14" t="n">
        <v>9387</v>
      </c>
    </row>
    <row r="1795" customFormat="false" ht="15.65" hidden="false" customHeight="false" outlineLevel="0" collapsed="false">
      <c r="A1795" s="99" t="n">
        <v>205309409</v>
      </c>
      <c r="B1795" s="13" t="s">
        <v>1371</v>
      </c>
      <c r="C1795" s="14" t="n">
        <v>15414</v>
      </c>
    </row>
    <row r="1796" customFormat="false" ht="29.85" hidden="false" customHeight="false" outlineLevel="0" collapsed="false">
      <c r="A1796" s="99" t="n">
        <v>205309413</v>
      </c>
      <c r="B1796" s="13" t="s">
        <v>3516</v>
      </c>
      <c r="C1796" s="14" t="n">
        <v>3853.5</v>
      </c>
    </row>
    <row r="1797" customFormat="false" ht="29.85" hidden="false" customHeight="false" outlineLevel="0" collapsed="false">
      <c r="A1797" s="99" t="n">
        <v>205309415</v>
      </c>
      <c r="B1797" s="13" t="s">
        <v>3344</v>
      </c>
      <c r="C1797" s="14" t="n">
        <v>7707</v>
      </c>
    </row>
    <row r="1798" customFormat="false" ht="29.85" hidden="false" customHeight="false" outlineLevel="0" collapsed="false">
      <c r="A1798" s="99" t="n">
        <v>205309443</v>
      </c>
      <c r="B1798" s="13" t="s">
        <v>2567</v>
      </c>
      <c r="C1798" s="14" t="n">
        <v>19267.5</v>
      </c>
    </row>
    <row r="1799" customFormat="false" ht="29.85" hidden="false" customHeight="false" outlineLevel="0" collapsed="false">
      <c r="A1799" s="99" t="n">
        <v>205309449</v>
      </c>
      <c r="B1799" s="13" t="s">
        <v>6000</v>
      </c>
      <c r="C1799" s="14" t="n">
        <v>3853.5</v>
      </c>
    </row>
    <row r="1800" customFormat="false" ht="29.85" hidden="false" customHeight="false" outlineLevel="0" collapsed="false">
      <c r="A1800" s="99" t="n">
        <v>205309452</v>
      </c>
      <c r="B1800" s="13" t="s">
        <v>4140</v>
      </c>
      <c r="C1800" s="14" t="n">
        <v>11560.5</v>
      </c>
    </row>
    <row r="1801" s="38" customFormat="true" ht="15.65" hidden="false" customHeight="false" outlineLevel="0" collapsed="false">
      <c r="A1801" s="99" t="n">
        <v>205309461</v>
      </c>
      <c r="B1801" s="13" t="s">
        <v>5667</v>
      </c>
      <c r="C1801" s="14" t="n">
        <v>11560.5</v>
      </c>
      <c r="ALZ1801" s="0"/>
      <c r="AMA1801" s="0"/>
      <c r="AMB1801" s="0"/>
      <c r="AMC1801" s="0"/>
      <c r="AMD1801" s="0"/>
      <c r="AME1801" s="0"/>
      <c r="AMF1801" s="0"/>
      <c r="AMG1801" s="0"/>
      <c r="AMH1801" s="0"/>
      <c r="AMI1801" s="0"/>
      <c r="AMJ1801" s="0"/>
    </row>
    <row r="1802" customFormat="false" ht="29.85" hidden="false" customHeight="false" outlineLevel="0" collapsed="false">
      <c r="A1802" s="99" t="n">
        <v>205309484</v>
      </c>
      <c r="B1802" s="13" t="s">
        <v>3289</v>
      </c>
      <c r="C1802" s="14" t="n">
        <v>15414</v>
      </c>
    </row>
    <row r="1803" customFormat="false" ht="29.85" hidden="false" customHeight="false" outlineLevel="0" collapsed="false">
      <c r="A1803" s="99" t="n">
        <v>205309486</v>
      </c>
      <c r="B1803" s="13" t="s">
        <v>4005</v>
      </c>
      <c r="C1803" s="14" t="n">
        <v>19267.5</v>
      </c>
    </row>
    <row r="1804" customFormat="false" ht="29.85" hidden="false" customHeight="false" outlineLevel="0" collapsed="false">
      <c r="A1804" s="99" t="n">
        <v>205309495</v>
      </c>
      <c r="B1804" s="13" t="s">
        <v>505</v>
      </c>
      <c r="C1804" s="14" t="n">
        <v>14080.5</v>
      </c>
    </row>
    <row r="1805" customFormat="false" ht="15.65" hidden="false" customHeight="false" outlineLevel="0" collapsed="false">
      <c r="A1805" s="7" t="n">
        <v>205309496</v>
      </c>
      <c r="B1805" s="9" t="s">
        <v>2299</v>
      </c>
      <c r="C1805" s="10" t="n">
        <v>3853.5</v>
      </c>
    </row>
    <row r="1806" customFormat="false" ht="29.85" hidden="false" customHeight="false" outlineLevel="0" collapsed="false">
      <c r="A1806" s="7" t="n">
        <v>205309496</v>
      </c>
      <c r="B1806" s="9" t="s">
        <v>2300</v>
      </c>
      <c r="C1806" s="10" t="n">
        <v>3853.5</v>
      </c>
    </row>
    <row r="1807" customFormat="false" ht="29.85" hidden="false" customHeight="false" outlineLevel="0" collapsed="false">
      <c r="A1807" s="7" t="n">
        <v>205309496</v>
      </c>
      <c r="B1807" s="9" t="s">
        <v>2301</v>
      </c>
      <c r="C1807" s="10" t="n">
        <v>3853.5</v>
      </c>
    </row>
    <row r="1808" customFormat="false" ht="29.85" hidden="false" customHeight="false" outlineLevel="0" collapsed="false">
      <c r="A1808" s="99" t="n">
        <v>205309512</v>
      </c>
      <c r="B1808" s="13" t="s">
        <v>462</v>
      </c>
      <c r="C1808" s="14" t="n">
        <v>7707</v>
      </c>
    </row>
    <row r="1809" s="44" customFormat="true" ht="29.85" hidden="false" customHeight="false" outlineLevel="0" collapsed="false">
      <c r="A1809" s="99" t="n">
        <v>205309527</v>
      </c>
      <c r="B1809" s="13" t="s">
        <v>1720</v>
      </c>
      <c r="C1809" s="14" t="n">
        <v>15414</v>
      </c>
      <c r="D1809" s="0"/>
      <c r="E1809" s="0"/>
      <c r="F1809" s="0"/>
      <c r="G1809" s="0"/>
      <c r="H1809" s="0"/>
      <c r="I1809" s="0"/>
      <c r="J1809" s="0"/>
      <c r="K1809" s="0"/>
      <c r="L1809" s="0"/>
      <c r="M1809" s="0"/>
      <c r="ALZ1809" s="0"/>
      <c r="AMA1809" s="0"/>
      <c r="AMB1809" s="0"/>
      <c r="AMC1809" s="0"/>
      <c r="AMD1809" s="0"/>
      <c r="AME1809" s="0"/>
      <c r="AMF1809" s="0"/>
      <c r="AMG1809" s="0"/>
      <c r="AMH1809" s="0"/>
      <c r="AMI1809" s="0"/>
      <c r="AMJ1809" s="0"/>
    </row>
    <row r="1810" s="12" customFormat="true" ht="29.85" hidden="false" customHeight="false" outlineLevel="0" collapsed="false">
      <c r="A1810" s="99" t="n">
        <v>205309543</v>
      </c>
      <c r="B1810" s="13" t="s">
        <v>1246</v>
      </c>
      <c r="C1810" s="14" t="n">
        <v>7707</v>
      </c>
      <c r="AMB1810" s="0"/>
      <c r="AMC1810" s="0"/>
      <c r="AMD1810" s="0"/>
      <c r="AME1810" s="0"/>
      <c r="AMF1810" s="0"/>
      <c r="AMG1810" s="0"/>
      <c r="AMH1810" s="0"/>
      <c r="AMI1810" s="0"/>
      <c r="AMJ1810" s="0"/>
    </row>
    <row r="1811" s="12" customFormat="true" ht="29.85" hidden="false" customHeight="false" outlineLevel="0" collapsed="false">
      <c r="A1811" s="99" t="n">
        <v>205309548</v>
      </c>
      <c r="B1811" s="13" t="s">
        <v>5994</v>
      </c>
      <c r="C1811" s="14" t="n">
        <v>7707</v>
      </c>
      <c r="AMB1811" s="0"/>
      <c r="AMC1811" s="0"/>
      <c r="AMD1811" s="0"/>
      <c r="AME1811" s="0"/>
      <c r="AMF1811" s="0"/>
      <c r="AMG1811" s="0"/>
      <c r="AMH1811" s="0"/>
      <c r="AMI1811" s="0"/>
      <c r="AMJ1811" s="0"/>
    </row>
    <row r="1812" customFormat="false" ht="29.85" hidden="false" customHeight="false" outlineLevel="0" collapsed="false">
      <c r="A1812" s="99" t="n">
        <v>205309560</v>
      </c>
      <c r="B1812" s="13" t="s">
        <v>1455</v>
      </c>
      <c r="C1812" s="14" t="n">
        <v>15414</v>
      </c>
    </row>
    <row r="1813" customFormat="false" ht="29.85" hidden="false" customHeight="false" outlineLevel="0" collapsed="false">
      <c r="A1813" s="128" t="n">
        <v>205309568</v>
      </c>
      <c r="B1813" s="13" t="s">
        <v>1571</v>
      </c>
      <c r="C1813" s="14" t="n">
        <v>7707</v>
      </c>
    </row>
    <row r="1814" customFormat="false" ht="29.85" hidden="false" customHeight="false" outlineLevel="0" collapsed="false">
      <c r="A1814" s="99" t="n">
        <v>205309576</v>
      </c>
      <c r="B1814" s="13" t="s">
        <v>2060</v>
      </c>
      <c r="C1814" s="14" t="n">
        <v>15414</v>
      </c>
    </row>
    <row r="1815" customFormat="false" ht="29.85" hidden="false" customHeight="false" outlineLevel="0" collapsed="false">
      <c r="A1815" s="99" t="n">
        <v>205309582</v>
      </c>
      <c r="B1815" s="13" t="s">
        <v>6628</v>
      </c>
      <c r="C1815" s="14" t="n">
        <v>7707</v>
      </c>
    </row>
    <row r="1816" customFormat="false" ht="29.85" hidden="false" customHeight="false" outlineLevel="0" collapsed="false">
      <c r="A1816" s="99" t="n">
        <v>205309587</v>
      </c>
      <c r="B1816" s="13" t="s">
        <v>5656</v>
      </c>
      <c r="C1816" s="14" t="n">
        <v>3853.5</v>
      </c>
    </row>
    <row r="1817" customFormat="false" ht="29.85" hidden="false" customHeight="false" outlineLevel="0" collapsed="false">
      <c r="A1817" s="99" t="n">
        <v>205309593</v>
      </c>
      <c r="B1817" s="13" t="s">
        <v>3758</v>
      </c>
      <c r="C1817" s="14" t="n">
        <v>15414</v>
      </c>
    </row>
    <row r="1818" customFormat="false" ht="29.85" hidden="false" customHeight="false" outlineLevel="0" collapsed="false">
      <c r="A1818" s="99" t="n">
        <v>205309595</v>
      </c>
      <c r="B1818" s="13" t="s">
        <v>4156</v>
      </c>
      <c r="C1818" s="14" t="n">
        <v>3853.5</v>
      </c>
    </row>
    <row r="1819" customFormat="false" ht="29.85" hidden="false" customHeight="false" outlineLevel="0" collapsed="false">
      <c r="A1819" s="99" t="n">
        <v>205309626</v>
      </c>
      <c r="B1819" s="13" t="s">
        <v>2708</v>
      </c>
      <c r="C1819" s="14" t="n">
        <v>3853.5</v>
      </c>
    </row>
    <row r="1820" customFormat="false" ht="29.85" hidden="false" customHeight="false" outlineLevel="0" collapsed="false">
      <c r="A1820" s="99" t="n">
        <v>205309629</v>
      </c>
      <c r="B1820" s="13" t="s">
        <v>2121</v>
      </c>
      <c r="C1820" s="14" t="n">
        <v>15414</v>
      </c>
    </row>
    <row r="1821" customFormat="false" ht="29.85" hidden="false" customHeight="false" outlineLevel="0" collapsed="false">
      <c r="A1821" s="99" t="n">
        <v>205309645</v>
      </c>
      <c r="B1821" s="13" t="s">
        <v>1222</v>
      </c>
      <c r="C1821" s="14" t="n">
        <v>7707</v>
      </c>
    </row>
    <row r="1822" customFormat="false" ht="29.85" hidden="false" customHeight="false" outlineLevel="0" collapsed="false">
      <c r="A1822" s="99" t="n">
        <v>205309648</v>
      </c>
      <c r="B1822" s="13" t="s">
        <v>5482</v>
      </c>
      <c r="C1822" s="14" t="n">
        <v>7707</v>
      </c>
    </row>
    <row r="1823" customFormat="false" ht="15.65" hidden="false" customHeight="false" outlineLevel="0" collapsed="false">
      <c r="A1823" s="128" t="n">
        <v>205309650</v>
      </c>
      <c r="B1823" s="13" t="s">
        <v>6450</v>
      </c>
      <c r="C1823" s="14" t="n">
        <v>7707</v>
      </c>
    </row>
    <row r="1824" customFormat="false" ht="29.85" hidden="false" customHeight="false" outlineLevel="0" collapsed="false">
      <c r="A1824" s="99" t="n">
        <v>205309653</v>
      </c>
      <c r="B1824" s="13" t="s">
        <v>1831</v>
      </c>
      <c r="C1824" s="14" t="n">
        <v>11560.5</v>
      </c>
    </row>
    <row r="1825" customFormat="false" ht="29.85" hidden="false" customHeight="false" outlineLevel="0" collapsed="false">
      <c r="A1825" s="99" t="n">
        <v>205309675</v>
      </c>
      <c r="B1825" s="13" t="s">
        <v>764</v>
      </c>
      <c r="C1825" s="14" t="n">
        <v>7707</v>
      </c>
    </row>
    <row r="1826" customFormat="false" ht="29.85" hidden="false" customHeight="false" outlineLevel="0" collapsed="false">
      <c r="A1826" s="99" t="n">
        <v>205309715</v>
      </c>
      <c r="B1826" s="13" t="s">
        <v>4236</v>
      </c>
      <c r="C1826" s="14" t="n">
        <v>26974.5</v>
      </c>
    </row>
    <row r="1827" customFormat="false" ht="15.65" hidden="false" customHeight="false" outlineLevel="0" collapsed="false">
      <c r="A1827" s="99" t="n">
        <v>205309738</v>
      </c>
      <c r="B1827" s="13" t="s">
        <v>6734</v>
      </c>
      <c r="C1827" s="14" t="n">
        <v>9387</v>
      </c>
    </row>
    <row r="1828" customFormat="false" ht="29.85" hidden="false" customHeight="false" outlineLevel="0" collapsed="false">
      <c r="A1828" s="99" t="n">
        <v>205309755</v>
      </c>
      <c r="B1828" s="13" t="s">
        <v>1978</v>
      </c>
      <c r="C1828" s="14" t="n">
        <v>15414</v>
      </c>
    </row>
    <row r="1829" customFormat="false" ht="29.85" hidden="false" customHeight="false" outlineLevel="0" collapsed="false">
      <c r="A1829" s="99" t="n">
        <v>205309773</v>
      </c>
      <c r="B1829" s="13" t="s">
        <v>4805</v>
      </c>
      <c r="C1829" s="14" t="n">
        <v>7707</v>
      </c>
    </row>
    <row r="1830" customFormat="false" ht="29.85" hidden="false" customHeight="false" outlineLevel="0" collapsed="false">
      <c r="A1830" s="99" t="n">
        <v>205309807</v>
      </c>
      <c r="B1830" s="13" t="s">
        <v>1428</v>
      </c>
      <c r="C1830" s="14" t="n">
        <v>11560.5</v>
      </c>
    </row>
    <row r="1831" customFormat="false" ht="29.85" hidden="false" customHeight="false" outlineLevel="0" collapsed="false">
      <c r="A1831" s="99" t="n">
        <v>205309823</v>
      </c>
      <c r="B1831" s="13" t="s">
        <v>2145</v>
      </c>
      <c r="C1831" s="14" t="n">
        <v>11560.5</v>
      </c>
    </row>
    <row r="1832" customFormat="false" ht="21.45" hidden="false" customHeight="true" outlineLevel="0" collapsed="false">
      <c r="A1832" s="99" t="n">
        <v>205309829</v>
      </c>
      <c r="B1832" s="13" t="s">
        <v>1458</v>
      </c>
      <c r="C1832" s="14" t="n">
        <v>19267.5</v>
      </c>
    </row>
    <row r="1833" customFormat="false" ht="29.85" hidden="false" customHeight="false" outlineLevel="0" collapsed="false">
      <c r="A1833" s="99" t="n">
        <v>205309845</v>
      </c>
      <c r="B1833" s="13" t="s">
        <v>2611</v>
      </c>
      <c r="C1833" s="14" t="n">
        <v>11560.5</v>
      </c>
    </row>
    <row r="1834" customFormat="false" ht="29.85" hidden="false" customHeight="false" outlineLevel="0" collapsed="false">
      <c r="A1834" s="7" t="n">
        <v>205309857</v>
      </c>
      <c r="B1834" s="9" t="s">
        <v>6175</v>
      </c>
      <c r="C1834" s="10" t="n">
        <v>7707</v>
      </c>
    </row>
    <row r="1835" customFormat="false" ht="29.85" hidden="false" customHeight="false" outlineLevel="0" collapsed="false">
      <c r="A1835" s="7" t="n">
        <v>205309857</v>
      </c>
      <c r="B1835" s="9" t="s">
        <v>6176</v>
      </c>
      <c r="C1835" s="10" t="n">
        <v>7707</v>
      </c>
    </row>
    <row r="1836" customFormat="false" ht="15.65" hidden="false" customHeight="false" outlineLevel="0" collapsed="false">
      <c r="A1836" s="7" t="n">
        <v>205309858</v>
      </c>
      <c r="B1836" s="9" t="s">
        <v>2034</v>
      </c>
      <c r="C1836" s="10" t="n">
        <v>7707</v>
      </c>
    </row>
    <row r="1837" customFormat="false" ht="29.85" hidden="false" customHeight="false" outlineLevel="0" collapsed="false">
      <c r="A1837" s="7" t="n">
        <v>205309858</v>
      </c>
      <c r="B1837" s="9" t="s">
        <v>2035</v>
      </c>
      <c r="C1837" s="10" t="n">
        <v>7707</v>
      </c>
    </row>
    <row r="1838" customFormat="false" ht="29.85" hidden="false" customHeight="false" outlineLevel="0" collapsed="false">
      <c r="A1838" s="99" t="n">
        <v>205309874</v>
      </c>
      <c r="B1838" s="13" t="s">
        <v>3966</v>
      </c>
      <c r="C1838" s="14" t="n">
        <v>7707</v>
      </c>
    </row>
    <row r="1839" customFormat="false" ht="29.85" hidden="false" customHeight="false" outlineLevel="0" collapsed="false">
      <c r="A1839" s="128" t="n">
        <v>205309922</v>
      </c>
      <c r="B1839" s="13" t="s">
        <v>4074</v>
      </c>
      <c r="C1839" s="14" t="n">
        <v>9387</v>
      </c>
    </row>
    <row r="1840" s="44" customFormat="true" ht="29.85" hidden="false" customHeight="false" outlineLevel="0" collapsed="false">
      <c r="A1840" s="7" t="n">
        <v>205309924</v>
      </c>
      <c r="B1840" s="9" t="s">
        <v>3111</v>
      </c>
      <c r="C1840" s="10" t="n">
        <v>7707</v>
      </c>
      <c r="D1840" s="0"/>
      <c r="E1840" s="0"/>
      <c r="F1840" s="0"/>
      <c r="G1840" s="0"/>
      <c r="H1840" s="0"/>
      <c r="I1840" s="0"/>
      <c r="J1840" s="0"/>
      <c r="K1840" s="0"/>
      <c r="L1840" s="0"/>
      <c r="M1840" s="0"/>
      <c r="ALZ1840" s="0"/>
      <c r="AMA1840" s="0"/>
      <c r="AMB1840" s="0"/>
      <c r="AMC1840" s="0"/>
      <c r="AMD1840" s="0"/>
      <c r="AME1840" s="0"/>
      <c r="AMF1840" s="0"/>
      <c r="AMG1840" s="0"/>
      <c r="AMH1840" s="0"/>
      <c r="AMI1840" s="0"/>
      <c r="AMJ1840" s="0"/>
    </row>
    <row r="1841" s="12" customFormat="true" ht="29.85" hidden="false" customHeight="false" outlineLevel="0" collapsed="false">
      <c r="A1841" s="7" t="n">
        <v>205309924</v>
      </c>
      <c r="B1841" s="9" t="s">
        <v>3112</v>
      </c>
      <c r="C1841" s="10" t="n">
        <v>7707</v>
      </c>
      <c r="AMB1841" s="0"/>
      <c r="AMC1841" s="0"/>
      <c r="AMD1841" s="0"/>
      <c r="AME1841" s="0"/>
      <c r="AMF1841" s="0"/>
      <c r="AMG1841" s="0"/>
      <c r="AMH1841" s="0"/>
      <c r="AMI1841" s="0"/>
      <c r="AMJ1841" s="0"/>
    </row>
    <row r="1842" customFormat="false" ht="15.65" hidden="false" customHeight="false" outlineLevel="0" collapsed="false">
      <c r="A1842" s="99" t="n">
        <v>205309931</v>
      </c>
      <c r="B1842" s="13" t="s">
        <v>2003</v>
      </c>
      <c r="C1842" s="14" t="n">
        <v>3853.5</v>
      </c>
    </row>
    <row r="1843" customFormat="false" ht="29.85" hidden="false" customHeight="false" outlineLevel="0" collapsed="false">
      <c r="A1843" s="99" t="n">
        <v>205309952</v>
      </c>
      <c r="B1843" s="13" t="s">
        <v>311</v>
      </c>
      <c r="C1843" s="14" t="n">
        <v>15414</v>
      </c>
    </row>
    <row r="1844" customFormat="false" ht="29.85" hidden="false" customHeight="false" outlineLevel="0" collapsed="false">
      <c r="A1844" s="99" t="n">
        <v>205309960</v>
      </c>
      <c r="B1844" s="13" t="s">
        <v>1892</v>
      </c>
      <c r="C1844" s="14" t="n">
        <v>9387</v>
      </c>
    </row>
    <row r="1845" customFormat="false" ht="29.85" hidden="false" customHeight="false" outlineLevel="0" collapsed="false">
      <c r="A1845" s="99" t="n">
        <v>205309992</v>
      </c>
      <c r="B1845" s="13" t="s">
        <v>1127</v>
      </c>
      <c r="C1845" s="14" t="n">
        <v>7707</v>
      </c>
    </row>
    <row r="1846" customFormat="false" ht="29.85" hidden="false" customHeight="false" outlineLevel="0" collapsed="false">
      <c r="A1846" s="99" t="n">
        <v>205310001</v>
      </c>
      <c r="B1846" s="13" t="s">
        <v>2531</v>
      </c>
      <c r="C1846" s="14" t="n">
        <v>11560.5</v>
      </c>
    </row>
    <row r="1847" customFormat="false" ht="29.85" hidden="false" customHeight="false" outlineLevel="0" collapsed="false">
      <c r="A1847" s="99" t="n">
        <v>205310022</v>
      </c>
      <c r="B1847" s="13" t="s">
        <v>2576</v>
      </c>
      <c r="C1847" s="14" t="n">
        <v>7707</v>
      </c>
    </row>
    <row r="1848" customFormat="false" ht="29.85" hidden="false" customHeight="false" outlineLevel="0" collapsed="false">
      <c r="A1848" s="99" t="n">
        <v>205310027</v>
      </c>
      <c r="B1848" s="13" t="s">
        <v>2573</v>
      </c>
      <c r="C1848" s="14" t="n">
        <v>7707</v>
      </c>
    </row>
    <row r="1849" customFormat="false" ht="29.85" hidden="false" customHeight="false" outlineLevel="0" collapsed="false">
      <c r="A1849" s="99" t="n">
        <v>205310031</v>
      </c>
      <c r="B1849" s="13" t="s">
        <v>1790</v>
      </c>
      <c r="C1849" s="14" t="n">
        <v>3853.5</v>
      </c>
    </row>
    <row r="1850" customFormat="false" ht="29.85" hidden="false" customHeight="false" outlineLevel="0" collapsed="false">
      <c r="A1850" s="99" t="n">
        <v>205310086</v>
      </c>
      <c r="B1850" s="13" t="s">
        <v>5412</v>
      </c>
      <c r="C1850" s="14" t="n">
        <v>50095.5</v>
      </c>
    </row>
    <row r="1851" customFormat="false" ht="29.85" hidden="false" customHeight="false" outlineLevel="0" collapsed="false">
      <c r="A1851" s="99" t="n">
        <v>205310090</v>
      </c>
      <c r="B1851" s="13" t="s">
        <v>3663</v>
      </c>
      <c r="C1851" s="14" t="n">
        <v>7707</v>
      </c>
    </row>
    <row r="1852" customFormat="false" ht="29.85" hidden="false" customHeight="false" outlineLevel="0" collapsed="false">
      <c r="A1852" s="99" t="n">
        <v>205310094</v>
      </c>
      <c r="B1852" s="13" t="s">
        <v>569</v>
      </c>
      <c r="C1852" s="14" t="n">
        <v>7707</v>
      </c>
    </row>
    <row r="1853" s="12" customFormat="true" ht="29.85" hidden="false" customHeight="false" outlineLevel="0" collapsed="false">
      <c r="A1853" s="99" t="n">
        <v>205310099</v>
      </c>
      <c r="B1853" s="13" t="s">
        <v>2280</v>
      </c>
      <c r="C1853" s="14" t="n">
        <v>11560.5</v>
      </c>
      <c r="AMB1853" s="0"/>
      <c r="AMC1853" s="0"/>
      <c r="AMD1853" s="0"/>
      <c r="AME1853" s="0"/>
      <c r="AMF1853" s="0"/>
      <c r="AMG1853" s="0"/>
      <c r="AMH1853" s="0"/>
      <c r="AMI1853" s="0"/>
      <c r="AMJ1853" s="0"/>
    </row>
    <row r="1854" s="12" customFormat="true" ht="29.85" hidden="false" customHeight="false" outlineLevel="0" collapsed="false">
      <c r="A1854" s="99" t="n">
        <v>205310104</v>
      </c>
      <c r="B1854" s="13" t="s">
        <v>2948</v>
      </c>
      <c r="C1854" s="14" t="n">
        <v>3853.5</v>
      </c>
      <c r="AMB1854" s="0"/>
      <c r="AMC1854" s="0"/>
      <c r="AMD1854" s="0"/>
      <c r="AME1854" s="0"/>
      <c r="AMF1854" s="0"/>
      <c r="AMG1854" s="0"/>
      <c r="AMH1854" s="0"/>
      <c r="AMI1854" s="0"/>
      <c r="AMJ1854" s="0"/>
    </row>
    <row r="1855" customFormat="false" ht="29.85" hidden="false" customHeight="false" outlineLevel="0" collapsed="false">
      <c r="A1855" s="99" t="n">
        <v>205310113</v>
      </c>
      <c r="B1855" s="13" t="s">
        <v>3981</v>
      </c>
      <c r="C1855" s="14" t="n">
        <v>18774</v>
      </c>
    </row>
    <row r="1856" customFormat="false" ht="29.85" hidden="false" customHeight="false" outlineLevel="0" collapsed="false">
      <c r="A1856" s="99" t="n">
        <v>205310118</v>
      </c>
      <c r="B1856" s="13" t="s">
        <v>3434</v>
      </c>
      <c r="C1856" s="14" t="n">
        <v>7707</v>
      </c>
    </row>
    <row r="1857" s="12" customFormat="true" ht="15.65" hidden="false" customHeight="false" outlineLevel="0" collapsed="false">
      <c r="A1857" s="99" t="n">
        <v>205310121</v>
      </c>
      <c r="B1857" s="13" t="s">
        <v>2555</v>
      </c>
      <c r="C1857" s="14" t="n">
        <v>38535</v>
      </c>
      <c r="AMB1857" s="0"/>
      <c r="AMC1857" s="0"/>
      <c r="AMD1857" s="0"/>
      <c r="AME1857" s="0"/>
      <c r="AMF1857" s="0"/>
      <c r="AMG1857" s="0"/>
      <c r="AMH1857" s="0"/>
      <c r="AMI1857" s="0"/>
      <c r="AMJ1857" s="0"/>
    </row>
    <row r="1858" customFormat="false" ht="15.65" hidden="false" customHeight="false" outlineLevel="0" collapsed="false">
      <c r="A1858" s="129" t="n">
        <v>205310128</v>
      </c>
      <c r="B1858" s="36" t="s">
        <v>603</v>
      </c>
      <c r="C1858" s="37" t="n">
        <v>7707</v>
      </c>
    </row>
    <row r="1859" customFormat="false" ht="29.85" hidden="false" customHeight="false" outlineLevel="0" collapsed="false">
      <c r="A1859" s="99" t="n">
        <v>205310133</v>
      </c>
      <c r="B1859" s="13" t="s">
        <v>4301</v>
      </c>
      <c r="C1859" s="14" t="n">
        <v>19267.5</v>
      </c>
    </row>
    <row r="1860" customFormat="false" ht="15.65" hidden="false" customHeight="false" outlineLevel="0" collapsed="false">
      <c r="A1860" s="7" t="n">
        <v>205310135</v>
      </c>
      <c r="B1860" s="9" t="s">
        <v>1296</v>
      </c>
      <c r="C1860" s="10" t="n">
        <v>7707</v>
      </c>
    </row>
    <row r="1861" customFormat="false" ht="29.85" hidden="false" customHeight="false" outlineLevel="0" collapsed="false">
      <c r="A1861" s="7" t="n">
        <v>205310135</v>
      </c>
      <c r="B1861" s="9" t="s">
        <v>1297</v>
      </c>
      <c r="C1861" s="10" t="n">
        <v>7707</v>
      </c>
    </row>
    <row r="1862" customFormat="false" ht="29.85" hidden="false" customHeight="false" outlineLevel="0" collapsed="false">
      <c r="A1862" s="7" t="n">
        <v>205310135</v>
      </c>
      <c r="B1862" s="9" t="s">
        <v>1298</v>
      </c>
      <c r="C1862" s="10" t="n">
        <v>7707</v>
      </c>
    </row>
    <row r="1863" customFormat="false" ht="29.85" hidden="false" customHeight="false" outlineLevel="0" collapsed="false">
      <c r="A1863" s="99" t="n">
        <v>205310149</v>
      </c>
      <c r="B1863" s="13" t="s">
        <v>566</v>
      </c>
      <c r="C1863" s="14" t="n">
        <v>7707</v>
      </c>
    </row>
    <row r="1864" s="30" customFormat="true" ht="29.85" hidden="false" customHeight="false" outlineLevel="0" collapsed="false">
      <c r="A1864" s="99" t="n">
        <v>205310164</v>
      </c>
      <c r="B1864" s="13" t="s">
        <v>3346</v>
      </c>
      <c r="C1864" s="14" t="n">
        <v>7707</v>
      </c>
      <c r="ALZ1864" s="0"/>
      <c r="AMA1864" s="0"/>
      <c r="AMB1864" s="0"/>
      <c r="AMC1864" s="0"/>
      <c r="AMD1864" s="0"/>
      <c r="AME1864" s="0"/>
      <c r="AMF1864" s="0"/>
      <c r="AMG1864" s="0"/>
      <c r="AMH1864" s="0"/>
      <c r="AMI1864" s="0"/>
      <c r="AMJ1864" s="0"/>
    </row>
    <row r="1865" s="12" customFormat="true" ht="29.85" hidden="false" customHeight="false" outlineLevel="0" collapsed="false">
      <c r="A1865" s="7" t="n">
        <v>205310219</v>
      </c>
      <c r="B1865" s="9" t="s">
        <v>2704</v>
      </c>
      <c r="C1865" s="10" t="n">
        <v>15414</v>
      </c>
      <c r="AMB1865" s="0"/>
      <c r="AMC1865" s="0"/>
      <c r="AMD1865" s="0"/>
      <c r="AME1865" s="0"/>
      <c r="AMF1865" s="0"/>
      <c r="AMG1865" s="0"/>
      <c r="AMH1865" s="0"/>
      <c r="AMI1865" s="0"/>
      <c r="AMJ1865" s="0"/>
    </row>
    <row r="1866" s="12" customFormat="true" ht="15.65" hidden="false" customHeight="false" outlineLevel="0" collapsed="false">
      <c r="A1866" s="7" t="n">
        <v>205310219</v>
      </c>
      <c r="B1866" s="9" t="s">
        <v>2705</v>
      </c>
      <c r="C1866" s="10" t="n">
        <v>15414</v>
      </c>
      <c r="AMB1866" s="0"/>
      <c r="AMC1866" s="0"/>
      <c r="AMD1866" s="0"/>
      <c r="AME1866" s="0"/>
      <c r="AMF1866" s="0"/>
      <c r="AMG1866" s="0"/>
      <c r="AMH1866" s="0"/>
      <c r="AMI1866" s="0"/>
      <c r="AMJ1866" s="0"/>
    </row>
    <row r="1867" customFormat="false" ht="29.85" hidden="false" customHeight="false" outlineLevel="0" collapsed="false">
      <c r="A1867" s="7" t="n">
        <v>205310223</v>
      </c>
      <c r="B1867" s="9" t="s">
        <v>6047</v>
      </c>
      <c r="C1867" s="10" t="n">
        <v>7707</v>
      </c>
    </row>
    <row r="1868" customFormat="false" ht="29.85" hidden="false" customHeight="false" outlineLevel="0" collapsed="false">
      <c r="A1868" s="7" t="n">
        <v>205310223</v>
      </c>
      <c r="B1868" s="9" t="s">
        <v>6048</v>
      </c>
      <c r="C1868" s="10" t="n">
        <v>7707</v>
      </c>
    </row>
    <row r="1869" customFormat="false" ht="29.85" hidden="false" customHeight="false" outlineLevel="0" collapsed="false">
      <c r="A1869" s="7" t="n">
        <v>205310223</v>
      </c>
      <c r="B1869" s="9" t="s">
        <v>6049</v>
      </c>
      <c r="C1869" s="10" t="n">
        <v>7707</v>
      </c>
    </row>
    <row r="1870" customFormat="false" ht="29.85" hidden="false" customHeight="false" outlineLevel="0" collapsed="false">
      <c r="A1870" s="99" t="n">
        <v>205310229</v>
      </c>
      <c r="B1870" s="13" t="s">
        <v>3568</v>
      </c>
      <c r="C1870" s="14" t="n">
        <v>34681.5</v>
      </c>
    </row>
    <row r="1871" customFormat="false" ht="29.85" hidden="false" customHeight="false" outlineLevel="0" collapsed="false">
      <c r="A1871" s="99" t="n">
        <v>205310241</v>
      </c>
      <c r="B1871" s="13" t="s">
        <v>1919</v>
      </c>
      <c r="C1871" s="14" t="n">
        <v>15414</v>
      </c>
    </row>
    <row r="1872" customFormat="false" ht="29.85" hidden="false" customHeight="false" outlineLevel="0" collapsed="false">
      <c r="A1872" s="99" t="n">
        <v>205310255</v>
      </c>
      <c r="B1872" s="13" t="s">
        <v>3999</v>
      </c>
      <c r="C1872" s="14" t="n">
        <v>18774</v>
      </c>
    </row>
    <row r="1873" customFormat="false" ht="29.85" hidden="false" customHeight="false" outlineLevel="0" collapsed="false">
      <c r="A1873" s="99" t="n">
        <v>205310261</v>
      </c>
      <c r="B1873" s="13" t="s">
        <v>4258</v>
      </c>
      <c r="C1873" s="14" t="n">
        <v>3853.5</v>
      </c>
    </row>
    <row r="1874" customFormat="false" ht="29.85" hidden="false" customHeight="false" outlineLevel="0" collapsed="false">
      <c r="A1874" s="128" t="n">
        <v>205310276</v>
      </c>
      <c r="B1874" s="13" t="s">
        <v>1065</v>
      </c>
      <c r="C1874" s="14" t="n">
        <v>3853.5</v>
      </c>
    </row>
    <row r="1875" customFormat="false" ht="29.85" hidden="false" customHeight="false" outlineLevel="0" collapsed="false">
      <c r="A1875" s="99" t="n">
        <v>205310282</v>
      </c>
      <c r="B1875" s="13" t="s">
        <v>2966</v>
      </c>
      <c r="C1875" s="14" t="n">
        <v>11560.5</v>
      </c>
    </row>
    <row r="1876" customFormat="false" ht="29.85" hidden="false" customHeight="false" outlineLevel="0" collapsed="false">
      <c r="A1876" s="7" t="n">
        <v>205310294</v>
      </c>
      <c r="B1876" s="9" t="s">
        <v>2932</v>
      </c>
      <c r="C1876" s="10" t="n">
        <v>7707</v>
      </c>
    </row>
    <row r="1877" s="12" customFormat="true" ht="27.05" hidden="false" customHeight="true" outlineLevel="0" collapsed="false">
      <c r="A1877" s="7" t="n">
        <v>205310294</v>
      </c>
      <c r="B1877" s="9" t="s">
        <v>2933</v>
      </c>
      <c r="C1877" s="10" t="n">
        <v>7707</v>
      </c>
      <c r="AMB1877" s="0"/>
      <c r="AMC1877" s="0"/>
      <c r="AMD1877" s="0"/>
      <c r="AME1877" s="0"/>
      <c r="AMF1877" s="0"/>
      <c r="AMG1877" s="0"/>
      <c r="AMH1877" s="0"/>
      <c r="AMI1877" s="0"/>
      <c r="AMJ1877" s="0"/>
    </row>
    <row r="1878" customFormat="false" ht="29.85" hidden="false" customHeight="false" outlineLevel="0" collapsed="false">
      <c r="A1878" s="99" t="n">
        <v>205310306</v>
      </c>
      <c r="B1878" s="13" t="s">
        <v>1139</v>
      </c>
      <c r="C1878" s="14" t="n">
        <v>4693.5</v>
      </c>
    </row>
    <row r="1879" customFormat="false" ht="29.85" hidden="false" customHeight="false" outlineLevel="0" collapsed="false">
      <c r="A1879" s="99" t="n">
        <v>205310311</v>
      </c>
      <c r="B1879" s="13" t="s">
        <v>3003</v>
      </c>
      <c r="C1879" s="14" t="n">
        <v>7707</v>
      </c>
    </row>
    <row r="1880" customFormat="false" ht="29.85" hidden="false" customHeight="false" outlineLevel="0" collapsed="false">
      <c r="A1880" s="128" t="n">
        <v>205310316</v>
      </c>
      <c r="B1880" s="13" t="s">
        <v>6117</v>
      </c>
      <c r="C1880" s="14" t="n">
        <v>3853.5</v>
      </c>
    </row>
    <row r="1881" customFormat="false" ht="29.85" hidden="false" customHeight="false" outlineLevel="0" collapsed="false">
      <c r="A1881" s="99" t="n">
        <v>205310320</v>
      </c>
      <c r="B1881" s="13" t="s">
        <v>1495</v>
      </c>
      <c r="C1881" s="14" t="n">
        <v>3853.5</v>
      </c>
    </row>
    <row r="1882" customFormat="false" ht="15.65" hidden="false" customHeight="false" outlineLevel="0" collapsed="false">
      <c r="A1882" s="99" t="n">
        <v>205310323</v>
      </c>
      <c r="B1882" s="13" t="s">
        <v>249</v>
      </c>
      <c r="C1882" s="14" t="n">
        <v>14080.5</v>
      </c>
    </row>
    <row r="1883" customFormat="false" ht="29.85" hidden="false" customHeight="false" outlineLevel="0" collapsed="false">
      <c r="A1883" s="99" t="n">
        <v>205310327</v>
      </c>
      <c r="B1883" s="13" t="s">
        <v>1142</v>
      </c>
      <c r="C1883" s="14" t="n">
        <v>3853.5</v>
      </c>
    </row>
    <row r="1884" customFormat="false" ht="29.85" hidden="false" customHeight="false" outlineLevel="0" collapsed="false">
      <c r="A1884" s="99" t="n">
        <v>205310329</v>
      </c>
      <c r="B1884" s="13" t="s">
        <v>4119</v>
      </c>
      <c r="C1884" s="14" t="n">
        <v>7707</v>
      </c>
    </row>
    <row r="1885" s="65" customFormat="true" ht="29.85" hidden="false" customHeight="false" outlineLevel="0" collapsed="false">
      <c r="A1885" s="7" t="n">
        <v>205310332</v>
      </c>
      <c r="B1885" s="9" t="s">
        <v>3887</v>
      </c>
      <c r="C1885" s="10" t="n">
        <v>7707</v>
      </c>
      <c r="ALZ1885" s="12"/>
      <c r="AMA1885" s="12"/>
      <c r="AMB1885" s="0"/>
      <c r="AMC1885" s="0"/>
      <c r="AMD1885" s="0"/>
      <c r="AME1885" s="0"/>
      <c r="AMF1885" s="0"/>
      <c r="AMG1885" s="0"/>
      <c r="AMH1885" s="0"/>
      <c r="AMI1885" s="0"/>
      <c r="AMJ1885" s="0"/>
    </row>
    <row r="1886" s="12" customFormat="true" ht="29.85" hidden="false" customHeight="false" outlineLevel="0" collapsed="false">
      <c r="A1886" s="7" t="n">
        <v>205310332</v>
      </c>
      <c r="B1886" s="9" t="s">
        <v>3888</v>
      </c>
      <c r="C1886" s="10" t="n">
        <v>7707</v>
      </c>
      <c r="AMB1886" s="0"/>
      <c r="AMC1886" s="0"/>
      <c r="AMD1886" s="0"/>
      <c r="AME1886" s="0"/>
      <c r="AMF1886" s="0"/>
      <c r="AMG1886" s="0"/>
      <c r="AMH1886" s="0"/>
      <c r="AMI1886" s="0"/>
      <c r="AMJ1886" s="0"/>
    </row>
    <row r="1887" customFormat="false" ht="29.85" hidden="false" customHeight="false" outlineLevel="0" collapsed="false">
      <c r="A1887" s="128" t="n">
        <v>205310333</v>
      </c>
      <c r="B1887" s="13" t="s">
        <v>735</v>
      </c>
      <c r="C1887" s="14" t="n">
        <v>7707</v>
      </c>
    </row>
    <row r="1888" customFormat="false" ht="29.85" hidden="false" customHeight="false" outlineLevel="0" collapsed="false">
      <c r="A1888" s="99" t="n">
        <v>205310336</v>
      </c>
      <c r="B1888" s="13" t="s">
        <v>6075</v>
      </c>
      <c r="C1888" s="14" t="n">
        <v>19267.5</v>
      </c>
    </row>
    <row r="1889" s="12" customFormat="true" ht="33.55" hidden="false" customHeight="true" outlineLevel="0" collapsed="false">
      <c r="A1889" s="99" t="n">
        <v>205310347</v>
      </c>
      <c r="B1889" s="13" t="s">
        <v>1528</v>
      </c>
      <c r="C1889" s="14" t="n">
        <v>11560.5</v>
      </c>
      <c r="AMB1889" s="0"/>
      <c r="AMC1889" s="0"/>
      <c r="AMD1889" s="0"/>
      <c r="AME1889" s="0"/>
      <c r="AMF1889" s="0"/>
      <c r="AMG1889" s="0"/>
      <c r="AMH1889" s="0"/>
      <c r="AMI1889" s="0"/>
      <c r="AMJ1889" s="0"/>
    </row>
    <row r="1890" s="12" customFormat="true" ht="33.55" hidden="false" customHeight="true" outlineLevel="0" collapsed="false">
      <c r="A1890" s="99" t="n">
        <v>205310425</v>
      </c>
      <c r="B1890" s="13" t="s">
        <v>1027</v>
      </c>
      <c r="C1890" s="14" t="n">
        <v>32854.5</v>
      </c>
      <c r="AMB1890" s="0"/>
      <c r="AMC1890" s="0"/>
      <c r="AMD1890" s="0"/>
      <c r="AME1890" s="0"/>
      <c r="AMF1890" s="0"/>
      <c r="AMG1890" s="0"/>
      <c r="AMH1890" s="0"/>
      <c r="AMI1890" s="0"/>
      <c r="AMJ1890" s="0"/>
    </row>
    <row r="1891" customFormat="false" ht="29.85" hidden="false" customHeight="false" outlineLevel="0" collapsed="false">
      <c r="A1891" s="99" t="n">
        <v>205310439</v>
      </c>
      <c r="B1891" s="13" t="s">
        <v>4522</v>
      </c>
      <c r="C1891" s="14" t="n">
        <v>7707</v>
      </c>
    </row>
    <row r="1892" s="12" customFormat="true" ht="29.85" hidden="false" customHeight="false" outlineLevel="0" collapsed="false">
      <c r="A1892" s="99" t="n">
        <v>205310459</v>
      </c>
      <c r="B1892" s="13" t="s">
        <v>5770</v>
      </c>
      <c r="C1892" s="14" t="n">
        <v>38535</v>
      </c>
      <c r="AMB1892" s="0"/>
      <c r="AMC1892" s="0"/>
      <c r="AMD1892" s="0"/>
      <c r="AME1892" s="0"/>
      <c r="AMF1892" s="0"/>
      <c r="AMG1892" s="0"/>
      <c r="AMH1892" s="0"/>
      <c r="AMI1892" s="0"/>
      <c r="AMJ1892" s="0"/>
    </row>
    <row r="1893" s="12" customFormat="true" ht="29.85" hidden="false" customHeight="false" outlineLevel="0" collapsed="false">
      <c r="A1893" s="99" t="n">
        <v>205310460</v>
      </c>
      <c r="B1893" s="13" t="s">
        <v>2537</v>
      </c>
      <c r="C1893" s="14" t="n">
        <v>5743.4</v>
      </c>
      <c r="AMB1893" s="0"/>
      <c r="AMC1893" s="0"/>
      <c r="AMD1893" s="0"/>
      <c r="AME1893" s="0"/>
      <c r="AMF1893" s="0"/>
      <c r="AMG1893" s="0"/>
      <c r="AMH1893" s="0"/>
      <c r="AMI1893" s="0"/>
      <c r="AMJ1893" s="0"/>
    </row>
    <row r="1894" customFormat="false" ht="15.65" hidden="false" customHeight="false" outlineLevel="0" collapsed="false">
      <c r="A1894" s="128" t="n">
        <v>205310462</v>
      </c>
      <c r="B1894" s="13" t="s">
        <v>5344</v>
      </c>
      <c r="C1894" s="14" t="n">
        <v>7707</v>
      </c>
    </row>
    <row r="1895" customFormat="false" ht="15.65" hidden="false" customHeight="false" outlineLevel="0" collapsed="false">
      <c r="A1895" s="7" t="n">
        <v>205310469</v>
      </c>
      <c r="B1895" s="9" t="s">
        <v>3180</v>
      </c>
      <c r="C1895" s="10" t="n">
        <v>11560.5</v>
      </c>
    </row>
    <row r="1896" customFormat="false" ht="29.85" hidden="false" customHeight="false" outlineLevel="0" collapsed="false">
      <c r="A1896" s="7" t="n">
        <v>205310469</v>
      </c>
      <c r="B1896" s="9" t="s">
        <v>3181</v>
      </c>
      <c r="C1896" s="10" t="n">
        <v>11560.5</v>
      </c>
    </row>
    <row r="1897" customFormat="false" ht="29.85" hidden="false" customHeight="false" outlineLevel="0" collapsed="false">
      <c r="A1897" s="99" t="n">
        <v>205310470</v>
      </c>
      <c r="B1897" s="13" t="s">
        <v>4425</v>
      </c>
      <c r="C1897" s="14" t="n">
        <v>7707</v>
      </c>
    </row>
    <row r="1898" s="12" customFormat="true" ht="29.85" hidden="false" customHeight="false" outlineLevel="0" collapsed="false">
      <c r="A1898" s="99" t="n">
        <v>205310481</v>
      </c>
      <c r="B1898" s="13" t="s">
        <v>930</v>
      </c>
      <c r="C1898" s="14" t="n">
        <v>3853.5</v>
      </c>
      <c r="AMB1898" s="0"/>
      <c r="AMC1898" s="0"/>
      <c r="AMD1898" s="0"/>
      <c r="AME1898" s="0"/>
      <c r="AMF1898" s="0"/>
      <c r="AMG1898" s="0"/>
      <c r="AMH1898" s="0"/>
      <c r="AMI1898" s="0"/>
      <c r="AMJ1898" s="0"/>
    </row>
    <row r="1899" s="12" customFormat="true" ht="29.85" hidden="false" customHeight="false" outlineLevel="0" collapsed="false">
      <c r="A1899" s="99" t="n">
        <v>205310492</v>
      </c>
      <c r="B1899" s="13" t="s">
        <v>4030</v>
      </c>
      <c r="C1899" s="14" t="n">
        <v>38535</v>
      </c>
      <c r="AMB1899" s="0"/>
      <c r="AMC1899" s="0"/>
      <c r="AMD1899" s="0"/>
      <c r="AME1899" s="0"/>
      <c r="AMF1899" s="0"/>
      <c r="AMG1899" s="0"/>
      <c r="AMH1899" s="0"/>
      <c r="AMI1899" s="0"/>
      <c r="AMJ1899" s="0"/>
    </row>
    <row r="1900" s="12" customFormat="true" ht="15.65" hidden="false" customHeight="false" outlineLevel="0" collapsed="false">
      <c r="A1900" s="99" t="n">
        <v>205310503</v>
      </c>
      <c r="B1900" s="13" t="s">
        <v>480</v>
      </c>
      <c r="C1900" s="14" t="n">
        <v>7707</v>
      </c>
      <c r="AMB1900" s="0"/>
      <c r="AMC1900" s="0"/>
      <c r="AMD1900" s="0"/>
      <c r="AME1900" s="0"/>
      <c r="AMF1900" s="0"/>
      <c r="AMG1900" s="0"/>
      <c r="AMH1900" s="0"/>
      <c r="AMI1900" s="0"/>
      <c r="AMJ1900" s="0"/>
    </row>
    <row r="1901" customFormat="false" ht="15.65" hidden="false" customHeight="false" outlineLevel="0" collapsed="false">
      <c r="A1901" s="99" t="n">
        <v>205310506</v>
      </c>
      <c r="B1901" s="13" t="s">
        <v>1290</v>
      </c>
      <c r="C1901" s="14" t="n">
        <v>7707</v>
      </c>
    </row>
    <row r="1902" customFormat="false" ht="29.85" hidden="false" customHeight="false" outlineLevel="0" collapsed="false">
      <c r="A1902" s="99" t="n">
        <v>205310536</v>
      </c>
      <c r="B1902" s="13" t="s">
        <v>796</v>
      </c>
      <c r="C1902" s="14" t="n">
        <v>11560.5</v>
      </c>
    </row>
    <row r="1903" customFormat="false" ht="29.85" hidden="false" customHeight="false" outlineLevel="0" collapsed="false">
      <c r="A1903" s="99" t="n">
        <v>205310541</v>
      </c>
      <c r="B1903" s="13" t="s">
        <v>901</v>
      </c>
      <c r="C1903" s="14" t="n">
        <v>11560.5</v>
      </c>
    </row>
    <row r="1904" s="12" customFormat="true" ht="29.85" hidden="false" customHeight="false" outlineLevel="0" collapsed="false">
      <c r="A1904" s="99" t="n">
        <v>205310548</v>
      </c>
      <c r="B1904" s="13" t="s">
        <v>323</v>
      </c>
      <c r="C1904" s="14" t="n">
        <v>26974.5</v>
      </c>
      <c r="AMB1904" s="0"/>
      <c r="AMC1904" s="0"/>
      <c r="AMD1904" s="0"/>
      <c r="AME1904" s="0"/>
      <c r="AMF1904" s="0"/>
      <c r="AMG1904" s="0"/>
      <c r="AMH1904" s="0"/>
      <c r="AMI1904" s="0"/>
      <c r="AMJ1904" s="0"/>
    </row>
    <row r="1905" s="12" customFormat="true" ht="29.85" hidden="false" customHeight="false" outlineLevel="0" collapsed="false">
      <c r="A1905" s="99" t="n">
        <v>205310551</v>
      </c>
      <c r="B1905" s="13" t="s">
        <v>1531</v>
      </c>
      <c r="C1905" s="14" t="n">
        <v>11560.5</v>
      </c>
      <c r="AMB1905" s="0"/>
      <c r="AMC1905" s="0"/>
      <c r="AMD1905" s="0"/>
      <c r="AME1905" s="0"/>
      <c r="AMF1905" s="0"/>
      <c r="AMG1905" s="0"/>
      <c r="AMH1905" s="0"/>
      <c r="AMI1905" s="0"/>
      <c r="AMJ1905" s="0"/>
    </row>
    <row r="1906" customFormat="false" ht="29.85" hidden="false" customHeight="false" outlineLevel="0" collapsed="false">
      <c r="A1906" s="128" t="n">
        <v>205310560</v>
      </c>
      <c r="B1906" s="13" t="s">
        <v>853</v>
      </c>
      <c r="C1906" s="14" t="n">
        <v>4693.5</v>
      </c>
    </row>
    <row r="1907" customFormat="false" ht="15.65" hidden="false" customHeight="false" outlineLevel="0" collapsed="false">
      <c r="A1907" s="99" t="n">
        <v>205310567</v>
      </c>
      <c r="B1907" s="13" t="s">
        <v>3367</v>
      </c>
      <c r="C1907" s="14" t="n">
        <v>15414</v>
      </c>
    </row>
    <row r="1908" s="12" customFormat="true" ht="29.85" hidden="false" customHeight="false" outlineLevel="0" collapsed="false">
      <c r="A1908" s="99" t="n">
        <v>205310592</v>
      </c>
      <c r="B1908" s="13" t="s">
        <v>2262</v>
      </c>
      <c r="C1908" s="14" t="n">
        <v>7707</v>
      </c>
      <c r="AMB1908" s="0"/>
      <c r="AMC1908" s="0"/>
      <c r="AMD1908" s="0"/>
      <c r="AME1908" s="0"/>
      <c r="AMF1908" s="0"/>
      <c r="AMG1908" s="0"/>
      <c r="AMH1908" s="0"/>
      <c r="AMI1908" s="0"/>
      <c r="AMJ1908" s="0"/>
    </row>
    <row r="1909" customFormat="false" ht="29.85" hidden="false" customHeight="false" outlineLevel="0" collapsed="false">
      <c r="A1909" s="99" t="n">
        <v>205310595</v>
      </c>
      <c r="B1909" s="13" t="s">
        <v>2552</v>
      </c>
      <c r="C1909" s="14" t="n">
        <v>9387</v>
      </c>
    </row>
    <row r="1910" customFormat="false" ht="29.85" hidden="false" customHeight="false" outlineLevel="0" collapsed="false">
      <c r="A1910" s="128" t="n">
        <v>205310600</v>
      </c>
      <c r="B1910" s="13" t="s">
        <v>5532</v>
      </c>
      <c r="C1910" s="14" t="n">
        <v>7707</v>
      </c>
    </row>
    <row r="1911" s="12" customFormat="true" ht="29.85" hidden="false" customHeight="false" outlineLevel="0" collapsed="false">
      <c r="A1911" s="99" t="n">
        <v>205310606</v>
      </c>
      <c r="B1911" s="13" t="s">
        <v>3052</v>
      </c>
      <c r="C1911" s="14" t="n">
        <v>26974.5</v>
      </c>
      <c r="AMB1911" s="0"/>
      <c r="AMC1911" s="0"/>
      <c r="AMD1911" s="0"/>
      <c r="AME1911" s="0"/>
      <c r="AMF1911" s="0"/>
      <c r="AMG1911" s="0"/>
      <c r="AMH1911" s="0"/>
      <c r="AMI1911" s="0"/>
      <c r="AMJ1911" s="0"/>
    </row>
    <row r="1912" customFormat="false" ht="29.85" hidden="false" customHeight="false" outlineLevel="0" collapsed="false">
      <c r="A1912" s="128" t="n">
        <v>205310608</v>
      </c>
      <c r="B1912" s="13" t="s">
        <v>2579</v>
      </c>
      <c r="C1912" s="14" t="n">
        <v>7707</v>
      </c>
    </row>
    <row r="1913" customFormat="false" ht="29.85" hidden="false" customHeight="false" outlineLevel="0" collapsed="false">
      <c r="A1913" s="99" t="n">
        <v>205310614</v>
      </c>
      <c r="B1913" s="13" t="s">
        <v>3055</v>
      </c>
      <c r="C1913" s="14" t="n">
        <v>26974.5</v>
      </c>
    </row>
    <row r="1914" customFormat="false" ht="29.85" hidden="false" customHeight="false" outlineLevel="0" collapsed="false">
      <c r="A1914" s="99" t="n">
        <v>205310653</v>
      </c>
      <c r="B1914" s="13" t="s">
        <v>5070</v>
      </c>
      <c r="C1914" s="14" t="n">
        <v>34681.5</v>
      </c>
    </row>
    <row r="1915" customFormat="false" ht="29.85" hidden="false" customHeight="false" outlineLevel="0" collapsed="false">
      <c r="A1915" s="99" t="n">
        <v>205310656</v>
      </c>
      <c r="B1915" s="13" t="s">
        <v>6041</v>
      </c>
      <c r="C1915" s="14" t="n">
        <v>26974.5</v>
      </c>
    </row>
    <row r="1916" customFormat="false" ht="29.85" hidden="false" customHeight="false" outlineLevel="0" collapsed="false">
      <c r="A1916" s="128" t="n">
        <v>205310658</v>
      </c>
      <c r="B1916" s="13" t="s">
        <v>6493</v>
      </c>
      <c r="C1916" s="14" t="n">
        <v>7707</v>
      </c>
    </row>
    <row r="1917" customFormat="false" ht="29.85" hidden="false" customHeight="false" outlineLevel="0" collapsed="false">
      <c r="A1917" s="99" t="n">
        <v>205310689</v>
      </c>
      <c r="B1917" s="13" t="s">
        <v>591</v>
      </c>
      <c r="C1917" s="14" t="n">
        <v>19267.5</v>
      </c>
    </row>
    <row r="1918" customFormat="false" ht="29.85" hidden="false" customHeight="false" outlineLevel="0" collapsed="false">
      <c r="A1918" s="99" t="n">
        <v>205310691</v>
      </c>
      <c r="B1918" s="13" t="s">
        <v>5073</v>
      </c>
      <c r="C1918" s="14" t="n">
        <v>7707</v>
      </c>
    </row>
    <row r="1919" customFormat="false" ht="29.85" hidden="false" customHeight="false" outlineLevel="0" collapsed="false">
      <c r="A1919" s="128" t="n">
        <v>205310703</v>
      </c>
      <c r="B1919" s="13" t="s">
        <v>726</v>
      </c>
      <c r="C1919" s="14" t="n">
        <v>11560.5</v>
      </c>
    </row>
    <row r="1920" customFormat="false" ht="29.85" hidden="false" customHeight="false" outlineLevel="0" collapsed="false">
      <c r="A1920" s="99" t="n">
        <v>205310711</v>
      </c>
      <c r="B1920" s="13" t="s">
        <v>6496</v>
      </c>
      <c r="C1920" s="14" t="n">
        <v>7707</v>
      </c>
    </row>
    <row r="1921" s="12" customFormat="true" ht="15.65" hidden="false" customHeight="false" outlineLevel="0" collapsed="false">
      <c r="A1921" s="129" t="n">
        <v>205310717</v>
      </c>
      <c r="B1921" s="36" t="s">
        <v>4935</v>
      </c>
      <c r="C1921" s="37" t="n">
        <v>7707</v>
      </c>
      <c r="AMB1921" s="0"/>
      <c r="AMC1921" s="0"/>
      <c r="AMD1921" s="0"/>
      <c r="AME1921" s="0"/>
      <c r="AMF1921" s="0"/>
      <c r="AMG1921" s="0"/>
      <c r="AMH1921" s="0"/>
      <c r="AMI1921" s="0"/>
      <c r="AMJ1921" s="0"/>
    </row>
    <row r="1922" customFormat="false" ht="29.85" hidden="false" customHeight="false" outlineLevel="0" collapsed="false">
      <c r="A1922" s="99" t="n">
        <v>205310720</v>
      </c>
      <c r="B1922" s="13" t="s">
        <v>5629</v>
      </c>
      <c r="C1922" s="14" t="n">
        <v>7707</v>
      </c>
    </row>
    <row r="1923" customFormat="false" ht="29.85" hidden="false" customHeight="false" outlineLevel="0" collapsed="false">
      <c r="A1923" s="99" t="n">
        <v>205310721</v>
      </c>
      <c r="B1923" s="13" t="s">
        <v>90</v>
      </c>
      <c r="C1923" s="14" t="n">
        <v>3853.5</v>
      </c>
    </row>
    <row r="1924" customFormat="false" ht="29.85" hidden="false" customHeight="false" outlineLevel="0" collapsed="false">
      <c r="A1924" s="99" t="n">
        <v>205310722</v>
      </c>
      <c r="B1924" s="13" t="s">
        <v>3711</v>
      </c>
      <c r="C1924" s="14" t="n">
        <v>11560.5</v>
      </c>
    </row>
    <row r="1925" customFormat="false" ht="15.65" hidden="false" customHeight="false" outlineLevel="0" collapsed="false">
      <c r="A1925" s="128" t="n">
        <v>205310743</v>
      </c>
      <c r="B1925" s="13" t="s">
        <v>3708</v>
      </c>
      <c r="C1925" s="14" t="n">
        <v>11560.5</v>
      </c>
    </row>
    <row r="1926" customFormat="false" ht="29.85" hidden="false" customHeight="false" outlineLevel="0" collapsed="false">
      <c r="A1926" s="128" t="n">
        <v>205310744</v>
      </c>
      <c r="B1926" s="13" t="s">
        <v>2430</v>
      </c>
      <c r="C1926" s="14" t="n">
        <v>11560.5</v>
      </c>
    </row>
    <row r="1927" customFormat="false" ht="15.65" hidden="false" customHeight="false" outlineLevel="0" collapsed="false">
      <c r="A1927" s="128" t="n">
        <v>205310752</v>
      </c>
      <c r="B1927" s="13" t="s">
        <v>2057</v>
      </c>
      <c r="C1927" s="14" t="n">
        <v>11560.5</v>
      </c>
    </row>
    <row r="1928" customFormat="false" ht="29.85" hidden="false" customHeight="false" outlineLevel="0" collapsed="false">
      <c r="A1928" s="99" t="n">
        <v>205310757</v>
      </c>
      <c r="B1928" s="13" t="s">
        <v>193</v>
      </c>
      <c r="C1928" s="14" t="n">
        <v>7707</v>
      </c>
    </row>
    <row r="1929" customFormat="false" ht="29.85" hidden="false" customHeight="false" outlineLevel="0" collapsed="false">
      <c r="A1929" s="99" t="n">
        <v>205310761</v>
      </c>
      <c r="B1929" s="13" t="s">
        <v>5689</v>
      </c>
      <c r="C1929" s="14" t="n">
        <v>11560.5</v>
      </c>
    </row>
    <row r="1930" customFormat="false" ht="29.85" hidden="false" customHeight="false" outlineLevel="0" collapsed="false">
      <c r="A1930" s="99" t="n">
        <v>205310770</v>
      </c>
      <c r="B1930" s="13" t="s">
        <v>1741</v>
      </c>
      <c r="C1930" s="14" t="n">
        <v>4693.5</v>
      </c>
    </row>
    <row r="1931" customFormat="false" ht="29.85" hidden="false" customHeight="false" outlineLevel="0" collapsed="false">
      <c r="A1931" s="128" t="n">
        <v>205310777</v>
      </c>
      <c r="B1931" s="13" t="s">
        <v>2268</v>
      </c>
      <c r="C1931" s="14" t="n">
        <v>5743.4</v>
      </c>
    </row>
    <row r="1932" customFormat="false" ht="29.85" hidden="false" customHeight="false" outlineLevel="0" collapsed="false">
      <c r="A1932" s="99" t="n">
        <v>205310841</v>
      </c>
      <c r="B1932" s="13" t="s">
        <v>6408</v>
      </c>
      <c r="C1932" s="14" t="n">
        <v>15414</v>
      </c>
    </row>
    <row r="1933" customFormat="false" ht="29.85" hidden="false" customHeight="false" outlineLevel="0" collapsed="false">
      <c r="A1933" s="99" t="n">
        <v>205310842</v>
      </c>
      <c r="B1933" s="13" t="s">
        <v>3301</v>
      </c>
      <c r="C1933" s="14" t="n">
        <v>11560.5</v>
      </c>
    </row>
    <row r="1934" customFormat="false" ht="15.65" hidden="false" customHeight="false" outlineLevel="0" collapsed="false">
      <c r="A1934" s="99" t="n">
        <v>205310866</v>
      </c>
      <c r="B1934" s="13" t="s">
        <v>103</v>
      </c>
      <c r="C1934" s="14" t="n">
        <v>7707</v>
      </c>
    </row>
    <row r="1935" customFormat="false" ht="29.85" hidden="false" customHeight="false" outlineLevel="0" collapsed="false">
      <c r="A1935" s="99" t="n">
        <v>205310890</v>
      </c>
      <c r="B1935" s="13" t="s">
        <v>557</v>
      </c>
      <c r="C1935" s="14" t="n">
        <v>15414</v>
      </c>
    </row>
    <row r="1936" customFormat="false" ht="29.85" hidden="false" customHeight="false" outlineLevel="0" collapsed="false">
      <c r="A1936" s="99" t="n">
        <v>205310891</v>
      </c>
      <c r="B1936" s="13" t="s">
        <v>288</v>
      </c>
      <c r="C1936" s="14" t="n">
        <v>11560.5</v>
      </c>
    </row>
    <row r="1937" customFormat="false" ht="29.85" hidden="false" customHeight="false" outlineLevel="0" collapsed="false">
      <c r="A1937" s="7" t="n">
        <v>205310970</v>
      </c>
      <c r="B1937" s="9" t="s">
        <v>94</v>
      </c>
      <c r="C1937" s="10" t="n">
        <v>7707</v>
      </c>
    </row>
    <row r="1938" s="12" customFormat="true" ht="29.85" hidden="false" customHeight="false" outlineLevel="0" collapsed="false">
      <c r="A1938" s="7" t="n">
        <v>205310970</v>
      </c>
      <c r="B1938" s="9" t="s">
        <v>95</v>
      </c>
      <c r="C1938" s="10" t="n">
        <v>7707</v>
      </c>
      <c r="AMB1938" s="0"/>
      <c r="AMC1938" s="0"/>
      <c r="AMD1938" s="0"/>
      <c r="AME1938" s="0"/>
      <c r="AMF1938" s="0"/>
      <c r="AMG1938" s="0"/>
      <c r="AMH1938" s="0"/>
      <c r="AMI1938" s="0"/>
      <c r="AMJ1938" s="0"/>
    </row>
    <row r="1939" customFormat="false" ht="29.85" hidden="false" customHeight="false" outlineLevel="0" collapsed="false">
      <c r="A1939" s="99" t="n">
        <v>205310971</v>
      </c>
      <c r="B1939" s="13" t="s">
        <v>3406</v>
      </c>
      <c r="C1939" s="14" t="n">
        <v>26974.5</v>
      </c>
    </row>
    <row r="1940" customFormat="false" ht="29.85" hidden="false" customHeight="false" outlineLevel="0" collapsed="false">
      <c r="A1940" s="99" t="n">
        <v>205310973</v>
      </c>
      <c r="B1940" s="13" t="s">
        <v>6456</v>
      </c>
      <c r="C1940" s="14" t="n">
        <v>7707</v>
      </c>
    </row>
    <row r="1941" customFormat="false" ht="29.85" hidden="false" customHeight="false" outlineLevel="0" collapsed="false">
      <c r="A1941" s="99" t="n">
        <v>205310994</v>
      </c>
      <c r="B1941" s="13" t="s">
        <v>2687</v>
      </c>
      <c r="C1941" s="14" t="n">
        <v>11560.5</v>
      </c>
    </row>
    <row r="1942" customFormat="false" ht="29.85" hidden="false" customHeight="false" outlineLevel="0" collapsed="false">
      <c r="A1942" s="7" t="n">
        <v>205311084</v>
      </c>
      <c r="B1942" s="9" t="s">
        <v>3006</v>
      </c>
      <c r="C1942" s="10" t="n">
        <v>15414</v>
      </c>
    </row>
    <row r="1943" customFormat="false" ht="29.85" hidden="false" customHeight="false" outlineLevel="0" collapsed="false">
      <c r="A1943" s="7" t="n">
        <v>205311084</v>
      </c>
      <c r="B1943" s="9" t="s">
        <v>3007</v>
      </c>
      <c r="C1943" s="10" t="n">
        <v>11560.5</v>
      </c>
    </row>
    <row r="1944" customFormat="false" ht="29.85" hidden="false" customHeight="false" outlineLevel="0" collapsed="false">
      <c r="A1944" s="99" t="n">
        <v>205311106</v>
      </c>
      <c r="B1944" s="13" t="s">
        <v>416</v>
      </c>
      <c r="C1944" s="14" t="n">
        <v>37548</v>
      </c>
    </row>
    <row r="1945" customFormat="false" ht="29.85" hidden="false" customHeight="false" outlineLevel="0" collapsed="false">
      <c r="A1945" s="99" t="n">
        <v>205311176</v>
      </c>
      <c r="B1945" s="13" t="s">
        <v>5353</v>
      </c>
      <c r="C1945" s="14" t="n">
        <v>19267.5</v>
      </c>
    </row>
    <row r="1946" customFormat="false" ht="29.85" hidden="false" customHeight="false" outlineLevel="0" collapsed="false">
      <c r="A1946" s="99" t="n">
        <v>205311191</v>
      </c>
      <c r="B1946" s="13" t="s">
        <v>1858</v>
      </c>
      <c r="C1946" s="14" t="n">
        <v>15414</v>
      </c>
    </row>
    <row r="1947" customFormat="false" ht="15.65" hidden="false" customHeight="false" outlineLevel="0" collapsed="false">
      <c r="A1947" s="99" t="n">
        <v>205311200</v>
      </c>
      <c r="B1947" s="13" t="s">
        <v>6055</v>
      </c>
      <c r="C1947" s="14" t="n">
        <v>15414</v>
      </c>
    </row>
    <row r="1948" s="12" customFormat="true" ht="29.85" hidden="false" customHeight="false" outlineLevel="0" collapsed="false">
      <c r="A1948" s="99" t="n">
        <v>205311255</v>
      </c>
      <c r="B1948" s="13" t="s">
        <v>5837</v>
      </c>
      <c r="C1948" s="14" t="n">
        <v>28161</v>
      </c>
      <c r="AMB1948" s="0"/>
      <c r="AMC1948" s="0"/>
      <c r="AMD1948" s="0"/>
      <c r="AME1948" s="0"/>
      <c r="AMF1948" s="0"/>
      <c r="AMG1948" s="0"/>
      <c r="AMH1948" s="0"/>
      <c r="AMI1948" s="0"/>
      <c r="AMJ1948" s="0"/>
    </row>
    <row r="1949" s="12" customFormat="true" ht="15.65" hidden="false" customHeight="false" outlineLevel="0" collapsed="false">
      <c r="A1949" s="99" t="n">
        <v>205311298</v>
      </c>
      <c r="B1949" s="13" t="s">
        <v>1264</v>
      </c>
      <c r="C1949" s="14" t="n">
        <v>4693.5</v>
      </c>
      <c r="AMB1949" s="0"/>
      <c r="AMC1949" s="0"/>
      <c r="AMD1949" s="0"/>
      <c r="AME1949" s="0"/>
      <c r="AMF1949" s="0"/>
      <c r="AMG1949" s="0"/>
      <c r="AMH1949" s="0"/>
      <c r="AMI1949" s="0"/>
      <c r="AMJ1949" s="0"/>
    </row>
    <row r="1950" s="12" customFormat="true" ht="29.85" hidden="false" customHeight="false" outlineLevel="0" collapsed="false">
      <c r="A1950" s="99" t="n">
        <v>205311305</v>
      </c>
      <c r="B1950" s="13" t="s">
        <v>5777</v>
      </c>
      <c r="C1950" s="14" t="n">
        <v>7707</v>
      </c>
      <c r="AMB1950" s="0"/>
      <c r="AMC1950" s="0"/>
      <c r="AMD1950" s="0"/>
      <c r="AME1950" s="0"/>
      <c r="AMF1950" s="0"/>
      <c r="AMG1950" s="0"/>
      <c r="AMH1950" s="0"/>
      <c r="AMI1950" s="0"/>
      <c r="AMJ1950" s="0"/>
    </row>
    <row r="1951" customFormat="false" ht="29.85" hidden="false" customHeight="false" outlineLevel="0" collapsed="false">
      <c r="A1951" s="7" t="n">
        <v>205311333</v>
      </c>
      <c r="B1951" s="9" t="s">
        <v>3832</v>
      </c>
      <c r="C1951" s="10" t="n">
        <v>7707</v>
      </c>
    </row>
    <row r="1952" customFormat="false" ht="29.85" hidden="false" customHeight="false" outlineLevel="0" collapsed="false">
      <c r="A1952" s="7" t="n">
        <v>205311333</v>
      </c>
      <c r="B1952" s="24" t="s">
        <v>3833</v>
      </c>
      <c r="C1952" s="25" t="n">
        <v>7707</v>
      </c>
    </row>
    <row r="1953" customFormat="false" ht="29.85" hidden="false" customHeight="false" outlineLevel="0" collapsed="false">
      <c r="A1953" s="128" t="n">
        <v>205311335</v>
      </c>
      <c r="B1953" s="13" t="s">
        <v>6315</v>
      </c>
      <c r="C1953" s="14" t="n">
        <v>9387</v>
      </c>
    </row>
    <row r="1954" customFormat="false" ht="29.85" hidden="false" customHeight="false" outlineLevel="0" collapsed="false">
      <c r="A1954" s="99" t="n">
        <v>205311343</v>
      </c>
      <c r="B1954" s="13" t="s">
        <v>5318</v>
      </c>
      <c r="C1954" s="14" t="n">
        <v>7707</v>
      </c>
    </row>
    <row r="1955" customFormat="false" ht="29.85" hidden="false" customHeight="false" outlineLevel="0" collapsed="false">
      <c r="A1955" s="99" t="n">
        <v>205311398</v>
      </c>
      <c r="B1955" s="13" t="s">
        <v>3443</v>
      </c>
      <c r="C1955" s="14" t="n">
        <v>7707</v>
      </c>
    </row>
    <row r="1956" customFormat="false" ht="29.85" hidden="false" customHeight="false" outlineLevel="0" collapsed="false">
      <c r="A1956" s="128" t="n">
        <v>205311404</v>
      </c>
      <c r="B1956" s="13" t="s">
        <v>6385</v>
      </c>
      <c r="C1956" s="14" t="n">
        <v>4693.5</v>
      </c>
    </row>
    <row r="1957" customFormat="false" ht="29.85" hidden="false" customHeight="false" outlineLevel="0" collapsed="false">
      <c r="A1957" s="129" t="n">
        <v>205311414</v>
      </c>
      <c r="B1957" s="36" t="s">
        <v>1198</v>
      </c>
      <c r="C1957" s="37" t="n">
        <v>15414</v>
      </c>
    </row>
    <row r="1958" customFormat="false" ht="29.85" hidden="false" customHeight="false" outlineLevel="0" collapsed="false">
      <c r="A1958" s="99" t="n">
        <v>205311422</v>
      </c>
      <c r="B1958" s="13" t="s">
        <v>1557</v>
      </c>
      <c r="C1958" s="14" t="n">
        <v>11560.5</v>
      </c>
    </row>
    <row r="1959" customFormat="false" ht="29.85" hidden="false" customHeight="false" outlineLevel="0" collapsed="false">
      <c r="A1959" s="128" t="n">
        <v>205311430</v>
      </c>
      <c r="B1959" s="13" t="s">
        <v>2585</v>
      </c>
      <c r="C1959" s="14" t="n">
        <v>11486.8</v>
      </c>
    </row>
    <row r="1960" customFormat="false" ht="29.85" hidden="false" customHeight="false" outlineLevel="0" collapsed="false">
      <c r="A1960" s="99" t="n">
        <v>205311436</v>
      </c>
      <c r="B1960" s="13" t="s">
        <v>1987</v>
      </c>
      <c r="C1960" s="14" t="n">
        <v>5743.4</v>
      </c>
    </row>
    <row r="1961" customFormat="false" ht="29.85" hidden="false" customHeight="false" outlineLevel="0" collapsed="false">
      <c r="A1961" s="128" t="n">
        <v>205311439</v>
      </c>
      <c r="B1961" s="13" t="s">
        <v>5019</v>
      </c>
      <c r="C1961" s="14" t="n">
        <v>11560.5</v>
      </c>
    </row>
    <row r="1962" s="12" customFormat="true" ht="29.85" hidden="false" customHeight="false" outlineLevel="0" collapsed="false">
      <c r="A1962" s="99" t="n">
        <v>205311440</v>
      </c>
      <c r="B1962" s="13" t="s">
        <v>4764</v>
      </c>
      <c r="C1962" s="14" t="n">
        <v>9387</v>
      </c>
      <c r="AMB1962" s="0"/>
      <c r="AMC1962" s="0"/>
      <c r="AMD1962" s="0"/>
      <c r="AME1962" s="0"/>
      <c r="AMF1962" s="0"/>
      <c r="AMG1962" s="0"/>
      <c r="AMH1962" s="0"/>
      <c r="AMI1962" s="0"/>
      <c r="AMJ1962" s="0"/>
    </row>
    <row r="1963" s="12" customFormat="true" ht="29.85" hidden="false" customHeight="false" outlineLevel="0" collapsed="false">
      <c r="A1963" s="99" t="n">
        <v>205311448</v>
      </c>
      <c r="B1963" s="13" t="s">
        <v>6604</v>
      </c>
      <c r="C1963" s="14" t="n">
        <v>3853.5</v>
      </c>
      <c r="AMB1963" s="0"/>
      <c r="AMC1963" s="0"/>
      <c r="AMD1963" s="0"/>
      <c r="AME1963" s="0"/>
      <c r="AMF1963" s="0"/>
      <c r="AMG1963" s="0"/>
      <c r="AMH1963" s="0"/>
      <c r="AMI1963" s="0"/>
      <c r="AMJ1963" s="0"/>
    </row>
    <row r="1964" s="53" customFormat="true" ht="29.85" hidden="false" customHeight="false" outlineLevel="0" collapsed="false">
      <c r="A1964" s="99" t="n">
        <v>205311470</v>
      </c>
      <c r="B1964" s="13" t="s">
        <v>6685</v>
      </c>
      <c r="C1964" s="14" t="n">
        <v>15414</v>
      </c>
      <c r="ALZ1964" s="12"/>
      <c r="AMA1964" s="12"/>
      <c r="AMB1964" s="0"/>
      <c r="AMC1964" s="0"/>
      <c r="AMD1964" s="0"/>
      <c r="AME1964" s="0"/>
      <c r="AMF1964" s="0"/>
      <c r="AMG1964" s="0"/>
      <c r="AMH1964" s="0"/>
      <c r="AMI1964" s="0"/>
      <c r="AMJ1964" s="0"/>
    </row>
    <row r="1965" s="12" customFormat="true" ht="29.85" hidden="false" customHeight="false" outlineLevel="0" collapsed="false">
      <c r="A1965" s="99" t="n">
        <v>205311486</v>
      </c>
      <c r="B1965" s="13" t="s">
        <v>3387</v>
      </c>
      <c r="C1965" s="14" t="n">
        <v>7707</v>
      </c>
      <c r="AMB1965" s="0"/>
      <c r="AMC1965" s="0"/>
      <c r="AMD1965" s="0"/>
      <c r="AME1965" s="0"/>
      <c r="AMF1965" s="0"/>
      <c r="AMG1965" s="0"/>
      <c r="AMH1965" s="0"/>
      <c r="AMI1965" s="0"/>
      <c r="AMJ1965" s="0"/>
    </row>
    <row r="1966" customFormat="false" ht="29.85" hidden="false" customHeight="false" outlineLevel="0" collapsed="false">
      <c r="A1966" s="99" t="n">
        <v>205311513</v>
      </c>
      <c r="B1966" s="13" t="s">
        <v>2516</v>
      </c>
      <c r="C1966" s="14" t="n">
        <v>7707</v>
      </c>
    </row>
    <row r="1967" customFormat="false" ht="29.85" hidden="false" customHeight="false" outlineLevel="0" collapsed="false">
      <c r="A1967" s="99" t="n">
        <v>205311525</v>
      </c>
      <c r="B1967" s="13" t="s">
        <v>1997</v>
      </c>
      <c r="C1967" s="14" t="n">
        <v>11560.5</v>
      </c>
    </row>
    <row r="1968" customFormat="false" ht="29.85" hidden="false" customHeight="false" outlineLevel="0" collapsed="false">
      <c r="A1968" s="99" t="n">
        <v>205311526</v>
      </c>
      <c r="B1968" s="13" t="s">
        <v>5164</v>
      </c>
      <c r="C1968" s="14" t="n">
        <v>3853.5</v>
      </c>
    </row>
    <row r="1969" customFormat="false" ht="29.85" hidden="false" customHeight="false" outlineLevel="0" collapsed="false">
      <c r="A1969" s="99" t="n">
        <v>205311544</v>
      </c>
      <c r="B1969" s="13" t="s">
        <v>4636</v>
      </c>
      <c r="C1969" s="14" t="n">
        <v>15414</v>
      </c>
    </row>
    <row r="1970" customFormat="false" ht="29.85" hidden="false" customHeight="false" outlineLevel="0" collapsed="false">
      <c r="A1970" s="99" t="n">
        <v>205311546</v>
      </c>
      <c r="B1970" s="13" t="s">
        <v>5772</v>
      </c>
      <c r="C1970" s="14" t="n">
        <v>15414</v>
      </c>
    </row>
    <row r="1971" customFormat="false" ht="29.85" hidden="false" customHeight="false" outlineLevel="0" collapsed="false">
      <c r="A1971" s="99" t="n">
        <v>205311559</v>
      </c>
      <c r="B1971" s="13" t="s">
        <v>5440</v>
      </c>
      <c r="C1971" s="14" t="n">
        <v>15414</v>
      </c>
    </row>
    <row r="1972" customFormat="false" ht="29.85" hidden="false" customHeight="false" outlineLevel="0" collapsed="false">
      <c r="A1972" s="99" t="n">
        <v>205311594</v>
      </c>
      <c r="B1972" s="13" t="s">
        <v>5516</v>
      </c>
      <c r="C1972" s="14" t="n">
        <v>3853.5</v>
      </c>
    </row>
    <row r="1973" customFormat="false" ht="29.85" hidden="false" customHeight="false" outlineLevel="0" collapsed="false">
      <c r="A1973" s="99" t="n">
        <v>205311595</v>
      </c>
      <c r="B1973" s="13" t="s">
        <v>5031</v>
      </c>
      <c r="C1973" s="14" t="n">
        <v>3853.5</v>
      </c>
    </row>
    <row r="1974" customFormat="false" ht="29.85" hidden="false" customHeight="false" outlineLevel="0" collapsed="false">
      <c r="A1974" s="99" t="n">
        <v>205311596</v>
      </c>
      <c r="B1974" s="13" t="s">
        <v>1705</v>
      </c>
      <c r="C1974" s="14" t="n">
        <v>11560.5</v>
      </c>
    </row>
    <row r="1975" customFormat="false" ht="29.85" hidden="false" customHeight="false" outlineLevel="0" collapsed="false">
      <c r="A1975" s="99" t="n">
        <v>205311608</v>
      </c>
      <c r="B1975" s="13" t="s">
        <v>2716</v>
      </c>
      <c r="C1975" s="14" t="n">
        <v>11560.5</v>
      </c>
    </row>
    <row r="1976" customFormat="false" ht="29.85" hidden="false" customHeight="false" outlineLevel="0" collapsed="false">
      <c r="A1976" s="99" t="n">
        <v>205311620</v>
      </c>
      <c r="B1976" s="13" t="s">
        <v>5282</v>
      </c>
      <c r="C1976" s="14" t="n">
        <v>26974.5</v>
      </c>
    </row>
    <row r="1977" customFormat="false" ht="29.85" hidden="false" customHeight="false" outlineLevel="0" collapsed="false">
      <c r="A1977" s="99" t="n">
        <v>205311629</v>
      </c>
      <c r="B1977" s="13" t="s">
        <v>4958</v>
      </c>
      <c r="C1977" s="14" t="n">
        <v>11560.5</v>
      </c>
    </row>
    <row r="1978" customFormat="false" ht="15.65" hidden="false" customHeight="false" outlineLevel="0" collapsed="false">
      <c r="A1978" s="128" t="n">
        <v>205311636</v>
      </c>
      <c r="B1978" s="13" t="s">
        <v>2310</v>
      </c>
      <c r="C1978" s="14" t="n">
        <v>5743.4</v>
      </c>
    </row>
    <row r="1979" s="12" customFormat="true" ht="15.65" hidden="false" customHeight="false" outlineLevel="0" collapsed="false">
      <c r="A1979" s="99" t="n">
        <v>205311641</v>
      </c>
      <c r="B1979" s="13" t="s">
        <v>4369</v>
      </c>
      <c r="C1979" s="14" t="n">
        <v>5743.4</v>
      </c>
      <c r="AMB1979" s="0"/>
      <c r="AMC1979" s="0"/>
      <c r="AMD1979" s="0"/>
      <c r="AME1979" s="0"/>
      <c r="AMF1979" s="0"/>
      <c r="AMG1979" s="0"/>
      <c r="AMH1979" s="0"/>
      <c r="AMI1979" s="0"/>
      <c r="AMJ1979" s="0"/>
    </row>
    <row r="1980" s="12" customFormat="true" ht="29.85" hidden="false" customHeight="false" outlineLevel="0" collapsed="false">
      <c r="A1980" s="99" t="n">
        <v>205311647</v>
      </c>
      <c r="B1980" s="13" t="s">
        <v>1082</v>
      </c>
      <c r="C1980" s="14" t="n">
        <v>3853.5</v>
      </c>
      <c r="AMB1980" s="0"/>
      <c r="AMC1980" s="0"/>
      <c r="AMD1980" s="0"/>
      <c r="AME1980" s="0"/>
      <c r="AMF1980" s="0"/>
      <c r="AMG1980" s="0"/>
      <c r="AMH1980" s="0"/>
      <c r="AMI1980" s="0"/>
      <c r="AMJ1980" s="0"/>
    </row>
    <row r="1981" customFormat="false" ht="29.85" hidden="false" customHeight="false" outlineLevel="0" collapsed="false">
      <c r="A1981" s="99" t="n">
        <v>205311654</v>
      </c>
      <c r="B1981" s="13" t="s">
        <v>6490</v>
      </c>
      <c r="C1981" s="14" t="n">
        <v>11560.5</v>
      </c>
    </row>
    <row r="1982" customFormat="false" ht="29.85" hidden="false" customHeight="false" outlineLevel="0" collapsed="false">
      <c r="A1982" s="99" t="n">
        <v>205311675</v>
      </c>
      <c r="B1982" s="13" t="s">
        <v>1440</v>
      </c>
      <c r="C1982" s="14" t="n">
        <v>7707</v>
      </c>
    </row>
    <row r="1983" customFormat="false" ht="29.85" hidden="false" customHeight="false" outlineLevel="0" collapsed="false">
      <c r="A1983" s="99" t="n">
        <v>205311686</v>
      </c>
      <c r="B1983" s="13" t="s">
        <v>3493</v>
      </c>
      <c r="C1983" s="14" t="n">
        <v>3853.5</v>
      </c>
    </row>
    <row r="1984" customFormat="false" ht="15.65" hidden="false" customHeight="false" outlineLevel="0" collapsed="false">
      <c r="A1984" s="99" t="n">
        <v>205311699</v>
      </c>
      <c r="B1984" s="13" t="s">
        <v>1602</v>
      </c>
      <c r="C1984" s="14" t="n">
        <v>15414</v>
      </c>
    </row>
    <row r="1985" customFormat="false" ht="29.85" hidden="false" customHeight="false" outlineLevel="0" collapsed="false">
      <c r="A1985" s="99" t="n">
        <v>205311716</v>
      </c>
      <c r="B1985" s="13" t="s">
        <v>5007</v>
      </c>
      <c r="C1985" s="14" t="n">
        <v>11560.5</v>
      </c>
    </row>
    <row r="1986" customFormat="false" ht="15.65" hidden="false" customHeight="false" outlineLevel="0" collapsed="false">
      <c r="A1986" s="7" t="n">
        <v>205311852</v>
      </c>
      <c r="B1986" s="9" t="s">
        <v>15</v>
      </c>
      <c r="C1986" s="10" t="n">
        <v>23121</v>
      </c>
    </row>
    <row r="1987" customFormat="false" ht="29.85" hidden="false" customHeight="false" outlineLevel="0" collapsed="false">
      <c r="A1987" s="7" t="n">
        <v>205311852</v>
      </c>
      <c r="B1987" s="9" t="s">
        <v>16</v>
      </c>
      <c r="C1987" s="10" t="n">
        <v>23121</v>
      </c>
    </row>
    <row r="1988" customFormat="false" ht="29.85" hidden="false" customHeight="false" outlineLevel="0" collapsed="false">
      <c r="A1988" s="99" t="n">
        <v>205311865</v>
      </c>
      <c r="B1988" s="13" t="s">
        <v>3978</v>
      </c>
      <c r="C1988" s="14" t="n">
        <v>26974.5</v>
      </c>
    </row>
    <row r="1989" customFormat="false" ht="29.85" hidden="false" customHeight="false" outlineLevel="0" collapsed="false">
      <c r="A1989" s="128" t="n">
        <v>205311891</v>
      </c>
      <c r="B1989" s="13" t="s">
        <v>1464</v>
      </c>
      <c r="C1989" s="14" t="n">
        <v>7707</v>
      </c>
    </row>
    <row r="1990" customFormat="false" ht="29.85" hidden="false" customHeight="false" outlineLevel="0" collapsed="false">
      <c r="A1990" s="99" t="n">
        <v>205311904</v>
      </c>
      <c r="B1990" s="13" t="s">
        <v>6592</v>
      </c>
      <c r="C1990" s="14" t="n">
        <v>7707</v>
      </c>
    </row>
    <row r="1991" customFormat="false" ht="29.85" hidden="false" customHeight="false" outlineLevel="0" collapsed="false">
      <c r="A1991" s="99" t="n">
        <v>205311909</v>
      </c>
      <c r="B1991" s="13" t="s">
        <v>6197</v>
      </c>
      <c r="C1991" s="14" t="n">
        <v>11560.5</v>
      </c>
    </row>
    <row r="1992" customFormat="false" ht="29.85" hidden="false" customHeight="false" outlineLevel="0" collapsed="false">
      <c r="A1992" s="99" t="n">
        <v>205311917</v>
      </c>
      <c r="B1992" s="13" t="s">
        <v>4190</v>
      </c>
      <c r="C1992" s="14" t="n">
        <v>26974.5</v>
      </c>
    </row>
    <row r="1993" customFormat="false" ht="29.85" hidden="false" customHeight="false" outlineLevel="0" collapsed="false">
      <c r="A1993" s="7" t="n">
        <v>205311918</v>
      </c>
      <c r="B1993" s="9" t="s">
        <v>4162</v>
      </c>
      <c r="C1993" s="10" t="n">
        <v>19267.5</v>
      </c>
    </row>
    <row r="1994" customFormat="false" ht="29.85" hidden="false" customHeight="false" outlineLevel="0" collapsed="false">
      <c r="A1994" s="7" t="n">
        <v>205311918</v>
      </c>
      <c r="B1994" s="9" t="s">
        <v>4163</v>
      </c>
      <c r="C1994" s="10" t="n">
        <v>19267.5</v>
      </c>
    </row>
    <row r="1995" customFormat="false" ht="29.85" hidden="false" customHeight="false" outlineLevel="0" collapsed="false">
      <c r="A1995" s="99" t="n">
        <v>205311933</v>
      </c>
      <c r="B1995" s="13" t="s">
        <v>2501</v>
      </c>
      <c r="C1995" s="14" t="n">
        <v>26974.5</v>
      </c>
    </row>
    <row r="1996" customFormat="false" ht="29.85" hidden="false" customHeight="false" outlineLevel="0" collapsed="false">
      <c r="A1996" s="99" t="n">
        <v>205311959</v>
      </c>
      <c r="B1996" s="13" t="s">
        <v>2878</v>
      </c>
      <c r="C1996" s="14" t="n">
        <v>14080.5</v>
      </c>
    </row>
    <row r="1997" customFormat="false" ht="29.85" hidden="false" customHeight="false" outlineLevel="0" collapsed="false">
      <c r="A1997" s="99" t="n">
        <v>205311963</v>
      </c>
      <c r="B1997" s="13" t="s">
        <v>2462</v>
      </c>
      <c r="C1997" s="14" t="n">
        <v>11486.8</v>
      </c>
    </row>
    <row r="1998" customFormat="false" ht="29.85" hidden="false" customHeight="false" outlineLevel="0" collapsed="false">
      <c r="A1998" s="99" t="n">
        <v>205311974</v>
      </c>
      <c r="B1998" s="13" t="s">
        <v>2470</v>
      </c>
      <c r="C1998" s="14" t="n">
        <v>7707</v>
      </c>
    </row>
    <row r="1999" customFormat="false" ht="29.85" hidden="false" customHeight="false" outlineLevel="0" collapsed="false">
      <c r="A1999" s="128" t="n">
        <v>205312018</v>
      </c>
      <c r="B1999" s="13" t="s">
        <v>6052</v>
      </c>
      <c r="C1999" s="14" t="n">
        <v>3853.5</v>
      </c>
    </row>
    <row r="2000" customFormat="false" ht="29.85" hidden="false" customHeight="false" outlineLevel="0" collapsed="false">
      <c r="A2000" s="99" t="n">
        <v>205312034</v>
      </c>
      <c r="B2000" s="13" t="s">
        <v>3598</v>
      </c>
      <c r="C2000" s="14" t="n">
        <v>7707</v>
      </c>
    </row>
    <row r="2001" customFormat="false" ht="29.85" hidden="false" customHeight="false" outlineLevel="0" collapsed="false">
      <c r="A2001" s="99" t="n">
        <v>205312037</v>
      </c>
      <c r="B2001" s="13" t="s">
        <v>784</v>
      </c>
      <c r="C2001" s="14" t="n">
        <v>11560.5</v>
      </c>
    </row>
    <row r="2002" customFormat="false" ht="29.85" hidden="false" customHeight="false" outlineLevel="0" collapsed="false">
      <c r="A2002" s="99" t="n">
        <v>205312039</v>
      </c>
      <c r="B2002" s="13" t="s">
        <v>3595</v>
      </c>
      <c r="C2002" s="14" t="n">
        <v>7707</v>
      </c>
    </row>
    <row r="2003" customFormat="false" ht="29.85" hidden="false" customHeight="false" outlineLevel="0" collapsed="false">
      <c r="A2003" s="99" t="n">
        <v>205312054</v>
      </c>
      <c r="B2003" s="13" t="s">
        <v>6294</v>
      </c>
      <c r="C2003" s="14" t="n">
        <v>23121</v>
      </c>
    </row>
    <row r="2004" customFormat="false" ht="29.85" hidden="false" customHeight="false" outlineLevel="0" collapsed="false">
      <c r="A2004" s="99" t="n">
        <v>205312061</v>
      </c>
      <c r="B2004" s="13" t="s">
        <v>6321</v>
      </c>
      <c r="C2004" s="14" t="n">
        <v>14080.5</v>
      </c>
    </row>
    <row r="2005" customFormat="false" ht="29.85" hidden="false" customHeight="false" outlineLevel="0" collapsed="false">
      <c r="A2005" s="7" t="n">
        <v>205312078</v>
      </c>
      <c r="B2005" s="9" t="s">
        <v>6067</v>
      </c>
      <c r="C2005" s="10" t="n">
        <v>7707</v>
      </c>
    </row>
    <row r="2006" customFormat="false" ht="29.85" hidden="false" customHeight="false" outlineLevel="0" collapsed="false">
      <c r="A2006" s="7" t="n">
        <v>205312078</v>
      </c>
      <c r="B2006" s="9" t="s">
        <v>6068</v>
      </c>
      <c r="C2006" s="10" t="n">
        <v>7707</v>
      </c>
    </row>
    <row r="2007" customFormat="false" ht="29.85" hidden="false" customHeight="false" outlineLevel="0" collapsed="false">
      <c r="A2007" s="7" t="n">
        <v>205312078</v>
      </c>
      <c r="B2007" s="24" t="s">
        <v>6069</v>
      </c>
      <c r="C2007" s="25" t="n">
        <v>7707</v>
      </c>
    </row>
    <row r="2008" customFormat="false" ht="29.85" hidden="false" customHeight="false" outlineLevel="0" collapsed="false">
      <c r="A2008" s="99" t="n">
        <v>205312092</v>
      </c>
      <c r="B2008" s="13" t="s">
        <v>1368</v>
      </c>
      <c r="C2008" s="14" t="n">
        <v>7707</v>
      </c>
    </row>
    <row r="2009" customFormat="false" ht="29.85" hidden="false" customHeight="false" outlineLevel="0" collapsed="false">
      <c r="A2009" s="99" t="n">
        <v>205312099</v>
      </c>
      <c r="B2009" s="13" t="s">
        <v>3020</v>
      </c>
      <c r="C2009" s="14" t="n">
        <v>7707</v>
      </c>
    </row>
    <row r="2010" customFormat="false" ht="29.85" hidden="false" customHeight="false" outlineLevel="0" collapsed="false">
      <c r="A2010" s="99" t="n">
        <v>205312115</v>
      </c>
      <c r="B2010" s="13" t="s">
        <v>3826</v>
      </c>
      <c r="C2010" s="14" t="n">
        <v>7707</v>
      </c>
    </row>
    <row r="2011" customFormat="false" ht="29.85" hidden="false" customHeight="false" outlineLevel="0" collapsed="false">
      <c r="A2011" s="128" t="n">
        <v>205312118</v>
      </c>
      <c r="B2011" s="13" t="s">
        <v>6867</v>
      </c>
      <c r="C2011" s="14" t="n">
        <v>15414</v>
      </c>
    </row>
    <row r="2012" customFormat="false" ht="29.85" hidden="false" customHeight="false" outlineLevel="0" collapsed="false">
      <c r="A2012" s="128" t="n">
        <v>205312120</v>
      </c>
      <c r="B2012" s="13" t="s">
        <v>3823</v>
      </c>
      <c r="C2012" s="14" t="n">
        <v>7707</v>
      </c>
    </row>
    <row r="2013" customFormat="false" ht="29.85" hidden="false" customHeight="false" outlineLevel="0" collapsed="false">
      <c r="A2013" s="99" t="n">
        <v>205312121</v>
      </c>
      <c r="B2013" s="13" t="s">
        <v>6225</v>
      </c>
      <c r="C2013" s="14" t="n">
        <v>38535</v>
      </c>
    </row>
    <row r="2014" s="44" customFormat="true" ht="29.85" hidden="false" customHeight="false" outlineLevel="0" collapsed="false">
      <c r="A2014" s="99" t="n">
        <v>205312122</v>
      </c>
      <c r="B2014" s="13" t="s">
        <v>87</v>
      </c>
      <c r="C2014" s="14" t="n">
        <v>7707</v>
      </c>
      <c r="D2014" s="0"/>
      <c r="E2014" s="0"/>
      <c r="F2014" s="0"/>
      <c r="G2014" s="0"/>
      <c r="H2014" s="0"/>
      <c r="I2014" s="0"/>
      <c r="J2014" s="0"/>
      <c r="K2014" s="0"/>
      <c r="L2014" s="0"/>
      <c r="M2014" s="0"/>
      <c r="ALZ2014" s="0"/>
      <c r="AMA2014" s="0"/>
      <c r="AMB2014" s="0"/>
      <c r="AMC2014" s="0"/>
      <c r="AMD2014" s="0"/>
      <c r="AME2014" s="0"/>
      <c r="AMF2014" s="0"/>
      <c r="AMG2014" s="0"/>
      <c r="AMH2014" s="0"/>
      <c r="AMI2014" s="0"/>
      <c r="AMJ2014" s="0"/>
    </row>
    <row r="2015" s="12" customFormat="true" ht="29.85" hidden="false" customHeight="false" outlineLevel="0" collapsed="false">
      <c r="A2015" s="99" t="n">
        <v>205312125</v>
      </c>
      <c r="B2015" s="13" t="s">
        <v>5747</v>
      </c>
      <c r="C2015" s="14" t="n">
        <v>23121</v>
      </c>
      <c r="AMB2015" s="0"/>
      <c r="AMC2015" s="0"/>
      <c r="AMD2015" s="0"/>
      <c r="AME2015" s="0"/>
      <c r="AMF2015" s="0"/>
      <c r="AMG2015" s="0"/>
      <c r="AMH2015" s="0"/>
      <c r="AMI2015" s="0"/>
      <c r="AMJ2015" s="0"/>
    </row>
    <row r="2016" s="12" customFormat="true" ht="29.85" hidden="false" customHeight="false" outlineLevel="0" collapsed="false">
      <c r="A2016" s="99" t="n">
        <v>205312128</v>
      </c>
      <c r="B2016" s="13" t="s">
        <v>693</v>
      </c>
      <c r="C2016" s="14" t="n">
        <v>34681.5</v>
      </c>
      <c r="AMB2016" s="0"/>
      <c r="AMC2016" s="0"/>
      <c r="AMD2016" s="0"/>
      <c r="AME2016" s="0"/>
      <c r="AMF2016" s="0"/>
      <c r="AMG2016" s="0"/>
      <c r="AMH2016" s="0"/>
      <c r="AMI2016" s="0"/>
      <c r="AMJ2016" s="0"/>
    </row>
    <row r="2017" customFormat="false" ht="29.85" hidden="false" customHeight="false" outlineLevel="0" collapsed="false">
      <c r="A2017" s="99" t="n">
        <v>205312134</v>
      </c>
      <c r="B2017" s="13" t="s">
        <v>4443</v>
      </c>
      <c r="C2017" s="14" t="n">
        <v>15414</v>
      </c>
    </row>
    <row r="2018" customFormat="false" ht="29.85" hidden="false" customHeight="false" outlineLevel="0" collapsed="false">
      <c r="A2018" s="99" t="n">
        <v>205312152</v>
      </c>
      <c r="B2018" s="13" t="s">
        <v>6357</v>
      </c>
      <c r="C2018" s="14" t="n">
        <v>7707</v>
      </c>
    </row>
    <row r="2019" customFormat="false" ht="15.65" hidden="false" customHeight="false" outlineLevel="0" collapsed="false">
      <c r="A2019" s="99" t="n">
        <v>205312159</v>
      </c>
      <c r="B2019" s="13" t="s">
        <v>6530</v>
      </c>
      <c r="C2019" s="14" t="n">
        <v>7707</v>
      </c>
    </row>
    <row r="2020" customFormat="false" ht="29.85" hidden="false" customHeight="false" outlineLevel="0" collapsed="false">
      <c r="A2020" s="99" t="n">
        <v>205312172</v>
      </c>
      <c r="B2020" s="13" t="s">
        <v>2791</v>
      </c>
      <c r="C2020" s="14" t="n">
        <v>32854.5</v>
      </c>
    </row>
    <row r="2021" customFormat="false" ht="15" hidden="false" customHeight="false" outlineLevel="0" collapsed="false">
      <c r="A2021" s="45" t="n">
        <v>205312179</v>
      </c>
      <c r="B2021" s="47"/>
      <c r="C2021" s="48" t="n">
        <v>0</v>
      </c>
    </row>
    <row r="2022" customFormat="false" ht="15.65" hidden="false" customHeight="false" outlineLevel="0" collapsed="false">
      <c r="A2022" s="99" t="n">
        <v>205312190</v>
      </c>
      <c r="B2022" s="13" t="s">
        <v>3797</v>
      </c>
      <c r="C2022" s="14" t="n">
        <v>7707</v>
      </c>
    </row>
    <row r="2023" customFormat="false" ht="15.65" hidden="false" customHeight="false" outlineLevel="0" collapsed="false">
      <c r="A2023" s="128" t="n">
        <v>205312192</v>
      </c>
      <c r="B2023" s="13" t="s">
        <v>1072</v>
      </c>
      <c r="C2023" s="14" t="n">
        <v>7707</v>
      </c>
    </row>
    <row r="2024" customFormat="false" ht="15.65" hidden="false" customHeight="false" outlineLevel="0" collapsed="false">
      <c r="A2024" s="99" t="n">
        <v>205312201</v>
      </c>
      <c r="B2024" s="13" t="s">
        <v>738</v>
      </c>
      <c r="C2024" s="14" t="n">
        <v>23121</v>
      </c>
    </row>
    <row r="2025" customFormat="false" ht="29.85" hidden="false" customHeight="false" outlineLevel="0" collapsed="false">
      <c r="A2025" s="99" t="n">
        <v>205312213</v>
      </c>
      <c r="B2025" s="13" t="s">
        <v>4159</v>
      </c>
      <c r="C2025" s="14" t="n">
        <v>7707</v>
      </c>
    </row>
    <row r="2026" customFormat="false" ht="29.85" hidden="false" customHeight="false" outlineLevel="0" collapsed="false">
      <c r="A2026" s="99" t="n">
        <v>205312227</v>
      </c>
      <c r="B2026" s="13" t="s">
        <v>4872</v>
      </c>
      <c r="C2026" s="14" t="n">
        <v>26974.5</v>
      </c>
    </row>
    <row r="2027" customFormat="false" ht="29.85" hidden="false" customHeight="false" outlineLevel="0" collapsed="false">
      <c r="A2027" s="99" t="n">
        <v>205312232</v>
      </c>
      <c r="B2027" s="13" t="s">
        <v>5937</v>
      </c>
      <c r="C2027" s="14" t="n">
        <v>26974.5</v>
      </c>
    </row>
    <row r="2028" customFormat="false" ht="29.85" hidden="false" customHeight="false" outlineLevel="0" collapsed="false">
      <c r="A2028" s="128" t="n">
        <v>205312234</v>
      </c>
      <c r="B2028" s="13" t="s">
        <v>6034</v>
      </c>
      <c r="C2028" s="14" t="n">
        <v>23467.5</v>
      </c>
    </row>
    <row r="2029" customFormat="false" ht="29.85" hidden="false" customHeight="false" outlineLevel="0" collapsed="false">
      <c r="A2029" s="99" t="n">
        <v>205312238</v>
      </c>
      <c r="B2029" s="13" t="s">
        <v>5554</v>
      </c>
      <c r="C2029" s="14" t="n">
        <v>26974.5</v>
      </c>
    </row>
    <row r="2030" customFormat="false" ht="15.65" hidden="false" customHeight="false" outlineLevel="0" collapsed="false">
      <c r="A2030" s="99" t="n">
        <v>205312252</v>
      </c>
      <c r="B2030" s="13" t="s">
        <v>5825</v>
      </c>
      <c r="C2030" s="14" t="n">
        <v>23467.5</v>
      </c>
    </row>
    <row r="2031" customFormat="false" ht="29.85" hidden="false" customHeight="false" outlineLevel="0" collapsed="false">
      <c r="A2031" s="99" t="n">
        <v>205312259</v>
      </c>
      <c r="B2031" s="13" t="s">
        <v>4038</v>
      </c>
      <c r="C2031" s="14" t="n">
        <v>7707</v>
      </c>
    </row>
    <row r="2032" customFormat="false" ht="29.85" hidden="false" customHeight="false" outlineLevel="0" collapsed="false">
      <c r="A2032" s="129" t="n">
        <v>205312293</v>
      </c>
      <c r="B2032" s="36" t="s">
        <v>976</v>
      </c>
      <c r="C2032" s="37" t="n">
        <v>11560.5</v>
      </c>
    </row>
    <row r="2033" customFormat="false" ht="29.85" hidden="false" customHeight="false" outlineLevel="0" collapsed="false">
      <c r="A2033" s="99" t="n">
        <v>205312296</v>
      </c>
      <c r="B2033" s="13" t="s">
        <v>444</v>
      </c>
      <c r="C2033" s="14" t="n">
        <v>15414</v>
      </c>
    </row>
    <row r="2034" customFormat="false" ht="29.85" hidden="false" customHeight="false" outlineLevel="0" collapsed="false">
      <c r="A2034" s="99" t="n">
        <v>205312304</v>
      </c>
      <c r="B2034" s="13" t="s">
        <v>2850</v>
      </c>
      <c r="C2034" s="14" t="n">
        <v>7707</v>
      </c>
    </row>
    <row r="2035" customFormat="false" ht="29.85" hidden="false" customHeight="false" outlineLevel="0" collapsed="false">
      <c r="A2035" s="128" t="n">
        <v>205312309</v>
      </c>
      <c r="B2035" s="13" t="s">
        <v>5307</v>
      </c>
      <c r="C2035" s="14" t="n">
        <v>7707</v>
      </c>
    </row>
    <row r="2036" customFormat="false" ht="29.85" hidden="false" customHeight="false" outlineLevel="0" collapsed="false">
      <c r="A2036" s="99" t="n">
        <v>205312318</v>
      </c>
      <c r="B2036" s="13" t="s">
        <v>5262</v>
      </c>
      <c r="C2036" s="14" t="n">
        <v>15414</v>
      </c>
    </row>
    <row r="2037" customFormat="false" ht="15.65" hidden="false" customHeight="false" outlineLevel="0" collapsed="false">
      <c r="A2037" s="128" t="n">
        <v>205312323</v>
      </c>
      <c r="B2037" s="13" t="s">
        <v>1074</v>
      </c>
      <c r="C2037" s="14" t="n">
        <v>3853.5</v>
      </c>
    </row>
    <row r="2038" customFormat="false" ht="29.85" hidden="false" customHeight="false" outlineLevel="0" collapsed="false">
      <c r="A2038" s="99" t="n">
        <v>205312342</v>
      </c>
      <c r="B2038" s="13" t="s">
        <v>6250</v>
      </c>
      <c r="C2038" s="14" t="n">
        <v>7707</v>
      </c>
    </row>
    <row r="2039" customFormat="false" ht="29.85" hidden="false" customHeight="false" outlineLevel="0" collapsed="false">
      <c r="A2039" s="99" t="n">
        <v>205312351</v>
      </c>
      <c r="B2039" s="13" t="s">
        <v>5568</v>
      </c>
      <c r="C2039" s="14" t="n">
        <v>7707</v>
      </c>
    </row>
    <row r="2040" customFormat="false" ht="29.85" hidden="false" customHeight="false" outlineLevel="0" collapsed="false">
      <c r="A2040" s="99" t="n">
        <v>205312356</v>
      </c>
      <c r="B2040" s="13" t="s">
        <v>5571</v>
      </c>
      <c r="C2040" s="14" t="n">
        <v>7707</v>
      </c>
    </row>
    <row r="2041" customFormat="false" ht="29.85" hidden="false" customHeight="false" outlineLevel="0" collapsed="false">
      <c r="A2041" s="128" t="n">
        <v>205312362</v>
      </c>
      <c r="B2041" s="13" t="s">
        <v>2599</v>
      </c>
      <c r="C2041" s="14" t="n">
        <v>7707</v>
      </c>
    </row>
    <row r="2042" customFormat="false" ht="29.85" hidden="false" customHeight="false" outlineLevel="0" collapsed="false">
      <c r="A2042" s="99" t="n">
        <v>205312381</v>
      </c>
      <c r="B2042" s="13" t="s">
        <v>5016</v>
      </c>
      <c r="C2042" s="14" t="n">
        <v>7707</v>
      </c>
    </row>
    <row r="2043" customFormat="false" ht="29.85" hidden="false" customHeight="false" outlineLevel="0" collapsed="false">
      <c r="A2043" s="99" t="n">
        <v>205312384</v>
      </c>
      <c r="B2043" s="13" t="s">
        <v>2372</v>
      </c>
      <c r="C2043" s="14" t="n">
        <v>19267.5</v>
      </c>
    </row>
    <row r="2044" customFormat="false" ht="29.85" hidden="false" customHeight="false" outlineLevel="0" collapsed="false">
      <c r="A2044" s="99" t="n">
        <v>205312416</v>
      </c>
      <c r="B2044" s="13" t="s">
        <v>1216</v>
      </c>
      <c r="C2044" s="14" t="n">
        <v>7707</v>
      </c>
    </row>
    <row r="2045" customFormat="false" ht="29.85" hidden="false" customHeight="false" outlineLevel="0" collapsed="false">
      <c r="A2045" s="99" t="n">
        <v>205312419</v>
      </c>
      <c r="B2045" s="13" t="s">
        <v>4755</v>
      </c>
      <c r="C2045" s="14" t="n">
        <v>7707</v>
      </c>
    </row>
    <row r="2046" customFormat="false" ht="29.85" hidden="false" customHeight="false" outlineLevel="0" collapsed="false">
      <c r="A2046" s="128" t="n">
        <v>205312428</v>
      </c>
      <c r="B2046" s="13" t="s">
        <v>3223</v>
      </c>
      <c r="C2046" s="14" t="n">
        <v>7707</v>
      </c>
    </row>
    <row r="2047" customFormat="false" ht="29.85" hidden="false" customHeight="false" outlineLevel="0" collapsed="false">
      <c r="A2047" s="99" t="n">
        <v>205312435</v>
      </c>
      <c r="B2047" s="13" t="s">
        <v>5294</v>
      </c>
      <c r="C2047" s="14" t="n">
        <v>26974.5</v>
      </c>
    </row>
    <row r="2048" customFormat="false" ht="29.85" hidden="false" customHeight="false" outlineLevel="0" collapsed="false">
      <c r="A2048" s="99" t="n">
        <v>205312438</v>
      </c>
      <c r="B2048" s="13" t="s">
        <v>3975</v>
      </c>
      <c r="C2048" s="14" t="n">
        <v>11560.5</v>
      </c>
    </row>
    <row r="2049" customFormat="false" ht="29.85" hidden="false" customHeight="false" outlineLevel="0" collapsed="false">
      <c r="A2049" s="99" t="n">
        <v>205312452</v>
      </c>
      <c r="B2049" s="13" t="s">
        <v>4493</v>
      </c>
      <c r="C2049" s="14" t="n">
        <v>11560.5</v>
      </c>
    </row>
    <row r="2050" customFormat="false" ht="15.65" hidden="false" customHeight="false" outlineLevel="0" collapsed="false">
      <c r="A2050" s="99" t="n">
        <v>205312503</v>
      </c>
      <c r="B2050" s="13" t="s">
        <v>4899</v>
      </c>
      <c r="C2050" s="14" t="n">
        <v>7707</v>
      </c>
    </row>
    <row r="2051" customFormat="false" ht="29.85" hidden="false" customHeight="false" outlineLevel="0" collapsed="false">
      <c r="A2051" s="7" t="n">
        <v>205312511</v>
      </c>
      <c r="B2051" s="9" t="s">
        <v>3894</v>
      </c>
      <c r="C2051" s="10" t="n">
        <v>11560.5</v>
      </c>
    </row>
    <row r="2052" customFormat="false" ht="29.85" hidden="false" customHeight="false" outlineLevel="0" collapsed="false">
      <c r="A2052" s="7" t="n">
        <v>205312511</v>
      </c>
      <c r="B2052" s="9" t="s">
        <v>3895</v>
      </c>
      <c r="C2052" s="10" t="n">
        <v>11560.5</v>
      </c>
    </row>
    <row r="2053" customFormat="false" ht="29.85" hidden="false" customHeight="false" outlineLevel="0" collapsed="false">
      <c r="A2053" s="99" t="n">
        <v>205312541</v>
      </c>
      <c r="B2053" s="13" t="s">
        <v>1041</v>
      </c>
      <c r="C2053" s="14" t="n">
        <v>7707</v>
      </c>
    </row>
    <row r="2054" customFormat="false" ht="29.85" hidden="false" customHeight="false" outlineLevel="0" collapsed="false">
      <c r="A2054" s="99" t="n">
        <v>205312542</v>
      </c>
      <c r="B2054" s="13" t="s">
        <v>243</v>
      </c>
      <c r="C2054" s="14" t="n">
        <v>7707</v>
      </c>
    </row>
    <row r="2055" customFormat="false" ht="15.65" hidden="false" customHeight="false" outlineLevel="0" collapsed="false">
      <c r="A2055" s="99" t="n">
        <v>205312543</v>
      </c>
      <c r="B2055" s="13" t="s">
        <v>1694</v>
      </c>
      <c r="C2055" s="14" t="n">
        <v>23121</v>
      </c>
    </row>
    <row r="2056" customFormat="false" ht="29.85" hidden="false" customHeight="false" outlineLevel="0" collapsed="false">
      <c r="A2056" s="99" t="n">
        <v>205312546</v>
      </c>
      <c r="B2056" s="13" t="s">
        <v>1204</v>
      </c>
      <c r="C2056" s="14" t="n">
        <v>7707</v>
      </c>
    </row>
    <row r="2057" s="12" customFormat="true" ht="15.65" hidden="false" customHeight="false" outlineLevel="0" collapsed="false">
      <c r="A2057" s="99" t="n">
        <v>205312548</v>
      </c>
      <c r="B2057" s="13" t="s">
        <v>3550</v>
      </c>
      <c r="C2057" s="14" t="n">
        <v>3853.5</v>
      </c>
      <c r="AMB2057" s="0"/>
      <c r="AMC2057" s="0"/>
      <c r="AMD2057" s="0"/>
      <c r="AME2057" s="0"/>
      <c r="AMF2057" s="0"/>
      <c r="AMG2057" s="0"/>
      <c r="AMH2057" s="0"/>
      <c r="AMI2057" s="0"/>
      <c r="AMJ2057" s="0"/>
    </row>
    <row r="2058" s="12" customFormat="true" ht="29.85" hidden="false" customHeight="false" outlineLevel="0" collapsed="false">
      <c r="A2058" s="99" t="n">
        <v>205312552</v>
      </c>
      <c r="B2058" s="13" t="s">
        <v>5983</v>
      </c>
      <c r="C2058" s="14" t="n">
        <v>7707</v>
      </c>
      <c r="AMB2058" s="0"/>
      <c r="AMC2058" s="0"/>
      <c r="AMD2058" s="0"/>
      <c r="AME2058" s="0"/>
      <c r="AMF2058" s="0"/>
      <c r="AMG2058" s="0"/>
      <c r="AMH2058" s="0"/>
      <c r="AMI2058" s="0"/>
      <c r="AMJ2058" s="0"/>
    </row>
    <row r="2059" customFormat="false" ht="29.85" hidden="false" customHeight="false" outlineLevel="0" collapsed="false">
      <c r="A2059" s="128" t="n">
        <v>205312567</v>
      </c>
      <c r="B2059" s="13" t="s">
        <v>6420</v>
      </c>
      <c r="C2059" s="14" t="n">
        <v>7707</v>
      </c>
    </row>
    <row r="2060" customFormat="false" ht="15.65" hidden="false" customHeight="false" outlineLevel="0" collapsed="false">
      <c r="A2060" s="128" t="n">
        <v>205312572</v>
      </c>
      <c r="B2060" s="13" t="s">
        <v>4419</v>
      </c>
      <c r="C2060" s="14" t="n">
        <v>11560.5</v>
      </c>
    </row>
    <row r="2061" customFormat="false" ht="29.85" hidden="false" customHeight="false" outlineLevel="0" collapsed="false">
      <c r="A2061" s="99" t="n">
        <v>205312587</v>
      </c>
      <c r="B2061" s="13" t="s">
        <v>4705</v>
      </c>
      <c r="C2061" s="14" t="n">
        <v>7707</v>
      </c>
    </row>
    <row r="2062" customFormat="false" ht="29.85" hidden="false" customHeight="false" outlineLevel="0" collapsed="false">
      <c r="A2062" s="99" t="n">
        <v>205312593</v>
      </c>
      <c r="B2062" s="13" t="s">
        <v>1747</v>
      </c>
      <c r="C2062" s="14" t="n">
        <v>7707</v>
      </c>
    </row>
    <row r="2063" customFormat="false" ht="29.85" hidden="false" customHeight="false" outlineLevel="0" collapsed="false">
      <c r="A2063" s="99" t="n">
        <v>205312598</v>
      </c>
      <c r="B2063" s="13" t="s">
        <v>533</v>
      </c>
      <c r="C2063" s="14" t="n">
        <v>7707</v>
      </c>
    </row>
    <row r="2064" customFormat="false" ht="29.85" hidden="false" customHeight="false" outlineLevel="0" collapsed="false">
      <c r="A2064" s="99" t="n">
        <v>205312642</v>
      </c>
      <c r="B2064" s="13" t="s">
        <v>2085</v>
      </c>
      <c r="C2064" s="14" t="n">
        <v>11560.5</v>
      </c>
    </row>
    <row r="2065" customFormat="false" ht="15.65" hidden="false" customHeight="false" outlineLevel="0" collapsed="false">
      <c r="A2065" s="99" t="n">
        <v>205312648</v>
      </c>
      <c r="B2065" s="13" t="s">
        <v>147</v>
      </c>
      <c r="C2065" s="14" t="n">
        <v>7707</v>
      </c>
    </row>
    <row r="2066" customFormat="false" ht="15.65" hidden="false" customHeight="false" outlineLevel="0" collapsed="false">
      <c r="A2066" s="99" t="n">
        <v>205312668</v>
      </c>
      <c r="B2066" s="13" t="s">
        <v>958</v>
      </c>
      <c r="C2066" s="14" t="n">
        <v>19267.5</v>
      </c>
    </row>
    <row r="2067" customFormat="false" ht="29.85" hidden="false" customHeight="false" outlineLevel="0" collapsed="false">
      <c r="A2067" s="99" t="n">
        <v>205312698</v>
      </c>
      <c r="B2067" s="13" t="s">
        <v>5670</v>
      </c>
      <c r="C2067" s="14" t="n">
        <v>7707</v>
      </c>
    </row>
    <row r="2068" customFormat="false" ht="29.85" hidden="false" customHeight="false" outlineLevel="0" collapsed="false">
      <c r="A2068" s="99" t="n">
        <v>205312707</v>
      </c>
      <c r="B2068" s="13" t="s">
        <v>6469</v>
      </c>
      <c r="C2068" s="14" t="n">
        <v>3853.5</v>
      </c>
    </row>
    <row r="2069" customFormat="false" ht="29.85" hidden="false" customHeight="false" outlineLevel="0" collapsed="false">
      <c r="A2069" s="99" t="n">
        <v>205312728</v>
      </c>
      <c r="B2069" s="13" t="s">
        <v>52</v>
      </c>
      <c r="C2069" s="14" t="n">
        <v>7707</v>
      </c>
    </row>
    <row r="2070" customFormat="false" ht="29.85" hidden="false" customHeight="false" outlineLevel="0" collapsed="false">
      <c r="A2070" s="128" t="n">
        <v>205312738</v>
      </c>
      <c r="B2070" s="13" t="s">
        <v>877</v>
      </c>
      <c r="C2070" s="14" t="n">
        <v>7707</v>
      </c>
    </row>
    <row r="2071" s="12" customFormat="true" ht="15" hidden="false" customHeight="false" outlineLevel="0" collapsed="false">
      <c r="A2071" s="128" t="n">
        <v>205312752</v>
      </c>
      <c r="B2071" s="69" t="s">
        <v>1514</v>
      </c>
      <c r="C2071" s="14" t="n">
        <v>7707</v>
      </c>
      <c r="AMB2071" s="0"/>
      <c r="AMC2071" s="0"/>
      <c r="AMD2071" s="0"/>
      <c r="AME2071" s="0"/>
      <c r="AMF2071" s="0"/>
      <c r="AMG2071" s="0"/>
      <c r="AMH2071" s="0"/>
      <c r="AMI2071" s="0"/>
      <c r="AMJ2071" s="0"/>
    </row>
    <row r="2072" customFormat="false" ht="29.85" hidden="false" customHeight="false" outlineLevel="0" collapsed="false">
      <c r="A2072" s="128" t="n">
        <v>205312757</v>
      </c>
      <c r="B2072" s="13" t="s">
        <v>5677</v>
      </c>
      <c r="C2072" s="14" t="n">
        <v>15414</v>
      </c>
    </row>
    <row r="2073" customFormat="false" ht="29.85" hidden="false" customHeight="false" outlineLevel="0" collapsed="false">
      <c r="A2073" s="128" t="n">
        <v>205312764</v>
      </c>
      <c r="B2073" s="13" t="s">
        <v>4462</v>
      </c>
      <c r="C2073" s="14" t="n">
        <v>7707</v>
      </c>
    </row>
    <row r="2074" customFormat="false" ht="15.65" hidden="false" customHeight="false" outlineLevel="0" collapsed="false">
      <c r="A2074" s="99" t="n">
        <v>205312774</v>
      </c>
      <c r="B2074" s="13" t="s">
        <v>1849</v>
      </c>
      <c r="C2074" s="14" t="n">
        <v>15414</v>
      </c>
    </row>
    <row r="2075" customFormat="false" ht="29.85" hidden="false" customHeight="false" outlineLevel="0" collapsed="false">
      <c r="A2075" s="99" t="n">
        <v>205312784</v>
      </c>
      <c r="B2075" s="13" t="s">
        <v>6536</v>
      </c>
      <c r="C2075" s="14" t="n">
        <v>7707</v>
      </c>
    </row>
    <row r="2076" customFormat="false" ht="29.85" hidden="false" customHeight="false" outlineLevel="0" collapsed="false">
      <c r="A2076" s="99" t="n">
        <v>205312823</v>
      </c>
      <c r="B2076" s="13" t="s">
        <v>588</v>
      </c>
      <c r="C2076" s="14" t="n">
        <v>34681.5</v>
      </c>
    </row>
    <row r="2077" customFormat="false" ht="29.85" hidden="false" customHeight="false" outlineLevel="0" collapsed="false">
      <c r="A2077" s="7" t="n">
        <v>205312843</v>
      </c>
      <c r="B2077" s="9" t="s">
        <v>4780</v>
      </c>
      <c r="C2077" s="10" t="n">
        <v>11560.5</v>
      </c>
    </row>
    <row r="2078" customFormat="false" ht="15.65" hidden="false" customHeight="false" outlineLevel="0" collapsed="false">
      <c r="A2078" s="7" t="n">
        <v>205312843</v>
      </c>
      <c r="B2078" s="9" t="s">
        <v>4781</v>
      </c>
      <c r="C2078" s="10" t="n">
        <v>11560.5</v>
      </c>
    </row>
    <row r="2079" customFormat="false" ht="15.65" hidden="false" customHeight="false" outlineLevel="0" collapsed="false">
      <c r="A2079" s="99" t="n">
        <v>205312863</v>
      </c>
      <c r="B2079" s="13" t="s">
        <v>5940</v>
      </c>
      <c r="C2079" s="14" t="n">
        <v>23121</v>
      </c>
    </row>
    <row r="2080" customFormat="false" ht="29.85" hidden="false" customHeight="false" outlineLevel="0" collapsed="false">
      <c r="A2080" s="7" t="n">
        <v>205312952</v>
      </c>
      <c r="B2080" s="9" t="s">
        <v>2730</v>
      </c>
      <c r="C2080" s="10" t="n">
        <v>7707</v>
      </c>
    </row>
    <row r="2081" customFormat="false" ht="29.85" hidden="false" customHeight="false" outlineLevel="0" collapsed="false">
      <c r="A2081" s="7" t="n">
        <v>205312952</v>
      </c>
      <c r="B2081" s="9" t="s">
        <v>2731</v>
      </c>
      <c r="C2081" s="10" t="n">
        <v>7707</v>
      </c>
    </row>
    <row r="2082" customFormat="false" ht="29.85" hidden="false" customHeight="false" outlineLevel="0" collapsed="false">
      <c r="A2082" s="99" t="n">
        <v>205312953</v>
      </c>
      <c r="B2082" s="13" t="s">
        <v>5962</v>
      </c>
      <c r="C2082" s="14" t="n">
        <v>15414</v>
      </c>
    </row>
    <row r="2083" customFormat="false" ht="29.85" hidden="false" customHeight="false" outlineLevel="0" collapsed="false">
      <c r="A2083" s="99" t="n">
        <v>205312958</v>
      </c>
      <c r="B2083" s="13" t="s">
        <v>60</v>
      </c>
      <c r="C2083" s="14" t="n">
        <v>7707</v>
      </c>
    </row>
    <row r="2084" s="80" customFormat="true" ht="29.85" hidden="false" customHeight="false" outlineLevel="0" collapsed="false">
      <c r="A2084" s="128" t="n">
        <v>205312982</v>
      </c>
      <c r="B2084" s="13" t="s">
        <v>4563</v>
      </c>
      <c r="C2084" s="14" t="n">
        <v>7707</v>
      </c>
      <c r="AMB2084" s="0"/>
      <c r="AMC2084" s="0"/>
      <c r="AMD2084" s="0"/>
      <c r="AME2084" s="0"/>
      <c r="AMF2084" s="0"/>
      <c r="AMG2084" s="0"/>
      <c r="AMH2084" s="0"/>
      <c r="AMI2084" s="0"/>
      <c r="AMJ2084" s="0"/>
    </row>
    <row r="2085" customFormat="false" ht="29.85" hidden="false" customHeight="false" outlineLevel="0" collapsed="false">
      <c r="A2085" s="99" t="n">
        <v>205312984</v>
      </c>
      <c r="B2085" s="13" t="s">
        <v>4199</v>
      </c>
      <c r="C2085" s="14" t="n">
        <v>7707</v>
      </c>
    </row>
    <row r="2086" customFormat="false" ht="29.85" hidden="false" customHeight="false" outlineLevel="0" collapsed="false">
      <c r="A2086" s="128" t="n">
        <v>205312994</v>
      </c>
      <c r="B2086" s="13" t="s">
        <v>2752</v>
      </c>
      <c r="C2086" s="14" t="n">
        <v>7707</v>
      </c>
    </row>
    <row r="2087" customFormat="false" ht="29.85" hidden="false" customHeight="false" outlineLevel="0" collapsed="false">
      <c r="A2087" s="99" t="n">
        <v>205313003</v>
      </c>
      <c r="B2087" s="13" t="s">
        <v>2357</v>
      </c>
      <c r="C2087" s="14" t="n">
        <v>7707</v>
      </c>
    </row>
    <row r="2088" customFormat="false" ht="29.85" hidden="false" customHeight="false" outlineLevel="0" collapsed="false">
      <c r="A2088" s="128" t="n">
        <v>205313005</v>
      </c>
      <c r="B2088" s="13" t="s">
        <v>5974</v>
      </c>
      <c r="C2088" s="14" t="n">
        <v>7707</v>
      </c>
    </row>
    <row r="2089" customFormat="false" ht="15.65" hidden="false" customHeight="false" outlineLevel="0" collapsed="false">
      <c r="A2089" s="99" t="n">
        <v>205313009</v>
      </c>
      <c r="B2089" s="13" t="s">
        <v>5798</v>
      </c>
      <c r="C2089" s="14" t="n">
        <v>7707</v>
      </c>
    </row>
    <row r="2090" customFormat="false" ht="29.85" hidden="false" customHeight="false" outlineLevel="0" collapsed="false">
      <c r="A2090" s="99" t="n">
        <v>205313011</v>
      </c>
      <c r="B2090" s="13" t="s">
        <v>746</v>
      </c>
      <c r="C2090" s="14" t="n">
        <v>11560.5</v>
      </c>
    </row>
    <row r="2091" customFormat="false" ht="29.85" hidden="false" customHeight="false" outlineLevel="0" collapsed="false">
      <c r="A2091" s="99" t="n">
        <v>205313016</v>
      </c>
      <c r="B2091" s="13" t="s">
        <v>4434</v>
      </c>
      <c r="C2091" s="14" t="n">
        <v>15414</v>
      </c>
    </row>
    <row r="2092" customFormat="false" ht="15.65" hidden="false" customHeight="false" outlineLevel="0" collapsed="false">
      <c r="A2092" s="99" t="n">
        <v>205313017</v>
      </c>
      <c r="B2092" s="13" t="s">
        <v>1361</v>
      </c>
      <c r="C2092" s="14" t="n">
        <v>23121</v>
      </c>
    </row>
    <row r="2093" s="12" customFormat="true" ht="29.85" hidden="false" customHeight="false" outlineLevel="0" collapsed="false">
      <c r="A2093" s="99" t="n">
        <v>205313018</v>
      </c>
      <c r="B2093" s="13" t="s">
        <v>6061</v>
      </c>
      <c r="C2093" s="14" t="n">
        <v>26974.5</v>
      </c>
      <c r="AMB2093" s="0"/>
      <c r="AMC2093" s="0"/>
      <c r="AMD2093" s="0"/>
      <c r="AME2093" s="0"/>
      <c r="AMF2093" s="0"/>
      <c r="AMG2093" s="0"/>
      <c r="AMH2093" s="0"/>
      <c r="AMI2093" s="0"/>
      <c r="AMJ2093" s="0"/>
    </row>
    <row r="2094" s="12" customFormat="true" ht="29.85" hidden="false" customHeight="false" outlineLevel="0" collapsed="false">
      <c r="A2094" s="99" t="n">
        <v>205313019</v>
      </c>
      <c r="B2094" s="13" t="s">
        <v>1682</v>
      </c>
      <c r="C2094" s="14" t="n">
        <v>15414</v>
      </c>
      <c r="AMB2094" s="0"/>
      <c r="AMC2094" s="0"/>
      <c r="AMD2094" s="0"/>
      <c r="AME2094" s="0"/>
      <c r="AMF2094" s="0"/>
      <c r="AMG2094" s="0"/>
      <c r="AMH2094" s="0"/>
      <c r="AMI2094" s="0"/>
      <c r="AMJ2094" s="0"/>
    </row>
    <row r="2095" customFormat="false" ht="15.65" hidden="false" customHeight="false" outlineLevel="0" collapsed="false">
      <c r="A2095" s="99" t="n">
        <v>205313020</v>
      </c>
      <c r="B2095" s="13" t="s">
        <v>1340</v>
      </c>
      <c r="C2095" s="14" t="n">
        <v>15414</v>
      </c>
    </row>
    <row r="2096" customFormat="false" ht="29.85" hidden="false" customHeight="false" outlineLevel="0" collapsed="false">
      <c r="A2096" s="128" t="n">
        <v>205313021</v>
      </c>
      <c r="B2096" s="13" t="s">
        <v>2112</v>
      </c>
      <c r="C2096" s="14" t="n">
        <v>11560.5</v>
      </c>
    </row>
    <row r="2097" customFormat="false" ht="15.65" hidden="false" customHeight="false" outlineLevel="0" collapsed="false">
      <c r="A2097" s="99" t="n">
        <v>205313024</v>
      </c>
      <c r="B2097" s="13" t="s">
        <v>5167</v>
      </c>
      <c r="C2097" s="14" t="n">
        <v>18774</v>
      </c>
    </row>
    <row r="2098" customFormat="false" ht="15.65" hidden="false" customHeight="false" outlineLevel="0" collapsed="false">
      <c r="A2098" s="7" t="n">
        <v>205313072</v>
      </c>
      <c r="B2098" s="9" t="s">
        <v>1267</v>
      </c>
      <c r="C2098" s="10" t="n">
        <v>11560.5</v>
      </c>
    </row>
    <row r="2099" customFormat="false" ht="29.85" hidden="false" customHeight="false" outlineLevel="0" collapsed="false">
      <c r="A2099" s="7" t="n">
        <v>205313072</v>
      </c>
      <c r="B2099" s="9" t="s">
        <v>1268</v>
      </c>
      <c r="C2099" s="10" t="n">
        <v>11560.5</v>
      </c>
    </row>
    <row r="2100" customFormat="false" ht="29.85" hidden="false" customHeight="false" outlineLevel="0" collapsed="false">
      <c r="A2100" s="99" t="n">
        <v>205313074</v>
      </c>
      <c r="B2100" s="13" t="s">
        <v>979</v>
      </c>
      <c r="C2100" s="14" t="n">
        <v>26974.5</v>
      </c>
    </row>
    <row r="2101" customFormat="false" ht="29.85" hidden="false" customHeight="false" outlineLevel="0" collapsed="false">
      <c r="A2101" s="99" t="n">
        <v>205313081</v>
      </c>
      <c r="B2101" s="13" t="s">
        <v>5959</v>
      </c>
      <c r="C2101" s="14" t="n">
        <v>11560.5</v>
      </c>
    </row>
    <row r="2102" customFormat="false" ht="29.85" hidden="false" customHeight="false" outlineLevel="0" collapsed="false">
      <c r="A2102" s="99" t="n">
        <v>205313088</v>
      </c>
      <c r="B2102" s="13" t="s">
        <v>5064</v>
      </c>
      <c r="C2102" s="14" t="n">
        <v>23121</v>
      </c>
    </row>
    <row r="2103" customFormat="false" ht="29.85" hidden="false" customHeight="false" outlineLevel="0" collapsed="false">
      <c r="A2103" s="99" t="n">
        <v>205313101</v>
      </c>
      <c r="B2103" s="13" t="s">
        <v>6015</v>
      </c>
      <c r="C2103" s="14" t="n">
        <v>23121</v>
      </c>
    </row>
    <row r="2104" customFormat="false" ht="29.85" hidden="false" customHeight="false" outlineLevel="0" collapsed="false">
      <c r="A2104" s="99" t="n">
        <v>205313116</v>
      </c>
      <c r="B2104" s="13" t="s">
        <v>6601</v>
      </c>
      <c r="C2104" s="14" t="n">
        <v>7707</v>
      </c>
    </row>
    <row r="2105" customFormat="false" ht="15.65" hidden="false" customHeight="false" outlineLevel="0" collapsed="false">
      <c r="A2105" s="99" t="n">
        <v>205313131</v>
      </c>
      <c r="B2105" s="13" t="s">
        <v>4395</v>
      </c>
      <c r="C2105" s="14" t="n">
        <v>7707</v>
      </c>
    </row>
    <row r="2106" customFormat="false" ht="15.65" hidden="false" customHeight="false" outlineLevel="0" collapsed="false">
      <c r="A2106" s="99" t="n">
        <v>205313133</v>
      </c>
      <c r="B2106" s="13" t="s">
        <v>3026</v>
      </c>
      <c r="C2106" s="14" t="n">
        <v>11560.5</v>
      </c>
    </row>
    <row r="2107" customFormat="false" ht="29.85" hidden="false" customHeight="false" outlineLevel="0" collapsed="false">
      <c r="A2107" s="128" t="n">
        <v>205313155</v>
      </c>
      <c r="B2107" s="13" t="s">
        <v>1443</v>
      </c>
      <c r="C2107" s="14" t="n">
        <v>7707</v>
      </c>
    </row>
    <row r="2108" customFormat="false" ht="15.65" hidden="false" customHeight="false" outlineLevel="0" collapsed="false">
      <c r="A2108" s="99" t="n">
        <v>205313165</v>
      </c>
      <c r="B2108" s="13" t="s">
        <v>4917</v>
      </c>
      <c r="C2108" s="14" t="n">
        <v>7707</v>
      </c>
    </row>
    <row r="2109" customFormat="false" ht="29.85" hidden="false" customHeight="false" outlineLevel="0" collapsed="false">
      <c r="A2109" s="99" t="n">
        <v>205313172</v>
      </c>
      <c r="B2109" s="13" t="s">
        <v>3069</v>
      </c>
      <c r="C2109" s="14" t="n">
        <v>15414</v>
      </c>
    </row>
    <row r="2110" customFormat="false" ht="29.85" hidden="false" customHeight="false" outlineLevel="0" collapsed="false">
      <c r="A2110" s="99" t="n">
        <v>205313174</v>
      </c>
      <c r="B2110" s="13" t="s">
        <v>1631</v>
      </c>
      <c r="C2110" s="14" t="n">
        <v>19267.5</v>
      </c>
    </row>
    <row r="2111" customFormat="false" ht="29.85" hidden="false" customHeight="false" outlineLevel="0" collapsed="false">
      <c r="A2111" s="99" t="n">
        <v>205313176</v>
      </c>
      <c r="B2111" s="13" t="s">
        <v>5595</v>
      </c>
      <c r="C2111" s="14" t="n">
        <v>9387</v>
      </c>
    </row>
    <row r="2112" customFormat="false" ht="29.85" hidden="false" customHeight="false" outlineLevel="0" collapsed="false">
      <c r="A2112" s="99" t="n">
        <v>205313180</v>
      </c>
      <c r="B2112" s="13" t="s">
        <v>638</v>
      </c>
      <c r="C2112" s="14" t="n">
        <v>9387</v>
      </c>
    </row>
    <row r="2113" customFormat="false" ht="29.85" hidden="false" customHeight="false" outlineLevel="0" collapsed="false">
      <c r="A2113" s="99" t="n">
        <v>205313188</v>
      </c>
      <c r="B2113" s="13" t="s">
        <v>5300</v>
      </c>
      <c r="C2113" s="14" t="n">
        <v>9387</v>
      </c>
    </row>
    <row r="2114" customFormat="false" ht="29.85" hidden="false" customHeight="false" outlineLevel="0" collapsed="false">
      <c r="A2114" s="128" t="n">
        <v>205313191</v>
      </c>
      <c r="B2114" s="13" t="s">
        <v>6463</v>
      </c>
      <c r="C2114" s="14" t="n">
        <v>7707</v>
      </c>
    </row>
    <row r="2115" customFormat="false" ht="29.85" hidden="false" customHeight="false" outlineLevel="0" collapsed="false">
      <c r="A2115" s="99" t="n">
        <v>205313192</v>
      </c>
      <c r="B2115" s="13" t="s">
        <v>6610</v>
      </c>
      <c r="C2115" s="14" t="n">
        <v>11560.5</v>
      </c>
    </row>
    <row r="2116" customFormat="false" ht="29.85" hidden="false" customHeight="false" outlineLevel="0" collapsed="false">
      <c r="A2116" s="99" t="n">
        <v>205313205</v>
      </c>
      <c r="B2116" s="13" t="s">
        <v>196</v>
      </c>
      <c r="C2116" s="14" t="n">
        <v>19267.5</v>
      </c>
    </row>
    <row r="2117" customFormat="false" ht="29.85" hidden="false" customHeight="false" outlineLevel="0" collapsed="false">
      <c r="A2117" s="128" t="n">
        <v>205313206</v>
      </c>
      <c r="B2117" s="13" t="s">
        <v>6564</v>
      </c>
      <c r="C2117" s="14" t="n">
        <v>14080.5</v>
      </c>
    </row>
    <row r="2118" customFormat="false" ht="29.85" hidden="false" customHeight="false" outlineLevel="0" collapsed="false">
      <c r="A2118" s="99" t="n">
        <v>205313208</v>
      </c>
      <c r="B2118" s="13" t="s">
        <v>174</v>
      </c>
      <c r="C2118" s="14" t="n">
        <v>26974.5</v>
      </c>
    </row>
    <row r="2119" customFormat="false" ht="29.85" hidden="false" customHeight="false" outlineLevel="0" collapsed="false">
      <c r="A2119" s="7" t="n">
        <v>205313213</v>
      </c>
      <c r="B2119" s="9" t="s">
        <v>134</v>
      </c>
      <c r="C2119" s="10" t="n">
        <v>11560.5</v>
      </c>
    </row>
    <row r="2120" customFormat="false" ht="29.85" hidden="false" customHeight="false" outlineLevel="0" collapsed="false">
      <c r="A2120" s="7" t="n">
        <v>205313213</v>
      </c>
      <c r="B2120" s="9" t="s">
        <v>135</v>
      </c>
      <c r="C2120" s="10" t="n">
        <v>11560.5</v>
      </c>
    </row>
    <row r="2121" customFormat="false" ht="29.85" hidden="false" customHeight="false" outlineLevel="0" collapsed="false">
      <c r="A2121" s="7" t="n">
        <v>205313213</v>
      </c>
      <c r="B2121" s="24" t="s">
        <v>136</v>
      </c>
      <c r="C2121" s="25" t="n">
        <v>11560.5</v>
      </c>
    </row>
    <row r="2122" customFormat="false" ht="29.85" hidden="false" customHeight="false" outlineLevel="0" collapsed="false">
      <c r="A2122" s="99" t="n">
        <v>205313222</v>
      </c>
      <c r="B2122" s="13" t="s">
        <v>363</v>
      </c>
      <c r="C2122" s="14" t="n">
        <v>9387</v>
      </c>
    </row>
    <row r="2123" customFormat="false" ht="15.65" hidden="false" customHeight="false" outlineLevel="0" collapsed="false">
      <c r="A2123" s="99" t="n">
        <v>205313223</v>
      </c>
      <c r="B2123" s="13" t="s">
        <v>5816</v>
      </c>
      <c r="C2123" s="14" t="n">
        <v>7707</v>
      </c>
    </row>
    <row r="2124" customFormat="false" ht="29.85" hidden="false" customHeight="false" outlineLevel="0" collapsed="false">
      <c r="A2124" s="99" t="n">
        <v>205313249</v>
      </c>
      <c r="B2124" s="13" t="s">
        <v>2191</v>
      </c>
      <c r="C2124" s="14" t="n">
        <v>11560.5</v>
      </c>
    </row>
    <row r="2125" customFormat="false" ht="29.85" hidden="false" customHeight="false" outlineLevel="0" collapsed="false">
      <c r="A2125" s="128" t="n">
        <v>205313255</v>
      </c>
      <c r="B2125" s="13" t="s">
        <v>6790</v>
      </c>
      <c r="C2125" s="14" t="n">
        <v>11560.5</v>
      </c>
    </row>
    <row r="2126" customFormat="false" ht="29.85" hidden="false" customHeight="false" outlineLevel="0" collapsed="false">
      <c r="A2126" s="99" t="n">
        <v>205313272</v>
      </c>
      <c r="B2126" s="13" t="s">
        <v>4642</v>
      </c>
      <c r="C2126" s="14" t="n">
        <v>7707</v>
      </c>
    </row>
    <row r="2127" customFormat="false" ht="29.85" hidden="false" customHeight="false" outlineLevel="0" collapsed="false">
      <c r="A2127" s="99" t="n">
        <v>205313273</v>
      </c>
      <c r="B2127" s="13" t="s">
        <v>1545</v>
      </c>
      <c r="C2127" s="14" t="n">
        <v>11560.5</v>
      </c>
    </row>
    <row r="2128" customFormat="false" ht="29.85" hidden="false" customHeight="false" outlineLevel="0" collapsed="false">
      <c r="A2128" s="99" t="n">
        <v>205313275</v>
      </c>
      <c r="B2128" s="13" t="s">
        <v>4787</v>
      </c>
      <c r="C2128" s="14" t="n">
        <v>11560.5</v>
      </c>
    </row>
    <row r="2129" customFormat="false" ht="29.85" hidden="false" customHeight="false" outlineLevel="0" collapsed="false">
      <c r="A2129" s="99" t="n">
        <v>205313287</v>
      </c>
      <c r="B2129" s="13" t="s">
        <v>5741</v>
      </c>
      <c r="C2129" s="14" t="n">
        <v>15414</v>
      </c>
    </row>
    <row r="2130" customFormat="false" ht="29.85" hidden="false" customHeight="false" outlineLevel="0" collapsed="false">
      <c r="A2130" s="7" t="n">
        <v>205313290</v>
      </c>
      <c r="B2130" s="9" t="s">
        <v>4838</v>
      </c>
      <c r="C2130" s="10" t="n">
        <v>19267.5</v>
      </c>
    </row>
    <row r="2131" customFormat="false" ht="29.85" hidden="false" customHeight="false" outlineLevel="0" collapsed="false">
      <c r="A2131" s="7" t="n">
        <v>205313290</v>
      </c>
      <c r="B2131" s="24" t="s">
        <v>4839</v>
      </c>
      <c r="C2131" s="25" t="n">
        <v>15414</v>
      </c>
    </row>
    <row r="2132" customFormat="false" ht="29.85" hidden="false" customHeight="false" outlineLevel="0" collapsed="false">
      <c r="A2132" s="7" t="n">
        <v>205313290</v>
      </c>
      <c r="B2132" s="24" t="s">
        <v>4840</v>
      </c>
      <c r="C2132" s="25" t="n">
        <v>19267.5</v>
      </c>
    </row>
    <row r="2133" customFormat="false" ht="29.85" hidden="false" customHeight="false" outlineLevel="0" collapsed="false">
      <c r="A2133" s="99" t="n">
        <v>205313292</v>
      </c>
      <c r="B2133" s="13" t="s">
        <v>6303</v>
      </c>
      <c r="C2133" s="14" t="n">
        <v>15414</v>
      </c>
    </row>
    <row r="2134" customFormat="false" ht="29.85" hidden="false" customHeight="false" outlineLevel="0" collapsed="false">
      <c r="A2134" s="7" t="n">
        <v>205313305</v>
      </c>
      <c r="B2134" s="9" t="s">
        <v>4553</v>
      </c>
      <c r="C2134" s="10" t="n">
        <v>26974.5</v>
      </c>
    </row>
    <row r="2135" customFormat="false" ht="29.85" hidden="false" customHeight="false" outlineLevel="0" collapsed="false">
      <c r="A2135" s="7" t="n">
        <v>205313305</v>
      </c>
      <c r="B2135" s="9" t="s">
        <v>4554</v>
      </c>
      <c r="C2135" s="10" t="n">
        <v>19267.5</v>
      </c>
    </row>
    <row r="2136" customFormat="false" ht="29.85" hidden="false" customHeight="false" outlineLevel="0" collapsed="false">
      <c r="A2136" s="99" t="n">
        <v>205313313</v>
      </c>
      <c r="B2136" s="13" t="s">
        <v>2991</v>
      </c>
      <c r="C2136" s="14" t="n">
        <v>7707</v>
      </c>
    </row>
    <row r="2137" s="12" customFormat="true" ht="29.85" hidden="false" customHeight="false" outlineLevel="0" collapsed="false">
      <c r="A2137" s="99" t="n">
        <v>205313314</v>
      </c>
      <c r="B2137" s="13" t="s">
        <v>1889</v>
      </c>
      <c r="C2137" s="14" t="n">
        <v>26974.5</v>
      </c>
      <c r="AMB2137" s="0"/>
      <c r="AMC2137" s="0"/>
      <c r="AMD2137" s="0"/>
      <c r="AME2137" s="0"/>
      <c r="AMF2137" s="0"/>
      <c r="AMG2137" s="0"/>
      <c r="AMH2137" s="0"/>
      <c r="AMI2137" s="0"/>
      <c r="AMJ2137" s="0"/>
    </row>
    <row r="2138" s="12" customFormat="true" ht="29.85" hidden="false" customHeight="false" outlineLevel="0" collapsed="false">
      <c r="A2138" s="99" t="n">
        <v>205313322</v>
      </c>
      <c r="B2138" s="13" t="s">
        <v>5425</v>
      </c>
      <c r="C2138" s="14" t="n">
        <v>9387</v>
      </c>
      <c r="AMB2138" s="0"/>
      <c r="AMC2138" s="0"/>
      <c r="AMD2138" s="0"/>
      <c r="AME2138" s="0"/>
      <c r="AMF2138" s="0"/>
      <c r="AMG2138" s="0"/>
      <c r="AMH2138" s="0"/>
      <c r="AMI2138" s="0"/>
      <c r="AMJ2138" s="0"/>
    </row>
    <row r="2139" customFormat="false" ht="29.85" hidden="false" customHeight="false" outlineLevel="0" collapsed="false">
      <c r="A2139" s="99" t="n">
        <v>205313323</v>
      </c>
      <c r="B2139" s="13" t="s">
        <v>2711</v>
      </c>
      <c r="C2139" s="14" t="n">
        <v>15414</v>
      </c>
    </row>
    <row r="2140" customFormat="false" ht="29.85" hidden="false" customHeight="false" outlineLevel="0" collapsed="false">
      <c r="A2140" s="99" t="n">
        <v>205313325</v>
      </c>
      <c r="B2140" s="13" t="s">
        <v>2424</v>
      </c>
      <c r="C2140" s="14" t="n">
        <v>7707</v>
      </c>
    </row>
    <row r="2141" customFormat="false" ht="29.85" hidden="false" customHeight="false" outlineLevel="0" collapsed="false">
      <c r="A2141" s="99" t="n">
        <v>205313335</v>
      </c>
      <c r="B2141" s="13" t="s">
        <v>1753</v>
      </c>
      <c r="C2141" s="14" t="n">
        <v>7707</v>
      </c>
    </row>
    <row r="2142" customFormat="false" ht="29.85" hidden="false" customHeight="false" outlineLevel="0" collapsed="false">
      <c r="A2142" s="99" t="n">
        <v>205313337</v>
      </c>
      <c r="B2142" s="13" t="s">
        <v>2133</v>
      </c>
      <c r="C2142" s="14" t="n">
        <v>7707</v>
      </c>
    </row>
    <row r="2143" customFormat="false" ht="29.85" hidden="false" customHeight="false" outlineLevel="0" collapsed="false">
      <c r="A2143" s="7" t="n">
        <v>205313352</v>
      </c>
      <c r="B2143" s="9" t="s">
        <v>757</v>
      </c>
      <c r="C2143" s="10" t="n">
        <v>11560.5</v>
      </c>
    </row>
    <row r="2144" customFormat="false" ht="29.85" hidden="false" customHeight="false" outlineLevel="0" collapsed="false">
      <c r="A2144" s="7" t="n">
        <v>205313352</v>
      </c>
      <c r="B2144" s="9" t="s">
        <v>758</v>
      </c>
      <c r="C2144" s="10" t="n">
        <v>11560.5</v>
      </c>
    </row>
    <row r="2145" customFormat="false" ht="29.85" hidden="false" customHeight="false" outlineLevel="0" collapsed="false">
      <c r="A2145" s="99" t="n">
        <v>205313363</v>
      </c>
      <c r="B2145" s="13" t="s">
        <v>5067</v>
      </c>
      <c r="C2145" s="14" t="n">
        <v>7707</v>
      </c>
    </row>
    <row r="2146" customFormat="false" ht="29.85" hidden="false" customHeight="false" outlineLevel="0" collapsed="false">
      <c r="A2146" s="128" t="n">
        <v>205313367</v>
      </c>
      <c r="B2146" s="13" t="s">
        <v>6394</v>
      </c>
      <c r="C2146" s="14" t="n">
        <v>7707</v>
      </c>
    </row>
    <row r="2147" customFormat="false" ht="29.85" hidden="false" customHeight="false" outlineLevel="0" collapsed="false">
      <c r="A2147" s="7" t="n">
        <v>205313369</v>
      </c>
      <c r="B2147" s="9" t="s">
        <v>378</v>
      </c>
      <c r="C2147" s="10" t="n">
        <v>11560.5</v>
      </c>
    </row>
    <row r="2148" s="44" customFormat="true" ht="29.85" hidden="false" customHeight="false" outlineLevel="0" collapsed="false">
      <c r="A2148" s="7" t="n">
        <v>205313369</v>
      </c>
      <c r="B2148" s="9" t="s">
        <v>379</v>
      </c>
      <c r="C2148" s="10" t="n">
        <v>11560.5</v>
      </c>
      <c r="D2148" s="0"/>
      <c r="E2148" s="0"/>
      <c r="F2148" s="0"/>
      <c r="G2148" s="0"/>
      <c r="H2148" s="0"/>
      <c r="I2148" s="0"/>
      <c r="J2148" s="0"/>
      <c r="K2148" s="0"/>
      <c r="L2148" s="0"/>
      <c r="M2148" s="0"/>
      <c r="ALZ2148" s="0"/>
      <c r="AMA2148" s="0"/>
      <c r="AMB2148" s="0"/>
      <c r="AMC2148" s="0"/>
      <c r="AMD2148" s="0"/>
      <c r="AME2148" s="0"/>
      <c r="AMF2148" s="0"/>
      <c r="AMG2148" s="0"/>
      <c r="AMH2148" s="0"/>
      <c r="AMI2148" s="0"/>
      <c r="AMJ2148" s="0"/>
    </row>
    <row r="2149" s="12" customFormat="true" ht="29.85" hidden="false" customHeight="false" outlineLevel="0" collapsed="false">
      <c r="A2149" s="99" t="n">
        <v>205313375</v>
      </c>
      <c r="B2149" s="13" t="s">
        <v>5658</v>
      </c>
      <c r="C2149" s="14" t="n">
        <v>7707</v>
      </c>
      <c r="AMB2149" s="0"/>
      <c r="AMC2149" s="0"/>
      <c r="AMD2149" s="0"/>
      <c r="AME2149" s="0"/>
      <c r="AMF2149" s="0"/>
      <c r="AMG2149" s="0"/>
      <c r="AMH2149" s="0"/>
      <c r="AMI2149" s="0"/>
      <c r="AMJ2149" s="0"/>
    </row>
    <row r="2150" s="12" customFormat="true" ht="29.85" hidden="false" customHeight="false" outlineLevel="0" collapsed="false">
      <c r="A2150" s="99" t="n">
        <v>205313400</v>
      </c>
      <c r="B2150" s="13" t="s">
        <v>3929</v>
      </c>
      <c r="C2150" s="14" t="n">
        <v>23121</v>
      </c>
      <c r="AMB2150" s="0"/>
      <c r="AMC2150" s="0"/>
      <c r="AMD2150" s="0"/>
      <c r="AME2150" s="0"/>
      <c r="AMF2150" s="0"/>
      <c r="AMG2150" s="0"/>
      <c r="AMH2150" s="0"/>
      <c r="AMI2150" s="0"/>
      <c r="AMJ2150" s="0"/>
    </row>
    <row r="2151" customFormat="false" ht="29.85" hidden="false" customHeight="false" outlineLevel="0" collapsed="false">
      <c r="A2151" s="99" t="n">
        <v>205313407</v>
      </c>
      <c r="B2151" s="13" t="s">
        <v>2816</v>
      </c>
      <c r="C2151" s="14" t="n">
        <v>7707</v>
      </c>
    </row>
    <row r="2152" customFormat="false" ht="15.65" hidden="false" customHeight="false" outlineLevel="0" collapsed="false">
      <c r="A2152" s="99" t="n">
        <v>205313416</v>
      </c>
      <c r="B2152" s="13" t="s">
        <v>6163</v>
      </c>
      <c r="C2152" s="14" t="n">
        <v>19267.5</v>
      </c>
    </row>
    <row r="2153" customFormat="false" ht="29.85" hidden="false" customHeight="false" outlineLevel="0" collapsed="false">
      <c r="A2153" s="99" t="n">
        <v>205313418</v>
      </c>
      <c r="B2153" s="13" t="s">
        <v>3137</v>
      </c>
      <c r="C2153" s="14" t="n">
        <v>23121</v>
      </c>
    </row>
    <row r="2154" customFormat="false" ht="15.65" hidden="false" customHeight="false" outlineLevel="0" collapsed="false">
      <c r="A2154" s="99" t="n">
        <v>205313421</v>
      </c>
      <c r="B2154" s="13" t="s">
        <v>6160</v>
      </c>
      <c r="C2154" s="14" t="n">
        <v>19267.5</v>
      </c>
    </row>
    <row r="2155" customFormat="false" ht="29.85" hidden="false" customHeight="false" outlineLevel="0" collapsed="false">
      <c r="A2155" s="99" t="n">
        <v>205313423</v>
      </c>
      <c r="B2155" s="13" t="s">
        <v>6333</v>
      </c>
      <c r="C2155" s="14" t="n">
        <v>7707</v>
      </c>
    </row>
    <row r="2156" customFormat="false" ht="29.85" hidden="false" customHeight="false" outlineLevel="0" collapsed="false">
      <c r="A2156" s="99" t="n">
        <v>205313428</v>
      </c>
      <c r="B2156" s="13" t="s">
        <v>6487</v>
      </c>
      <c r="C2156" s="14" t="n">
        <v>7707</v>
      </c>
    </row>
    <row r="2157" s="12" customFormat="true" ht="29.85" hidden="false" customHeight="false" outlineLevel="0" collapsed="false">
      <c r="A2157" s="128" t="n">
        <v>205313455</v>
      </c>
      <c r="B2157" s="13" t="s">
        <v>6787</v>
      </c>
      <c r="C2157" s="14" t="n">
        <v>11560.5</v>
      </c>
      <c r="AMB2157" s="0"/>
      <c r="AMC2157" s="0"/>
      <c r="AMD2157" s="0"/>
      <c r="AME2157" s="0"/>
      <c r="AMF2157" s="0"/>
      <c r="AMG2157" s="0"/>
      <c r="AMH2157" s="0"/>
      <c r="AMI2157" s="0"/>
      <c r="AMJ2157" s="0"/>
    </row>
    <row r="2158" customFormat="false" ht="29.85" hidden="false" customHeight="false" outlineLevel="0" collapsed="false">
      <c r="A2158" s="99" t="n">
        <v>205313463</v>
      </c>
      <c r="B2158" s="13" t="s">
        <v>874</v>
      </c>
      <c r="C2158" s="14" t="n">
        <v>15414</v>
      </c>
    </row>
    <row r="2159" customFormat="false" ht="29.85" hidden="false" customHeight="false" outlineLevel="0" collapsed="false">
      <c r="A2159" s="99" t="n">
        <v>205313464</v>
      </c>
      <c r="B2159" s="13" t="s">
        <v>6145</v>
      </c>
      <c r="C2159" s="14" t="n">
        <v>7707</v>
      </c>
    </row>
    <row r="2160" customFormat="false" ht="29.85" hidden="false" customHeight="false" outlineLevel="0" collapsed="false">
      <c r="A2160" s="99" t="n">
        <v>205313467</v>
      </c>
      <c r="B2160" s="13" t="s">
        <v>1834</v>
      </c>
      <c r="C2160" s="14" t="n">
        <v>15414</v>
      </c>
    </row>
    <row r="2161" customFormat="false" ht="29.85" hidden="false" customHeight="false" outlineLevel="0" collapsed="false">
      <c r="A2161" s="99" t="n">
        <v>205313473</v>
      </c>
      <c r="B2161" s="13" t="s">
        <v>1729</v>
      </c>
      <c r="C2161" s="14" t="n">
        <v>15414</v>
      </c>
    </row>
    <row r="2162" customFormat="false" ht="29.85" hidden="false" customHeight="false" outlineLevel="0" collapsed="false">
      <c r="A2162" s="99" t="n">
        <v>205313476</v>
      </c>
      <c r="B2162" s="13" t="s">
        <v>211</v>
      </c>
      <c r="C2162" s="14" t="n">
        <v>19267.5</v>
      </c>
    </row>
    <row r="2163" customFormat="false" ht="15.65" hidden="false" customHeight="false" outlineLevel="0" collapsed="false">
      <c r="A2163" s="99" t="n">
        <v>205313482</v>
      </c>
      <c r="B2163" s="13" t="s">
        <v>5692</v>
      </c>
      <c r="C2163" s="14" t="n">
        <v>15414</v>
      </c>
    </row>
    <row r="2164" s="12" customFormat="true" ht="29.85" hidden="false" customHeight="false" outlineLevel="0" collapsed="false">
      <c r="A2164" s="7" t="n">
        <v>205313495</v>
      </c>
      <c r="B2164" s="9" t="s">
        <v>3642</v>
      </c>
      <c r="C2164" s="10" t="n">
        <v>7707</v>
      </c>
      <c r="AMB2164" s="0"/>
      <c r="AMC2164" s="0"/>
      <c r="AMD2164" s="0"/>
      <c r="AME2164" s="0"/>
      <c r="AMF2164" s="0"/>
      <c r="AMG2164" s="0"/>
      <c r="AMH2164" s="0"/>
      <c r="AMI2164" s="0"/>
      <c r="AMJ2164" s="0"/>
    </row>
    <row r="2165" s="12" customFormat="true" ht="29.85" hidden="false" customHeight="false" outlineLevel="0" collapsed="false">
      <c r="A2165" s="7" t="n">
        <v>205313495</v>
      </c>
      <c r="B2165" s="9" t="s">
        <v>3643</v>
      </c>
      <c r="C2165" s="10" t="n">
        <v>7707</v>
      </c>
      <c r="AMB2165" s="0"/>
      <c r="AMC2165" s="0"/>
      <c r="AMD2165" s="0"/>
      <c r="AME2165" s="0"/>
      <c r="AMF2165" s="0"/>
      <c r="AMG2165" s="0"/>
      <c r="AMH2165" s="0"/>
      <c r="AMI2165" s="0"/>
      <c r="AMJ2165" s="0"/>
    </row>
    <row r="2166" customFormat="false" ht="15.65" hidden="false" customHeight="false" outlineLevel="0" collapsed="false">
      <c r="A2166" s="128" t="n">
        <v>205313498</v>
      </c>
      <c r="B2166" s="13" t="s">
        <v>1076</v>
      </c>
      <c r="C2166" s="14" t="n">
        <v>15414</v>
      </c>
    </row>
    <row r="2167" customFormat="false" ht="29.85" hidden="false" customHeight="false" outlineLevel="0" collapsed="false">
      <c r="A2167" s="128" t="n">
        <v>205313500</v>
      </c>
      <c r="B2167" s="13" t="s">
        <v>5025</v>
      </c>
      <c r="C2167" s="14" t="n">
        <v>11560.5</v>
      </c>
    </row>
    <row r="2168" customFormat="false" ht="29.85" hidden="false" customHeight="false" outlineLevel="0" collapsed="false">
      <c r="A2168" s="99" t="n">
        <v>205313501</v>
      </c>
      <c r="B2168" s="13" t="s">
        <v>1374</v>
      </c>
      <c r="C2168" s="14" t="n">
        <v>11560.5</v>
      </c>
    </row>
    <row r="2169" customFormat="false" ht="29.85" hidden="false" customHeight="false" outlineLevel="0" collapsed="false">
      <c r="A2169" s="99" t="n">
        <v>205313510</v>
      </c>
      <c r="B2169" s="13" t="s">
        <v>641</v>
      </c>
      <c r="C2169" s="14" t="n">
        <v>11486.8</v>
      </c>
    </row>
    <row r="2170" s="12" customFormat="true" ht="29.85" hidden="false" customHeight="false" outlineLevel="0" collapsed="false">
      <c r="A2170" s="99" t="n">
        <v>205313516</v>
      </c>
      <c r="B2170" s="13" t="s">
        <v>2758</v>
      </c>
      <c r="C2170" s="14" t="n">
        <v>11560.5</v>
      </c>
      <c r="AMB2170" s="0"/>
      <c r="AMC2170" s="0"/>
      <c r="AMD2170" s="0"/>
      <c r="AME2170" s="0"/>
      <c r="AMF2170" s="0"/>
      <c r="AMG2170" s="0"/>
      <c r="AMH2170" s="0"/>
      <c r="AMI2170" s="0"/>
      <c r="AMJ2170" s="0"/>
    </row>
    <row r="2171" customFormat="false" ht="15.65" hidden="false" customHeight="false" outlineLevel="0" collapsed="false">
      <c r="A2171" s="128" t="n">
        <v>205313518</v>
      </c>
      <c r="B2171" s="13" t="s">
        <v>229</v>
      </c>
      <c r="C2171" s="14" t="n">
        <v>14080.5</v>
      </c>
    </row>
    <row r="2172" customFormat="false" ht="29.85" hidden="false" customHeight="false" outlineLevel="0" collapsed="false">
      <c r="A2172" s="99" t="n">
        <v>205313522</v>
      </c>
      <c r="B2172" s="13" t="s">
        <v>483</v>
      </c>
      <c r="C2172" s="14" t="n">
        <v>15414</v>
      </c>
    </row>
    <row r="2173" customFormat="false" ht="15.65" hidden="false" customHeight="false" outlineLevel="0" collapsed="false">
      <c r="A2173" s="99" t="n">
        <v>205313541</v>
      </c>
      <c r="B2173" s="13" t="s">
        <v>3416</v>
      </c>
      <c r="C2173" s="14" t="n">
        <v>23121</v>
      </c>
    </row>
    <row r="2174" customFormat="false" ht="15.65" hidden="false" customHeight="false" outlineLevel="0" collapsed="false">
      <c r="A2174" s="128" t="n">
        <v>205313566</v>
      </c>
      <c r="B2174" s="13" t="s">
        <v>5661</v>
      </c>
      <c r="C2174" s="14" t="n">
        <v>15414</v>
      </c>
    </row>
    <row r="2175" customFormat="false" ht="29.85" hidden="false" customHeight="false" outlineLevel="0" collapsed="false">
      <c r="A2175" s="99" t="n">
        <v>205313568</v>
      </c>
      <c r="B2175" s="13" t="s">
        <v>3746</v>
      </c>
      <c r="C2175" s="14" t="n">
        <v>14080.5</v>
      </c>
    </row>
    <row r="2176" customFormat="false" ht="15.65" hidden="false" customHeight="false" outlineLevel="0" collapsed="false">
      <c r="A2176" s="99" t="n">
        <v>205313571</v>
      </c>
      <c r="B2176" s="13" t="s">
        <v>5001</v>
      </c>
      <c r="C2176" s="14" t="n">
        <v>7707</v>
      </c>
    </row>
    <row r="2177" customFormat="false" ht="29.85" hidden="false" customHeight="false" outlineLevel="0" collapsed="false">
      <c r="A2177" s="99" t="n">
        <v>205313575</v>
      </c>
      <c r="B2177" s="13" t="s">
        <v>2677</v>
      </c>
      <c r="C2177" s="14" t="n">
        <v>11486.8</v>
      </c>
    </row>
    <row r="2178" customFormat="false" ht="15.65" hidden="false" customHeight="false" outlineLevel="0" collapsed="false">
      <c r="A2178" s="99" t="n">
        <v>205313576</v>
      </c>
      <c r="B2178" s="13" t="s">
        <v>1916</v>
      </c>
      <c r="C2178" s="14" t="n">
        <v>15414</v>
      </c>
    </row>
    <row r="2179" customFormat="false" ht="29.85" hidden="false" customHeight="false" outlineLevel="0" collapsed="false">
      <c r="A2179" s="99" t="n">
        <v>205313577</v>
      </c>
      <c r="B2179" s="13" t="s">
        <v>300</v>
      </c>
      <c r="C2179" s="14" t="n">
        <v>7707</v>
      </c>
    </row>
    <row r="2180" customFormat="false" ht="29.85" hidden="false" customHeight="false" outlineLevel="0" collapsed="false">
      <c r="A2180" s="99" t="n">
        <v>205313581</v>
      </c>
      <c r="B2180" s="13" t="s">
        <v>382</v>
      </c>
      <c r="C2180" s="14" t="n">
        <v>34681.5</v>
      </c>
    </row>
    <row r="2181" s="12" customFormat="true" ht="29.85" hidden="false" customHeight="false" outlineLevel="0" collapsed="false">
      <c r="A2181" s="99" t="n">
        <v>205313586</v>
      </c>
      <c r="B2181" s="13" t="s">
        <v>5868</v>
      </c>
      <c r="C2181" s="14" t="n">
        <v>7707</v>
      </c>
      <c r="AMB2181" s="0"/>
      <c r="AMC2181" s="0"/>
      <c r="AMD2181" s="0"/>
      <c r="AME2181" s="0"/>
      <c r="AMF2181" s="0"/>
      <c r="AMG2181" s="0"/>
      <c r="AMH2181" s="0"/>
      <c r="AMI2181" s="0"/>
      <c r="AMJ2181" s="0"/>
    </row>
    <row r="2182" customFormat="false" ht="29.85" hidden="false" customHeight="false" outlineLevel="0" collapsed="false">
      <c r="A2182" s="99" t="n">
        <v>205313604</v>
      </c>
      <c r="B2182" s="13" t="s">
        <v>1822</v>
      </c>
      <c r="C2182" s="14" t="n">
        <v>17230.2</v>
      </c>
    </row>
    <row r="2183" customFormat="false" ht="29.85" hidden="false" customHeight="false" outlineLevel="0" collapsed="false">
      <c r="A2183" s="128" t="n">
        <v>205313615</v>
      </c>
      <c r="B2183" s="13" t="s">
        <v>4451</v>
      </c>
      <c r="C2183" s="14" t="n">
        <v>7707</v>
      </c>
    </row>
    <row r="2184" s="12" customFormat="true" ht="15.65" hidden="false" customHeight="false" outlineLevel="0" collapsed="false">
      <c r="A2184" s="99" t="n">
        <v>205313618</v>
      </c>
      <c r="B2184" s="13" t="s">
        <v>5128</v>
      </c>
      <c r="C2184" s="14" t="n">
        <v>15414</v>
      </c>
      <c r="AMB2184" s="0"/>
      <c r="AMC2184" s="0"/>
      <c r="AMD2184" s="0"/>
      <c r="AME2184" s="0"/>
      <c r="AMF2184" s="0"/>
      <c r="AMG2184" s="0"/>
      <c r="AMH2184" s="0"/>
      <c r="AMI2184" s="0"/>
      <c r="AMJ2184" s="0"/>
    </row>
    <row r="2185" s="12" customFormat="true" ht="15.65" hidden="false" customHeight="false" outlineLevel="0" collapsed="false">
      <c r="A2185" s="99" t="n">
        <v>205313639</v>
      </c>
      <c r="B2185" s="13" t="s">
        <v>5592</v>
      </c>
      <c r="C2185" s="14" t="n">
        <v>15414</v>
      </c>
      <c r="AMB2185" s="0"/>
      <c r="AMC2185" s="0"/>
      <c r="AMD2185" s="0"/>
      <c r="AME2185" s="0"/>
      <c r="AMF2185" s="0"/>
      <c r="AMG2185" s="0"/>
      <c r="AMH2185" s="0"/>
      <c r="AMI2185" s="0"/>
      <c r="AMJ2185" s="0"/>
    </row>
    <row r="2186" s="12" customFormat="true" ht="29.85" hidden="false" customHeight="false" outlineLevel="0" collapsed="false">
      <c r="A2186" s="99" t="n">
        <v>205313646</v>
      </c>
      <c r="B2186" s="13" t="s">
        <v>3938</v>
      </c>
      <c r="C2186" s="14" t="n">
        <v>7707</v>
      </c>
      <c r="AMB2186" s="0"/>
      <c r="AMC2186" s="0"/>
      <c r="AMD2186" s="0"/>
      <c r="AME2186" s="0"/>
      <c r="AMF2186" s="0"/>
      <c r="AMG2186" s="0"/>
      <c r="AMH2186" s="0"/>
      <c r="AMI2186" s="0"/>
      <c r="AMJ2186" s="0"/>
    </row>
    <row r="2187" customFormat="false" ht="29.85" hidden="false" customHeight="false" outlineLevel="0" collapsed="false">
      <c r="A2187" s="128" t="n">
        <v>205313651</v>
      </c>
      <c r="B2187" s="13" t="s">
        <v>775</v>
      </c>
      <c r="C2187" s="14" t="n">
        <v>11560.5</v>
      </c>
    </row>
    <row r="2188" customFormat="false" ht="29.85" hidden="false" customHeight="false" outlineLevel="0" collapsed="false">
      <c r="A2188" s="99" t="n">
        <v>205313665</v>
      </c>
      <c r="B2188" s="13" t="s">
        <v>2513</v>
      </c>
      <c r="C2188" s="14" t="n">
        <v>7707</v>
      </c>
    </row>
    <row r="2189" customFormat="false" ht="29.85" hidden="false" customHeight="false" outlineLevel="0" collapsed="false">
      <c r="A2189" s="99" t="n">
        <v>205313672</v>
      </c>
      <c r="B2189" s="13" t="s">
        <v>2939</v>
      </c>
      <c r="C2189" s="14" t="n">
        <v>17230.2</v>
      </c>
    </row>
    <row r="2190" customFormat="false" ht="29.85" hidden="false" customHeight="false" outlineLevel="0" collapsed="false">
      <c r="A2190" s="99" t="n">
        <v>205313682</v>
      </c>
      <c r="B2190" s="13" t="s">
        <v>5583</v>
      </c>
      <c r="C2190" s="14" t="n">
        <v>17230.2</v>
      </c>
    </row>
    <row r="2191" customFormat="false" ht="29.85" hidden="false" customHeight="false" outlineLevel="0" collapsed="false">
      <c r="A2191" s="99" t="n">
        <v>205313687</v>
      </c>
      <c r="B2191" s="13" t="s">
        <v>5943</v>
      </c>
      <c r="C2191" s="14" t="n">
        <v>19267.5</v>
      </c>
    </row>
    <row r="2192" customFormat="false" ht="15.65" hidden="false" customHeight="false" outlineLevel="0" collapsed="false">
      <c r="A2192" s="99" t="n">
        <v>205313690</v>
      </c>
      <c r="B2192" s="13" t="s">
        <v>1189</v>
      </c>
      <c r="C2192" s="14" t="n">
        <v>23467.5</v>
      </c>
    </row>
    <row r="2193" customFormat="false" ht="29.85" hidden="false" customHeight="false" outlineLevel="0" collapsed="false">
      <c r="A2193" s="99" t="n">
        <v>205313692</v>
      </c>
      <c r="B2193" s="13" t="s">
        <v>847</v>
      </c>
      <c r="C2193" s="14" t="n">
        <v>7707</v>
      </c>
    </row>
    <row r="2194" customFormat="false" ht="29.85" hidden="false" customHeight="false" outlineLevel="0" collapsed="false">
      <c r="A2194" s="99" t="n">
        <v>205313732</v>
      </c>
      <c r="B2194" s="13" t="s">
        <v>5956</v>
      </c>
      <c r="C2194" s="14" t="n">
        <v>11560.5</v>
      </c>
    </row>
    <row r="2195" customFormat="false" ht="29.85" hidden="false" customHeight="false" outlineLevel="0" collapsed="false">
      <c r="A2195" s="128" t="n">
        <v>205313733</v>
      </c>
      <c r="B2195" s="13" t="s">
        <v>5428</v>
      </c>
      <c r="C2195" s="14" t="n">
        <v>3853.5</v>
      </c>
    </row>
    <row r="2196" customFormat="false" ht="15.65" hidden="false" customHeight="false" outlineLevel="0" collapsed="false">
      <c r="A2196" s="99" t="n">
        <v>205313734</v>
      </c>
      <c r="B2196" s="13" t="s">
        <v>6682</v>
      </c>
      <c r="C2196" s="14" t="n">
        <v>11560.5</v>
      </c>
    </row>
    <row r="2197" customFormat="false" ht="29.85" hidden="false" customHeight="false" outlineLevel="0" collapsed="false">
      <c r="A2197" s="99" t="n">
        <v>205313737</v>
      </c>
      <c r="B2197" s="13" t="s">
        <v>3519</v>
      </c>
      <c r="C2197" s="14" t="n">
        <v>7707</v>
      </c>
    </row>
    <row r="2198" customFormat="false" ht="15.65" hidden="false" customHeight="false" outlineLevel="0" collapsed="false">
      <c r="A2198" s="99" t="n">
        <v>205313752</v>
      </c>
      <c r="B2198" s="13" t="s">
        <v>5542</v>
      </c>
      <c r="C2198" s="14" t="n">
        <v>7707</v>
      </c>
    </row>
    <row r="2199" customFormat="false" ht="29.85" hidden="false" customHeight="false" outlineLevel="0" collapsed="false">
      <c r="A2199" s="99" t="n">
        <v>205313760</v>
      </c>
      <c r="B2199" s="13" t="s">
        <v>3972</v>
      </c>
      <c r="C2199" s="14" t="n">
        <v>11560.5</v>
      </c>
    </row>
    <row r="2200" s="12" customFormat="true" ht="15.65" hidden="false" customHeight="false" outlineLevel="0" collapsed="false">
      <c r="A2200" s="128" t="n">
        <v>205313763</v>
      </c>
      <c r="B2200" s="13" t="s">
        <v>4937</v>
      </c>
      <c r="C2200" s="14" t="n">
        <v>3853.5</v>
      </c>
      <c r="AMB2200" s="0"/>
      <c r="AMC2200" s="0"/>
      <c r="AMD2200" s="0"/>
      <c r="AME2200" s="0"/>
      <c r="AMF2200" s="0"/>
      <c r="AMG2200" s="0"/>
      <c r="AMH2200" s="0"/>
      <c r="AMI2200" s="0"/>
      <c r="AMJ2200" s="0"/>
    </row>
    <row r="2201" customFormat="false" ht="29.85" hidden="false" customHeight="false" outlineLevel="0" collapsed="false">
      <c r="A2201" s="128" t="n">
        <v>205313764</v>
      </c>
      <c r="B2201" s="13" t="s">
        <v>2625</v>
      </c>
      <c r="C2201" s="14" t="n">
        <v>11560.5</v>
      </c>
    </row>
    <row r="2202" customFormat="false" ht="29.85" hidden="false" customHeight="false" outlineLevel="0" collapsed="false">
      <c r="A2202" s="99" t="n">
        <v>205313766</v>
      </c>
      <c r="B2202" s="13" t="s">
        <v>1396</v>
      </c>
      <c r="C2202" s="14" t="n">
        <v>26974.5</v>
      </c>
    </row>
    <row r="2203" s="12" customFormat="true" ht="15.65" hidden="false" customHeight="false" outlineLevel="0" collapsed="false">
      <c r="A2203" s="128" t="n">
        <v>205313778</v>
      </c>
      <c r="B2203" s="13" t="s">
        <v>4926</v>
      </c>
      <c r="C2203" s="14" t="n">
        <v>11486.8</v>
      </c>
      <c r="AMB2203" s="0"/>
      <c r="AMC2203" s="0"/>
      <c r="AMD2203" s="0"/>
      <c r="AME2203" s="0"/>
      <c r="AMF2203" s="0"/>
      <c r="AMG2203" s="0"/>
      <c r="AMH2203" s="0"/>
      <c r="AMI2203" s="0"/>
      <c r="AMJ2203" s="0"/>
    </row>
    <row r="2204" customFormat="false" ht="29.85" hidden="false" customHeight="false" outlineLevel="0" collapsed="false">
      <c r="A2204" s="99" t="n">
        <v>205313786</v>
      </c>
      <c r="B2204" s="13" t="s">
        <v>2106</v>
      </c>
      <c r="C2204" s="14" t="n">
        <v>7707</v>
      </c>
    </row>
    <row r="2205" customFormat="false" ht="29.85" hidden="false" customHeight="false" outlineLevel="0" collapsed="false">
      <c r="A2205" s="99" t="n">
        <v>205313788</v>
      </c>
      <c r="B2205" s="13" t="s">
        <v>3496</v>
      </c>
      <c r="C2205" s="14" t="n">
        <v>15414</v>
      </c>
    </row>
    <row r="2206" customFormat="false" ht="29.85" hidden="false" customHeight="false" outlineLevel="0" collapsed="false">
      <c r="A2206" s="99" t="n">
        <v>205313803</v>
      </c>
      <c r="B2206" s="13" t="s">
        <v>5120</v>
      </c>
      <c r="C2206" s="14" t="n">
        <v>3853.5</v>
      </c>
    </row>
    <row r="2207" s="12" customFormat="true" ht="29.85" hidden="false" customHeight="false" outlineLevel="0" collapsed="false">
      <c r="A2207" s="128" t="n">
        <v>205313815</v>
      </c>
      <c r="B2207" s="13" t="s">
        <v>1106</v>
      </c>
      <c r="C2207" s="14" t="n">
        <v>11486.8</v>
      </c>
      <c r="AMB2207" s="0"/>
      <c r="AMC2207" s="0"/>
      <c r="AMD2207" s="0"/>
      <c r="AME2207" s="0"/>
      <c r="AMF2207" s="0"/>
      <c r="AMG2207" s="0"/>
      <c r="AMH2207" s="0"/>
      <c r="AMI2207" s="0"/>
      <c r="AMJ2207" s="0"/>
    </row>
    <row r="2208" customFormat="false" ht="29.85" hidden="false" customHeight="false" outlineLevel="0" collapsed="false">
      <c r="A2208" s="99" t="n">
        <v>205313824</v>
      </c>
      <c r="B2208" s="13" t="s">
        <v>2794</v>
      </c>
      <c r="C2208" s="14" t="n">
        <v>18774</v>
      </c>
    </row>
    <row r="2209" customFormat="false" ht="29.85" hidden="false" customHeight="false" outlineLevel="0" collapsed="false">
      <c r="A2209" s="99" t="n">
        <v>205313845</v>
      </c>
      <c r="B2209" s="13" t="s">
        <v>486</v>
      </c>
      <c r="C2209" s="14" t="n">
        <v>7707</v>
      </c>
    </row>
    <row r="2210" customFormat="false" ht="29.85" hidden="false" customHeight="false" outlineLevel="0" collapsed="false">
      <c r="A2210" s="99" t="n">
        <v>205313856</v>
      </c>
      <c r="B2210" s="13" t="s">
        <v>2498</v>
      </c>
      <c r="C2210" s="14" t="n">
        <v>26974.5</v>
      </c>
    </row>
    <row r="2211" customFormat="false" ht="29.85" hidden="false" customHeight="false" outlineLevel="0" collapsed="false">
      <c r="A2211" s="99" t="n">
        <v>205313861</v>
      </c>
      <c r="B2211" s="13" t="s">
        <v>2313</v>
      </c>
      <c r="C2211" s="14" t="n">
        <v>7707</v>
      </c>
    </row>
    <row r="2212" customFormat="false" ht="29.85" hidden="false" customHeight="false" outlineLevel="0" collapsed="false">
      <c r="A2212" s="99" t="n">
        <v>205313871</v>
      </c>
      <c r="B2212" s="13" t="s">
        <v>5804</v>
      </c>
      <c r="C2212" s="14" t="n">
        <v>26974.5</v>
      </c>
    </row>
    <row r="2213" customFormat="false" ht="29.85" hidden="false" customHeight="false" outlineLevel="0" collapsed="false">
      <c r="A2213" s="7" t="n">
        <v>205313882</v>
      </c>
      <c r="B2213" s="9" t="s">
        <v>5184</v>
      </c>
      <c r="C2213" s="10" t="n">
        <v>3853.5</v>
      </c>
    </row>
    <row r="2214" customFormat="false" ht="29.85" hidden="false" customHeight="false" outlineLevel="0" collapsed="false">
      <c r="A2214" s="7" t="n">
        <v>205313882</v>
      </c>
      <c r="B2214" s="9" t="s">
        <v>5185</v>
      </c>
      <c r="C2214" s="10" t="n">
        <v>3853.5</v>
      </c>
    </row>
    <row r="2215" s="12" customFormat="true" ht="29.85" hidden="false" customHeight="false" outlineLevel="0" collapsed="false">
      <c r="A2215" s="99" t="n">
        <v>205313899</v>
      </c>
      <c r="B2215" s="13" t="s">
        <v>265</v>
      </c>
      <c r="C2215" s="14" t="n">
        <v>26974.5</v>
      </c>
      <c r="AMB2215" s="0"/>
      <c r="AMC2215" s="0"/>
      <c r="AMD2215" s="0"/>
      <c r="AME2215" s="0"/>
      <c r="AMF2215" s="0"/>
      <c r="AMG2215" s="0"/>
      <c r="AMH2215" s="0"/>
      <c r="AMI2215" s="0"/>
      <c r="AMJ2215" s="0"/>
    </row>
    <row r="2216" s="12" customFormat="true" ht="29.85" hidden="false" customHeight="false" outlineLevel="0" collapsed="false">
      <c r="A2216" s="99" t="n">
        <v>205313902</v>
      </c>
      <c r="B2216" s="13" t="s">
        <v>3791</v>
      </c>
      <c r="C2216" s="14" t="n">
        <v>11486.8</v>
      </c>
      <c r="AMB2216" s="0"/>
      <c r="AMC2216" s="0"/>
      <c r="AMD2216" s="0"/>
      <c r="AME2216" s="0"/>
      <c r="AMF2216" s="0"/>
      <c r="AMG2216" s="0"/>
      <c r="AMH2216" s="0"/>
      <c r="AMI2216" s="0"/>
      <c r="AMJ2216" s="0"/>
    </row>
    <row r="2217" customFormat="false" ht="29.85" hidden="false" customHeight="false" outlineLevel="0" collapsed="false">
      <c r="A2217" s="7" t="n">
        <v>205313907</v>
      </c>
      <c r="B2217" s="9" t="s">
        <v>1786</v>
      </c>
      <c r="C2217" s="10" t="n">
        <v>11486.8</v>
      </c>
    </row>
    <row r="2218" customFormat="false" ht="29.85" hidden="false" customHeight="false" outlineLevel="0" collapsed="false">
      <c r="A2218" s="7" t="n">
        <v>205313907</v>
      </c>
      <c r="B2218" s="9" t="s">
        <v>1787</v>
      </c>
      <c r="C2218" s="10" t="n">
        <v>11486.8</v>
      </c>
    </row>
    <row r="2219" customFormat="false" ht="29.85" hidden="false" customHeight="false" outlineLevel="0" collapsed="false">
      <c r="A2219" s="128" t="n">
        <v>205313927</v>
      </c>
      <c r="B2219" s="13" t="s">
        <v>2182</v>
      </c>
      <c r="C2219" s="14" t="n">
        <v>7707</v>
      </c>
    </row>
    <row r="2220" customFormat="false" ht="29.85" hidden="false" customHeight="false" outlineLevel="0" collapsed="false">
      <c r="A2220" s="99" t="n">
        <v>205313928</v>
      </c>
      <c r="B2220" s="13" t="s">
        <v>208</v>
      </c>
      <c r="C2220" s="14" t="n">
        <v>11486.8</v>
      </c>
    </row>
    <row r="2221" customFormat="false" ht="29.85" hidden="false" customHeight="false" outlineLevel="0" collapsed="false">
      <c r="A2221" s="128" t="n">
        <v>205313934</v>
      </c>
      <c r="B2221" s="13" t="s">
        <v>1059</v>
      </c>
      <c r="C2221" s="14" t="n">
        <v>11486.8</v>
      </c>
    </row>
    <row r="2222" customFormat="false" ht="29.85" hidden="false" customHeight="false" outlineLevel="0" collapsed="false">
      <c r="A2222" s="99" t="n">
        <v>205313945</v>
      </c>
      <c r="B2222" s="13" t="s">
        <v>787</v>
      </c>
      <c r="C2222" s="14" t="n">
        <v>3853.5</v>
      </c>
    </row>
    <row r="2223" s="44" customFormat="true" ht="29.85" hidden="false" customHeight="false" outlineLevel="0" collapsed="false">
      <c r="A2223" s="99" t="n">
        <v>205313949</v>
      </c>
      <c r="B2223" s="13" t="s">
        <v>4902</v>
      </c>
      <c r="C2223" s="14" t="n">
        <v>11560.5</v>
      </c>
      <c r="D2223" s="0"/>
      <c r="E2223" s="0"/>
      <c r="F2223" s="0"/>
      <c r="G2223" s="0"/>
      <c r="H2223" s="0"/>
      <c r="I2223" s="0"/>
      <c r="J2223" s="0"/>
      <c r="K2223" s="0"/>
      <c r="L2223" s="0"/>
      <c r="M2223" s="0"/>
      <c r="ALZ2223" s="0"/>
      <c r="AMA2223" s="0"/>
      <c r="AMB2223" s="0"/>
      <c r="AMC2223" s="0"/>
      <c r="AMD2223" s="0"/>
      <c r="AME2223" s="0"/>
      <c r="AMF2223" s="0"/>
      <c r="AMG2223" s="0"/>
      <c r="AMH2223" s="0"/>
      <c r="AMI2223" s="0"/>
      <c r="AMJ2223" s="0"/>
    </row>
    <row r="2224" s="12" customFormat="true" ht="29.85" hidden="false" customHeight="false" outlineLevel="0" collapsed="false">
      <c r="A2224" s="128" t="n">
        <v>205313950</v>
      </c>
      <c r="B2224" s="13" t="s">
        <v>3604</v>
      </c>
      <c r="C2224" s="14" t="n">
        <v>7707</v>
      </c>
      <c r="AMB2224" s="0"/>
      <c r="AMC2224" s="0"/>
      <c r="AMD2224" s="0"/>
      <c r="AME2224" s="0"/>
      <c r="AMF2224" s="0"/>
      <c r="AMG2224" s="0"/>
      <c r="AMH2224" s="0"/>
      <c r="AMI2224" s="0"/>
      <c r="AMJ2224" s="0"/>
    </row>
    <row r="2225" customFormat="false" ht="29.85" hidden="false" customHeight="false" outlineLevel="0" collapsed="false">
      <c r="A2225" s="99" t="n">
        <v>205313956</v>
      </c>
      <c r="B2225" s="13" t="s">
        <v>5723</v>
      </c>
      <c r="C2225" s="14" t="n">
        <v>19267.5</v>
      </c>
    </row>
    <row r="2226" customFormat="false" ht="29.85" hidden="false" customHeight="false" outlineLevel="0" collapsed="false">
      <c r="A2226" s="99" t="n">
        <v>205313967</v>
      </c>
      <c r="B2226" s="13" t="s">
        <v>348</v>
      </c>
      <c r="C2226" s="14" t="n">
        <v>7707</v>
      </c>
    </row>
    <row r="2227" customFormat="false" ht="29.85" hidden="false" customHeight="false" outlineLevel="0" collapsed="false">
      <c r="A2227" s="99" t="n">
        <v>205313972</v>
      </c>
      <c r="B2227" s="13" t="s">
        <v>4829</v>
      </c>
      <c r="C2227" s="14" t="n">
        <v>23121</v>
      </c>
    </row>
    <row r="2228" customFormat="false" ht="29.85" hidden="false" customHeight="false" outlineLevel="0" collapsed="false">
      <c r="A2228" s="99" t="n">
        <v>205313982</v>
      </c>
      <c r="B2228" s="13" t="s">
        <v>723</v>
      </c>
      <c r="C2228" s="14" t="n">
        <v>11486.8</v>
      </c>
    </row>
    <row r="2229" customFormat="false" ht="29.85" hidden="false" customHeight="false" outlineLevel="0" collapsed="false">
      <c r="A2229" s="99" t="n">
        <v>205313984</v>
      </c>
      <c r="B2229" s="13" t="s">
        <v>2779</v>
      </c>
      <c r="C2229" s="14" t="n">
        <v>19267.5</v>
      </c>
    </row>
    <row r="2230" customFormat="false" ht="29.85" hidden="false" customHeight="false" outlineLevel="0" collapsed="false">
      <c r="A2230" s="99" t="n">
        <v>205313987</v>
      </c>
      <c r="B2230" s="13" t="s">
        <v>5449</v>
      </c>
      <c r="C2230" s="14" t="n">
        <v>15414</v>
      </c>
    </row>
    <row r="2231" customFormat="false" ht="15.65" hidden="false" customHeight="false" outlineLevel="0" collapsed="false">
      <c r="A2231" s="99" t="n">
        <v>205313989</v>
      </c>
      <c r="B2231" s="13" t="s">
        <v>682</v>
      </c>
      <c r="C2231" s="14" t="n">
        <v>4693.5</v>
      </c>
    </row>
    <row r="2232" customFormat="false" ht="29.85" hidden="false" customHeight="false" outlineLevel="0" collapsed="false">
      <c r="A2232" s="99" t="n">
        <v>205313992</v>
      </c>
      <c r="B2232" s="13" t="s">
        <v>5858</v>
      </c>
      <c r="C2232" s="14" t="n">
        <v>7707</v>
      </c>
    </row>
    <row r="2233" customFormat="false" ht="29.85" hidden="false" customHeight="false" outlineLevel="0" collapsed="false">
      <c r="A2233" s="99" t="n">
        <v>205313996</v>
      </c>
      <c r="B2233" s="13" t="s">
        <v>4677</v>
      </c>
      <c r="C2233" s="14" t="n">
        <v>7707</v>
      </c>
    </row>
    <row r="2234" customFormat="false" ht="29.85" hidden="false" customHeight="false" outlineLevel="0" collapsed="false">
      <c r="A2234" s="99" t="n">
        <v>205314006</v>
      </c>
      <c r="B2234" s="13" t="s">
        <v>2870</v>
      </c>
      <c r="C2234" s="14" t="n">
        <v>7707</v>
      </c>
    </row>
    <row r="2235" customFormat="false" ht="29.85" hidden="false" customHeight="false" outlineLevel="0" collapsed="false">
      <c r="A2235" s="128" t="n">
        <v>205314020</v>
      </c>
      <c r="B2235" s="13" t="s">
        <v>1162</v>
      </c>
      <c r="C2235" s="14" t="n">
        <v>7707</v>
      </c>
    </row>
    <row r="2236" customFormat="false" ht="29.85" hidden="false" customHeight="false" outlineLevel="0" collapsed="false">
      <c r="A2236" s="99" t="n">
        <v>205314025</v>
      </c>
      <c r="B2236" s="13" t="s">
        <v>927</v>
      </c>
      <c r="C2236" s="14" t="n">
        <v>19267.5</v>
      </c>
    </row>
    <row r="2237" customFormat="false" ht="29.85" hidden="false" customHeight="false" outlineLevel="0" collapsed="false">
      <c r="A2237" s="99" t="n">
        <v>205314030</v>
      </c>
      <c r="B2237" s="13" t="s">
        <v>6006</v>
      </c>
      <c r="C2237" s="14" t="n">
        <v>19267.5</v>
      </c>
    </row>
    <row r="2238" s="12" customFormat="true" ht="29.85" hidden="false" customHeight="false" outlineLevel="0" collapsed="false">
      <c r="A2238" s="129" t="n">
        <v>205314031</v>
      </c>
      <c r="B2238" s="36" t="s">
        <v>6753</v>
      </c>
      <c r="C2238" s="37" t="n">
        <v>11560.5</v>
      </c>
      <c r="AMB2238" s="0"/>
      <c r="AMC2238" s="0"/>
      <c r="AMD2238" s="0"/>
      <c r="AME2238" s="0"/>
      <c r="AMF2238" s="0"/>
      <c r="AMG2238" s="0"/>
      <c r="AMH2238" s="0"/>
      <c r="AMI2238" s="0"/>
      <c r="AMJ2238" s="0"/>
    </row>
    <row r="2239" customFormat="false" ht="29.85" hidden="false" customHeight="false" outlineLevel="0" collapsed="false">
      <c r="A2239" s="128" t="n">
        <v>205314045</v>
      </c>
      <c r="B2239" s="13" t="s">
        <v>5697</v>
      </c>
      <c r="C2239" s="14" t="n">
        <v>7707</v>
      </c>
    </row>
    <row r="2240" customFormat="false" ht="15.65" hidden="false" customHeight="false" outlineLevel="0" collapsed="false">
      <c r="A2240" s="99" t="n">
        <v>205314049</v>
      </c>
      <c r="B2240" s="13" t="s">
        <v>635</v>
      </c>
      <c r="C2240" s="14" t="n">
        <v>7707</v>
      </c>
    </row>
    <row r="2241" customFormat="false" ht="29.85" hidden="false" customHeight="false" outlineLevel="0" collapsed="false">
      <c r="A2241" s="99" t="n">
        <v>205314050</v>
      </c>
      <c r="B2241" s="13" t="s">
        <v>6279</v>
      </c>
      <c r="C2241" s="14" t="n">
        <v>15414</v>
      </c>
    </row>
    <row r="2242" s="12" customFormat="true" ht="15.65" hidden="false" customHeight="false" outlineLevel="0" collapsed="false">
      <c r="A2242" s="128" t="n">
        <v>205314070</v>
      </c>
      <c r="B2242" s="13" t="s">
        <v>2755</v>
      </c>
      <c r="C2242" s="14" t="n">
        <v>7707</v>
      </c>
      <c r="AMB2242" s="0"/>
      <c r="AMC2242" s="0"/>
      <c r="AMD2242" s="0"/>
      <c r="AME2242" s="0"/>
      <c r="AMF2242" s="0"/>
      <c r="AMG2242" s="0"/>
      <c r="AMH2242" s="0"/>
      <c r="AMI2242" s="0"/>
      <c r="AMJ2242" s="0"/>
    </row>
    <row r="2243" customFormat="false" ht="29.85" hidden="false" customHeight="false" outlineLevel="0" collapsed="false">
      <c r="A2243" s="99" t="n">
        <v>205314082</v>
      </c>
      <c r="B2243" s="13" t="s">
        <v>3258</v>
      </c>
      <c r="C2243" s="14" t="n">
        <v>7707</v>
      </c>
    </row>
    <row r="2244" customFormat="false" ht="29.85" hidden="false" customHeight="false" outlineLevel="0" collapsed="false">
      <c r="A2244" s="128" t="n">
        <v>205314088</v>
      </c>
      <c r="B2244" s="13" t="s">
        <v>5789</v>
      </c>
      <c r="C2244" s="14" t="n">
        <v>7707</v>
      </c>
    </row>
    <row r="2245" customFormat="false" ht="29.85" hidden="false" customHeight="false" outlineLevel="0" collapsed="false">
      <c r="A2245" s="99" t="n">
        <v>205314089</v>
      </c>
      <c r="B2245" s="13" t="s">
        <v>3666</v>
      </c>
      <c r="C2245" s="14" t="n">
        <v>3853.5</v>
      </c>
    </row>
    <row r="2246" s="12" customFormat="true" ht="29.85" hidden="false" customHeight="false" outlineLevel="0" collapsed="false">
      <c r="A2246" s="7" t="n">
        <v>205314101</v>
      </c>
      <c r="B2246" s="9" t="s">
        <v>6433</v>
      </c>
      <c r="C2246" s="10" t="n">
        <v>7707</v>
      </c>
      <c r="AMB2246" s="0"/>
      <c r="AMC2246" s="0"/>
      <c r="AMD2246" s="0"/>
      <c r="AME2246" s="0"/>
      <c r="AMF2246" s="0"/>
      <c r="AMG2246" s="0"/>
      <c r="AMH2246" s="0"/>
      <c r="AMI2246" s="0"/>
      <c r="AMJ2246" s="0"/>
    </row>
    <row r="2247" s="12" customFormat="true" ht="29.85" hidden="false" customHeight="false" outlineLevel="0" collapsed="false">
      <c r="A2247" s="7" t="n">
        <v>205314101</v>
      </c>
      <c r="B2247" s="9" t="s">
        <v>6434</v>
      </c>
      <c r="C2247" s="10" t="n">
        <v>7707</v>
      </c>
      <c r="AMB2247" s="0"/>
      <c r="AMC2247" s="0"/>
      <c r="AMD2247" s="0"/>
      <c r="AME2247" s="0"/>
      <c r="AMF2247" s="0"/>
      <c r="AMG2247" s="0"/>
      <c r="AMH2247" s="0"/>
      <c r="AMI2247" s="0"/>
      <c r="AMJ2247" s="0"/>
    </row>
    <row r="2248" customFormat="false" ht="29.85" hidden="false" customHeight="false" outlineLevel="0" collapsed="false">
      <c r="A2248" s="99" t="n">
        <v>205314106</v>
      </c>
      <c r="B2248" s="13" t="s">
        <v>226</v>
      </c>
      <c r="C2248" s="14" t="n">
        <v>23121</v>
      </c>
    </row>
    <row r="2249" customFormat="false" ht="29.85" hidden="false" customHeight="false" outlineLevel="0" collapsed="false">
      <c r="A2249" s="99" t="n">
        <v>205314109</v>
      </c>
      <c r="B2249" s="13" t="s">
        <v>3243</v>
      </c>
      <c r="C2249" s="14" t="n">
        <v>7707</v>
      </c>
    </row>
    <row r="2250" customFormat="false" ht="29.85" hidden="false" customHeight="false" outlineLevel="0" collapsed="false">
      <c r="A2250" s="99" t="n">
        <v>205314119</v>
      </c>
      <c r="B2250" s="13" t="s">
        <v>6109</v>
      </c>
      <c r="C2250" s="14" t="n">
        <v>7707</v>
      </c>
    </row>
    <row r="2251" customFormat="false" ht="15.65" hidden="false" customHeight="false" outlineLevel="0" collapsed="false">
      <c r="A2251" s="128" t="n">
        <v>205314123</v>
      </c>
      <c r="B2251" s="13" t="s">
        <v>6818</v>
      </c>
      <c r="C2251" s="14" t="n">
        <v>11560.5</v>
      </c>
    </row>
    <row r="2252" customFormat="false" ht="29.85" hidden="false" customHeight="false" outlineLevel="0" collapsed="false">
      <c r="A2252" s="7" t="n">
        <v>205314126</v>
      </c>
      <c r="B2252" s="9" t="s">
        <v>4166</v>
      </c>
      <c r="C2252" s="10" t="n">
        <v>7707</v>
      </c>
    </row>
    <row r="2253" customFormat="false" ht="29.85" hidden="false" customHeight="false" outlineLevel="0" collapsed="false">
      <c r="A2253" s="7" t="n">
        <v>205314126</v>
      </c>
      <c r="B2253" s="9" t="s">
        <v>4167</v>
      </c>
      <c r="C2253" s="10" t="n">
        <v>7707</v>
      </c>
    </row>
    <row r="2254" customFormat="false" ht="29.85" hidden="false" customHeight="false" outlineLevel="0" collapsed="false">
      <c r="A2254" s="128" t="n">
        <v>205314140</v>
      </c>
      <c r="B2254" s="13" t="s">
        <v>5495</v>
      </c>
      <c r="C2254" s="14" t="n">
        <v>3853.5</v>
      </c>
    </row>
    <row r="2255" customFormat="false" ht="15.65" hidden="false" customHeight="false" outlineLevel="0" collapsed="false">
      <c r="A2255" s="99" t="n">
        <v>205314151</v>
      </c>
      <c r="B2255" s="13" t="s">
        <v>113</v>
      </c>
      <c r="C2255" s="14" t="n">
        <v>3853.5</v>
      </c>
    </row>
    <row r="2256" s="30" customFormat="true" ht="15.65" hidden="false" customHeight="false" outlineLevel="0" collapsed="false">
      <c r="A2256" s="99" t="n">
        <v>205314162</v>
      </c>
      <c r="B2256" s="13" t="s">
        <v>1688</v>
      </c>
      <c r="C2256" s="14" t="n">
        <v>19267.5</v>
      </c>
      <c r="ALZ2256" s="0"/>
      <c r="AMA2256" s="0"/>
      <c r="AMB2256" s="0"/>
      <c r="AMC2256" s="0"/>
      <c r="AMD2256" s="0"/>
      <c r="AME2256" s="0"/>
      <c r="AMF2256" s="0"/>
      <c r="AMG2256" s="0"/>
      <c r="AMH2256" s="0"/>
      <c r="AMI2256" s="0"/>
      <c r="AMJ2256" s="0"/>
    </row>
    <row r="2257" customFormat="false" ht="29.85" hidden="false" customHeight="false" outlineLevel="0" collapsed="false">
      <c r="A2257" s="99" t="n">
        <v>205314167</v>
      </c>
      <c r="B2257" s="13" t="s">
        <v>4538</v>
      </c>
      <c r="C2257" s="14" t="n">
        <v>23467.5</v>
      </c>
    </row>
    <row r="2258" s="12" customFormat="true" ht="29.85" hidden="false" customHeight="false" outlineLevel="0" collapsed="false">
      <c r="A2258" s="99" t="n">
        <v>205314169</v>
      </c>
      <c r="B2258" s="13" t="s">
        <v>1566</v>
      </c>
      <c r="C2258" s="14" t="n">
        <v>11560.5</v>
      </c>
      <c r="AMB2258" s="0"/>
      <c r="AMC2258" s="0"/>
      <c r="AMD2258" s="0"/>
      <c r="AME2258" s="0"/>
      <c r="AMF2258" s="0"/>
      <c r="AMG2258" s="0"/>
      <c r="AMH2258" s="0"/>
      <c r="AMI2258" s="0"/>
      <c r="AMJ2258" s="0"/>
    </row>
    <row r="2259" s="12" customFormat="true" ht="29.85" hidden="false" customHeight="false" outlineLevel="0" collapsed="false">
      <c r="A2259" s="99" t="n">
        <v>205314178</v>
      </c>
      <c r="B2259" s="13" t="s">
        <v>2602</v>
      </c>
      <c r="C2259" s="14" t="n">
        <v>15414</v>
      </c>
      <c r="AMB2259" s="0"/>
      <c r="AMC2259" s="0"/>
      <c r="AMD2259" s="0"/>
      <c r="AME2259" s="0"/>
      <c r="AMF2259" s="0"/>
      <c r="AMG2259" s="0"/>
      <c r="AMH2259" s="0"/>
      <c r="AMI2259" s="0"/>
      <c r="AMJ2259" s="0"/>
    </row>
    <row r="2260" customFormat="false" ht="15.65" hidden="false" customHeight="false" outlineLevel="0" collapsed="false">
      <c r="A2260" s="99" t="n">
        <v>205314181</v>
      </c>
      <c r="B2260" s="13" t="s">
        <v>3378</v>
      </c>
      <c r="C2260" s="14" t="n">
        <v>7707</v>
      </c>
    </row>
    <row r="2261" customFormat="false" ht="29.85" hidden="false" customHeight="false" outlineLevel="0" collapsed="false">
      <c r="A2261" s="99" t="n">
        <v>205314183</v>
      </c>
      <c r="B2261" s="13" t="s">
        <v>5470</v>
      </c>
      <c r="C2261" s="14" t="n">
        <v>23121</v>
      </c>
    </row>
    <row r="2262" customFormat="false" ht="15.65" hidden="false" customHeight="false" outlineLevel="0" collapsed="false">
      <c r="A2262" s="99" t="n">
        <v>205314192</v>
      </c>
      <c r="B2262" s="13" t="s">
        <v>2605</v>
      </c>
      <c r="C2262" s="14" t="n">
        <v>11560.5</v>
      </c>
    </row>
    <row r="2263" customFormat="false" ht="29.85" hidden="false" customHeight="false" outlineLevel="0" collapsed="false">
      <c r="A2263" s="99" t="n">
        <v>205314197</v>
      </c>
      <c r="B2263" s="13" t="s">
        <v>1030</v>
      </c>
      <c r="C2263" s="14" t="n">
        <v>4693.5</v>
      </c>
    </row>
    <row r="2264" customFormat="false" ht="15.65" hidden="false" customHeight="false" outlineLevel="0" collapsed="false">
      <c r="A2264" s="99" t="n">
        <v>205314216</v>
      </c>
      <c r="B2264" s="13" t="s">
        <v>1732</v>
      </c>
      <c r="C2264" s="14" t="n">
        <v>11560.5</v>
      </c>
    </row>
    <row r="2265" customFormat="false" ht="29.85" hidden="false" customHeight="false" outlineLevel="0" collapsed="false">
      <c r="A2265" s="99" t="n">
        <v>205314221</v>
      </c>
      <c r="B2265" s="13" t="s">
        <v>4593</v>
      </c>
      <c r="C2265" s="14" t="n">
        <v>11560.5</v>
      </c>
    </row>
    <row r="2266" customFormat="false" ht="15.65" hidden="false" customHeight="false" outlineLevel="0" collapsed="false">
      <c r="A2266" s="99" t="n">
        <v>205314226</v>
      </c>
      <c r="B2266" s="13" t="s">
        <v>3292</v>
      </c>
      <c r="C2266" s="14" t="n">
        <v>15414</v>
      </c>
    </row>
    <row r="2267" customFormat="false" ht="15.65" hidden="false" customHeight="false" outlineLevel="0" collapsed="false">
      <c r="A2267" s="99" t="n">
        <v>205314233</v>
      </c>
      <c r="B2267" s="13" t="s">
        <v>4814</v>
      </c>
      <c r="C2267" s="14" t="n">
        <v>11486.8</v>
      </c>
    </row>
    <row r="2268" customFormat="false" ht="29.85" hidden="false" customHeight="false" outlineLevel="0" collapsed="false">
      <c r="A2268" s="99" t="n">
        <v>205314241</v>
      </c>
      <c r="B2268" s="13" t="s">
        <v>5598</v>
      </c>
      <c r="C2268" s="14" t="n">
        <v>7707</v>
      </c>
    </row>
    <row r="2269" customFormat="false" ht="29.85" hidden="false" customHeight="false" outlineLevel="0" collapsed="false">
      <c r="A2269" s="99" t="n">
        <v>205314243</v>
      </c>
      <c r="B2269" s="13" t="s">
        <v>1946</v>
      </c>
      <c r="C2269" s="14" t="n">
        <v>26974.5</v>
      </c>
    </row>
    <row r="2270" customFormat="false" ht="29.85" hidden="false" customHeight="false" outlineLevel="0" collapsed="false">
      <c r="A2270" s="99" t="n">
        <v>205314256</v>
      </c>
      <c r="B2270" s="13" t="s">
        <v>5061</v>
      </c>
      <c r="C2270" s="14" t="n">
        <v>7707</v>
      </c>
    </row>
    <row r="2271" customFormat="false" ht="29.85" hidden="false" customHeight="false" outlineLevel="0" collapsed="false">
      <c r="A2271" s="99" t="n">
        <v>205314261</v>
      </c>
      <c r="B2271" s="13" t="s">
        <v>4304</v>
      </c>
      <c r="C2271" s="14" t="n">
        <v>7707</v>
      </c>
    </row>
    <row r="2272" customFormat="false" ht="15.65" hidden="false" customHeight="false" outlineLevel="0" collapsed="false">
      <c r="A2272" s="99" t="n">
        <v>205314264</v>
      </c>
      <c r="B2272" s="13" t="s">
        <v>3437</v>
      </c>
      <c r="C2272" s="14" t="n">
        <v>19267.5</v>
      </c>
    </row>
    <row r="2273" customFormat="false" ht="29.85" hidden="false" customHeight="false" outlineLevel="0" collapsed="false">
      <c r="A2273" s="99" t="n">
        <v>205314278</v>
      </c>
      <c r="B2273" s="13" t="s">
        <v>3108</v>
      </c>
      <c r="C2273" s="14" t="n">
        <v>3853.5</v>
      </c>
    </row>
    <row r="2274" s="12" customFormat="true" ht="29.85" hidden="false" customHeight="false" outlineLevel="0" collapsed="false">
      <c r="A2274" s="99" t="n">
        <v>205314296</v>
      </c>
      <c r="B2274" s="13" t="s">
        <v>6552</v>
      </c>
      <c r="C2274" s="14" t="n">
        <v>7707</v>
      </c>
      <c r="AMB2274" s="0"/>
      <c r="AMC2274" s="0"/>
      <c r="AMD2274" s="0"/>
      <c r="AME2274" s="0"/>
      <c r="AMF2274" s="0"/>
      <c r="AMG2274" s="0"/>
      <c r="AMH2274" s="0"/>
      <c r="AMI2274" s="0"/>
      <c r="AMJ2274" s="0"/>
    </row>
    <row r="2275" s="12" customFormat="true" ht="15.65" hidden="false" customHeight="false" outlineLevel="0" collapsed="false">
      <c r="A2275" s="99" t="n">
        <v>205314297</v>
      </c>
      <c r="B2275" s="13" t="s">
        <v>967</v>
      </c>
      <c r="C2275" s="14" t="n">
        <v>23121</v>
      </c>
      <c r="AMB2275" s="0"/>
      <c r="AMC2275" s="0"/>
      <c r="AMD2275" s="0"/>
      <c r="AME2275" s="0"/>
      <c r="AMF2275" s="0"/>
      <c r="AMG2275" s="0"/>
      <c r="AMH2275" s="0"/>
      <c r="AMI2275" s="0"/>
      <c r="AMJ2275" s="0"/>
    </row>
    <row r="2276" customFormat="false" ht="15.65" hidden="false" customHeight="false" outlineLevel="0" collapsed="false">
      <c r="A2276" s="128" t="n">
        <v>205314303</v>
      </c>
      <c r="B2276" s="13" t="s">
        <v>4218</v>
      </c>
      <c r="C2276" s="14" t="n">
        <v>3853.5</v>
      </c>
    </row>
    <row r="2277" s="12" customFormat="true" ht="29.85" hidden="false" customHeight="false" outlineLevel="0" collapsed="false">
      <c r="A2277" s="99" t="n">
        <v>205314309</v>
      </c>
      <c r="B2277" s="13" t="s">
        <v>2378</v>
      </c>
      <c r="C2277" s="14" t="n">
        <v>4693.5</v>
      </c>
      <c r="AMB2277" s="0"/>
      <c r="AMC2277" s="0"/>
      <c r="AMD2277" s="0"/>
      <c r="AME2277" s="0"/>
      <c r="AMF2277" s="0"/>
      <c r="AMG2277" s="0"/>
      <c r="AMH2277" s="0"/>
      <c r="AMI2277" s="0"/>
      <c r="AMJ2277" s="0"/>
    </row>
    <row r="2278" s="12" customFormat="true" ht="15.65" hidden="false" customHeight="false" outlineLevel="0" collapsed="false">
      <c r="A2278" s="99" t="n">
        <v>205314318</v>
      </c>
      <c r="B2278" s="13" t="s">
        <v>4843</v>
      </c>
      <c r="C2278" s="14" t="n">
        <v>15414</v>
      </c>
      <c r="AMB2278" s="0"/>
      <c r="AMC2278" s="0"/>
      <c r="AMD2278" s="0"/>
      <c r="AME2278" s="0"/>
      <c r="AMF2278" s="0"/>
      <c r="AMG2278" s="0"/>
      <c r="AMH2278" s="0"/>
      <c r="AMI2278" s="0"/>
      <c r="AMJ2278" s="0"/>
    </row>
    <row r="2279" customFormat="false" ht="29.85" hidden="false" customHeight="false" outlineLevel="0" collapsed="false">
      <c r="A2279" s="99" t="n">
        <v>205314319</v>
      </c>
      <c r="B2279" s="13" t="s">
        <v>6003</v>
      </c>
      <c r="C2279" s="14" t="n">
        <v>19267.5</v>
      </c>
    </row>
    <row r="2280" customFormat="false" ht="29.85" hidden="false" customHeight="false" outlineLevel="0" collapsed="false">
      <c r="A2280" s="99" t="n">
        <v>205314325</v>
      </c>
      <c r="B2280" s="13" t="s">
        <v>6172</v>
      </c>
      <c r="C2280" s="14" t="n">
        <v>7707</v>
      </c>
    </row>
    <row r="2281" customFormat="false" ht="29.85" hidden="false" customHeight="false" outlineLevel="0" collapsed="false">
      <c r="A2281" s="99" t="n">
        <v>205314333</v>
      </c>
      <c r="B2281" s="13" t="s">
        <v>157</v>
      </c>
      <c r="C2281" s="14" t="n">
        <v>11560.5</v>
      </c>
    </row>
    <row r="2282" s="12" customFormat="true" ht="15.65" hidden="false" customHeight="false" outlineLevel="0" collapsed="false">
      <c r="A2282" s="99" t="n">
        <v>205314334</v>
      </c>
      <c r="B2282" s="13" t="s">
        <v>2582</v>
      </c>
      <c r="C2282" s="14" t="n">
        <v>15414</v>
      </c>
      <c r="AMB2282" s="0"/>
      <c r="AMC2282" s="0"/>
      <c r="AMD2282" s="0"/>
      <c r="AME2282" s="0"/>
      <c r="AMF2282" s="0"/>
      <c r="AMG2282" s="0"/>
      <c r="AMH2282" s="0"/>
      <c r="AMI2282" s="0"/>
      <c r="AMJ2282" s="0"/>
    </row>
    <row r="2283" s="12" customFormat="true" ht="29.85" hidden="false" customHeight="false" outlineLevel="0" collapsed="false">
      <c r="A2283" s="99" t="n">
        <v>205314335</v>
      </c>
      <c r="B2283" s="13" t="s">
        <v>5152</v>
      </c>
      <c r="C2283" s="14" t="n">
        <v>7707</v>
      </c>
      <c r="AMB2283" s="0"/>
      <c r="AMC2283" s="0"/>
      <c r="AMD2283" s="0"/>
      <c r="AME2283" s="0"/>
      <c r="AMF2283" s="0"/>
      <c r="AMG2283" s="0"/>
      <c r="AMH2283" s="0"/>
      <c r="AMI2283" s="0"/>
      <c r="AMJ2283" s="0"/>
    </row>
    <row r="2284" customFormat="false" ht="29.85" hidden="false" customHeight="false" outlineLevel="0" collapsed="false">
      <c r="A2284" s="99" t="n">
        <v>205314339</v>
      </c>
      <c r="B2284" s="13" t="s">
        <v>3190</v>
      </c>
      <c r="C2284" s="14" t="n">
        <v>5743.4</v>
      </c>
    </row>
    <row r="2285" customFormat="false" ht="29.85" hidden="false" customHeight="false" outlineLevel="0" collapsed="false">
      <c r="A2285" s="128" t="n">
        <v>205314347</v>
      </c>
      <c r="B2285" s="13" t="s">
        <v>6169</v>
      </c>
      <c r="C2285" s="14" t="n">
        <v>11486.8</v>
      </c>
    </row>
    <row r="2286" customFormat="false" ht="29.85" hidden="false" customHeight="false" outlineLevel="0" collapsed="false">
      <c r="A2286" s="99" t="n">
        <v>205314358</v>
      </c>
      <c r="B2286" s="13" t="s">
        <v>3459</v>
      </c>
      <c r="C2286" s="14" t="n">
        <v>22973.6</v>
      </c>
    </row>
    <row r="2287" s="12" customFormat="true" ht="29.85" hidden="false" customHeight="false" outlineLevel="0" collapsed="false">
      <c r="A2287" s="99" t="n">
        <v>205314362</v>
      </c>
      <c r="B2287" s="13" t="s">
        <v>4264</v>
      </c>
      <c r="C2287" s="14" t="n">
        <v>3853.5</v>
      </c>
      <c r="AMB2287" s="0"/>
      <c r="AMC2287" s="0"/>
      <c r="AMD2287" s="0"/>
      <c r="AME2287" s="0"/>
      <c r="AMF2287" s="0"/>
      <c r="AMG2287" s="0"/>
      <c r="AMH2287" s="0"/>
      <c r="AMI2287" s="0"/>
      <c r="AMJ2287" s="0"/>
    </row>
    <row r="2288" s="12" customFormat="true" ht="29.85" hidden="false" customHeight="false" outlineLevel="0" collapsed="false">
      <c r="A2288" s="99" t="n">
        <v>205314393</v>
      </c>
      <c r="B2288" s="13" t="s">
        <v>2690</v>
      </c>
      <c r="C2288" s="14" t="n">
        <v>7707</v>
      </c>
      <c r="AMB2288" s="0"/>
      <c r="AMC2288" s="0"/>
      <c r="AMD2288" s="0"/>
      <c r="AME2288" s="0"/>
      <c r="AMF2288" s="0"/>
      <c r="AMG2288" s="0"/>
      <c r="AMH2288" s="0"/>
      <c r="AMI2288" s="0"/>
      <c r="AMJ2288" s="0"/>
    </row>
    <row r="2289" s="12" customFormat="true" ht="29.85" hidden="false" customHeight="false" outlineLevel="0" collapsed="false">
      <c r="A2289" s="99" t="n">
        <v>205314396</v>
      </c>
      <c r="B2289" s="13" t="s">
        <v>3483</v>
      </c>
      <c r="C2289" s="14" t="n">
        <v>26974.5</v>
      </c>
      <c r="AMB2289" s="0"/>
      <c r="AMC2289" s="0"/>
      <c r="AMD2289" s="0"/>
      <c r="AME2289" s="0"/>
      <c r="AMF2289" s="0"/>
      <c r="AMG2289" s="0"/>
      <c r="AMH2289" s="0"/>
      <c r="AMI2289" s="0"/>
      <c r="AMJ2289" s="0"/>
    </row>
    <row r="2290" customFormat="false" ht="29.85" hidden="false" customHeight="false" outlineLevel="0" collapsed="false">
      <c r="A2290" s="99" t="n">
        <v>205314406</v>
      </c>
      <c r="B2290" s="13" t="s">
        <v>5022</v>
      </c>
      <c r="C2290" s="14" t="n">
        <v>19267.5</v>
      </c>
    </row>
    <row r="2291" customFormat="false" ht="29.85" hidden="false" customHeight="false" outlineLevel="0" collapsed="false">
      <c r="A2291" s="99" t="n">
        <v>205314408</v>
      </c>
      <c r="B2291" s="13" t="s">
        <v>1855</v>
      </c>
      <c r="C2291" s="14" t="n">
        <v>7707</v>
      </c>
    </row>
    <row r="2292" customFormat="false" ht="29.85" hidden="false" customHeight="false" outlineLevel="0" collapsed="false">
      <c r="A2292" s="128" t="n">
        <v>205314411</v>
      </c>
      <c r="B2292" s="13" t="s">
        <v>4866</v>
      </c>
      <c r="C2292" s="14" t="n">
        <v>7707</v>
      </c>
    </row>
    <row r="2293" customFormat="false" ht="29.85" hidden="false" customHeight="false" outlineLevel="0" collapsed="false">
      <c r="A2293" s="99" t="n">
        <v>205314413</v>
      </c>
      <c r="B2293" s="13" t="s">
        <v>5099</v>
      </c>
      <c r="C2293" s="14" t="n">
        <v>3853.5</v>
      </c>
    </row>
    <row r="2294" s="90" customFormat="true" ht="15.65" hidden="false" customHeight="false" outlineLevel="0" collapsed="false">
      <c r="A2294" s="99" t="n">
        <v>205314415</v>
      </c>
      <c r="B2294" s="13" t="s">
        <v>4261</v>
      </c>
      <c r="C2294" s="14" t="n">
        <v>7707</v>
      </c>
      <c r="ALZ2294" s="0"/>
      <c r="AMA2294" s="0"/>
      <c r="AMB2294" s="0"/>
      <c r="AMC2294" s="0"/>
      <c r="AMD2294" s="0"/>
      <c r="AME2294" s="0"/>
      <c r="AMF2294" s="0"/>
      <c r="AMG2294" s="0"/>
      <c r="AMH2294" s="0"/>
      <c r="AMI2294" s="0"/>
      <c r="AMJ2294" s="0"/>
    </row>
    <row r="2295" customFormat="false" ht="29.85" hidden="false" customHeight="false" outlineLevel="0" collapsed="false">
      <c r="A2295" s="99" t="n">
        <v>205314426</v>
      </c>
      <c r="B2295" s="13" t="s">
        <v>1310</v>
      </c>
      <c r="C2295" s="14" t="n">
        <v>11560.5</v>
      </c>
    </row>
    <row r="2296" customFormat="false" ht="29.85" hidden="false" customHeight="false" outlineLevel="0" collapsed="false">
      <c r="A2296" s="99" t="n">
        <v>205314428</v>
      </c>
      <c r="B2296" s="13" t="s">
        <v>644</v>
      </c>
      <c r="C2296" s="14" t="n">
        <v>23121</v>
      </c>
    </row>
    <row r="2297" customFormat="false" ht="29.85" hidden="false" customHeight="false" outlineLevel="0" collapsed="false">
      <c r="A2297" s="99" t="n">
        <v>205314438</v>
      </c>
      <c r="B2297" s="13" t="s">
        <v>3562</v>
      </c>
      <c r="C2297" s="14" t="n">
        <v>7707</v>
      </c>
    </row>
    <row r="2298" customFormat="false" ht="29.85" hidden="false" customHeight="false" outlineLevel="0" collapsed="false">
      <c r="A2298" s="128" t="n">
        <v>205314439</v>
      </c>
      <c r="B2298" s="13" t="s">
        <v>1685</v>
      </c>
      <c r="C2298" s="14" t="n">
        <v>15414</v>
      </c>
    </row>
    <row r="2299" customFormat="false" ht="29.85" hidden="false" customHeight="false" outlineLevel="0" collapsed="false">
      <c r="A2299" s="128" t="n">
        <v>205314442</v>
      </c>
      <c r="B2299" s="13" t="s">
        <v>1133</v>
      </c>
      <c r="C2299" s="14" t="n">
        <v>7707</v>
      </c>
    </row>
    <row r="2300" customFormat="false" ht="29.85" hidden="false" customHeight="false" outlineLevel="0" collapsed="false">
      <c r="A2300" s="99" t="n">
        <v>205314443</v>
      </c>
      <c r="B2300" s="13" t="s">
        <v>4310</v>
      </c>
      <c r="C2300" s="14" t="n">
        <v>23121</v>
      </c>
    </row>
    <row r="2301" customFormat="false" ht="29.85" hidden="false" customHeight="false" outlineLevel="0" collapsed="false">
      <c r="A2301" s="7" t="n">
        <v>205314444</v>
      </c>
      <c r="B2301" s="9" t="s">
        <v>4322</v>
      </c>
      <c r="C2301" s="10" t="n">
        <v>7707</v>
      </c>
    </row>
    <row r="2302" customFormat="false" ht="29.85" hidden="false" customHeight="false" outlineLevel="0" collapsed="false">
      <c r="A2302" s="7" t="n">
        <v>205314444</v>
      </c>
      <c r="B2302" s="9" t="s">
        <v>4323</v>
      </c>
      <c r="C2302" s="10" t="n">
        <v>7707</v>
      </c>
    </row>
    <row r="2303" customFormat="false" ht="29.85" hidden="false" customHeight="false" outlineLevel="0" collapsed="false">
      <c r="A2303" s="7" t="n">
        <v>205314444</v>
      </c>
      <c r="B2303" s="9" t="s">
        <v>4324</v>
      </c>
      <c r="C2303" s="10" t="n">
        <v>7707</v>
      </c>
    </row>
    <row r="2304" customFormat="false" ht="15.65" hidden="false" customHeight="false" outlineLevel="0" collapsed="false">
      <c r="A2304" s="128" t="n">
        <v>205314448</v>
      </c>
      <c r="B2304" s="13" t="s">
        <v>3428</v>
      </c>
      <c r="C2304" s="14" t="n">
        <v>23121</v>
      </c>
    </row>
    <row r="2305" customFormat="false" ht="29.85" hidden="false" customHeight="false" outlineLevel="0" collapsed="false">
      <c r="A2305" s="7" t="n">
        <v>205314450</v>
      </c>
      <c r="B2305" s="9" t="s">
        <v>5734</v>
      </c>
      <c r="C2305" s="10" t="n">
        <v>5743.4</v>
      </c>
    </row>
    <row r="2306" customFormat="false" ht="29.85" hidden="false" customHeight="false" outlineLevel="0" collapsed="false">
      <c r="A2306" s="7" t="n">
        <v>205314450</v>
      </c>
      <c r="B2306" s="9" t="s">
        <v>5735</v>
      </c>
      <c r="C2306" s="10" t="n">
        <v>5743.4</v>
      </c>
    </row>
    <row r="2307" customFormat="false" ht="29.85" hidden="false" customHeight="false" outlineLevel="0" collapsed="false">
      <c r="A2307" s="99" t="n">
        <v>205314458</v>
      </c>
      <c r="B2307" s="13" t="s">
        <v>3508</v>
      </c>
      <c r="C2307" s="14" t="n">
        <v>5743.4</v>
      </c>
    </row>
    <row r="2308" customFormat="false" ht="29.85" hidden="false" customHeight="false" outlineLevel="0" collapsed="false">
      <c r="A2308" s="99" t="n">
        <v>205314468</v>
      </c>
      <c r="B2308" s="13" t="s">
        <v>3829</v>
      </c>
      <c r="C2308" s="14" t="n">
        <v>7707</v>
      </c>
    </row>
    <row r="2309" customFormat="false" ht="29.85" hidden="false" customHeight="false" outlineLevel="0" collapsed="false">
      <c r="A2309" s="99" t="n">
        <v>205314474</v>
      </c>
      <c r="B2309" s="13" t="s">
        <v>3029</v>
      </c>
      <c r="C2309" s="14" t="n">
        <v>7707</v>
      </c>
    </row>
    <row r="2310" customFormat="false" ht="29.85" hidden="false" customHeight="false" outlineLevel="0" collapsed="false">
      <c r="A2310" s="99" t="n">
        <v>205314485</v>
      </c>
      <c r="B2310" s="13" t="s">
        <v>3522</v>
      </c>
      <c r="C2310" s="14" t="n">
        <v>5743.4</v>
      </c>
    </row>
    <row r="2311" customFormat="false" ht="29.85" hidden="false" customHeight="false" outlineLevel="0" collapsed="false">
      <c r="A2311" s="99" t="n">
        <v>205314497</v>
      </c>
      <c r="B2311" s="13" t="s">
        <v>5297</v>
      </c>
      <c r="C2311" s="14" t="n">
        <v>7707</v>
      </c>
    </row>
    <row r="2312" customFormat="false" ht="29.85" hidden="false" customHeight="false" outlineLevel="0" collapsed="false">
      <c r="A2312" s="128" t="n">
        <v>205314504</v>
      </c>
      <c r="B2312" s="13" t="s">
        <v>2205</v>
      </c>
      <c r="C2312" s="14" t="n">
        <v>7707</v>
      </c>
    </row>
    <row r="2313" customFormat="false" ht="15.65" hidden="false" customHeight="false" outlineLevel="0" collapsed="false">
      <c r="A2313" s="99" t="n">
        <v>205314506</v>
      </c>
      <c r="B2313" s="13" t="s">
        <v>1387</v>
      </c>
      <c r="C2313" s="14" t="n">
        <v>11486.8</v>
      </c>
    </row>
    <row r="2314" customFormat="false" ht="29.85" hidden="false" customHeight="false" outlineLevel="0" collapsed="false">
      <c r="A2314" s="128" t="n">
        <v>205314512</v>
      </c>
      <c r="B2314" s="13" t="s">
        <v>3652</v>
      </c>
      <c r="C2314" s="14" t="n">
        <v>7707</v>
      </c>
    </row>
    <row r="2315" customFormat="false" ht="29.85" hidden="false" customHeight="false" outlineLevel="0" collapsed="false">
      <c r="A2315" s="99" t="n">
        <v>205314513</v>
      </c>
      <c r="B2315" s="13" t="s">
        <v>6704</v>
      </c>
      <c r="C2315" s="14" t="n">
        <v>11560.5</v>
      </c>
    </row>
    <row r="2316" customFormat="false" ht="29.85" hidden="false" customHeight="false" outlineLevel="0" collapsed="false">
      <c r="A2316" s="99" t="n">
        <v>205314529</v>
      </c>
      <c r="B2316" s="13" t="s">
        <v>5953</v>
      </c>
      <c r="C2316" s="14" t="n">
        <v>30828</v>
      </c>
    </row>
    <row r="2317" customFormat="false" ht="29.85" hidden="false" customHeight="false" outlineLevel="0" collapsed="false">
      <c r="A2317" s="99" t="n">
        <v>205314530</v>
      </c>
      <c r="B2317" s="13" t="s">
        <v>1446</v>
      </c>
      <c r="C2317" s="14" t="n">
        <v>11486.8</v>
      </c>
    </row>
    <row r="2318" customFormat="false" ht="15.65" hidden="false" customHeight="false" outlineLevel="0" collapsed="false">
      <c r="A2318" s="99" t="n">
        <v>205314543</v>
      </c>
      <c r="B2318" s="13" t="s">
        <v>2596</v>
      </c>
      <c r="C2318" s="14" t="n">
        <v>23121</v>
      </c>
    </row>
    <row r="2319" customFormat="false" ht="29.85" hidden="false" customHeight="false" outlineLevel="0" collapsed="false">
      <c r="A2319" s="99" t="n">
        <v>205314556</v>
      </c>
      <c r="B2319" s="13" t="s">
        <v>3252</v>
      </c>
      <c r="C2319" s="14" t="n">
        <v>15414</v>
      </c>
    </row>
    <row r="2320" customFormat="false" ht="29.85" hidden="false" customHeight="false" outlineLevel="0" collapsed="false">
      <c r="A2320" s="99" t="n">
        <v>205314561</v>
      </c>
      <c r="B2320" s="13" t="s">
        <v>3660</v>
      </c>
      <c r="C2320" s="14" t="n">
        <v>11560.5</v>
      </c>
    </row>
    <row r="2321" customFormat="false" ht="29.85" hidden="false" customHeight="false" outlineLevel="0" collapsed="false">
      <c r="A2321" s="99" t="n">
        <v>205314562</v>
      </c>
      <c r="B2321" s="13" t="s">
        <v>1249</v>
      </c>
      <c r="C2321" s="14" t="n">
        <v>7707</v>
      </c>
    </row>
    <row r="2322" customFormat="false" ht="29.85" hidden="false" customHeight="false" outlineLevel="0" collapsed="false">
      <c r="A2322" s="99" t="n">
        <v>205314569</v>
      </c>
      <c r="B2322" s="13" t="s">
        <v>4965</v>
      </c>
      <c r="C2322" s="14" t="n">
        <v>11560.5</v>
      </c>
    </row>
    <row r="2323" customFormat="false" ht="29.85" hidden="false" customHeight="false" outlineLevel="0" collapsed="false">
      <c r="A2323" s="99" t="n">
        <v>205314572</v>
      </c>
      <c r="B2323" s="13" t="s">
        <v>5082</v>
      </c>
      <c r="C2323" s="14" t="n">
        <v>26974.5</v>
      </c>
    </row>
    <row r="2324" customFormat="false" ht="15.65" hidden="false" customHeight="false" outlineLevel="0" collapsed="false">
      <c r="A2324" s="99" t="n">
        <v>205314597</v>
      </c>
      <c r="B2324" s="13" t="s">
        <v>6631</v>
      </c>
      <c r="C2324" s="14" t="n">
        <v>3853.5</v>
      </c>
    </row>
    <row r="2325" customFormat="false" ht="29.85" hidden="false" customHeight="false" outlineLevel="0" collapsed="false">
      <c r="A2325" s="128" t="n">
        <v>205314600</v>
      </c>
      <c r="B2325" s="13" t="s">
        <v>6770</v>
      </c>
      <c r="C2325" s="14" t="n">
        <v>11560.5</v>
      </c>
    </row>
    <row r="2326" customFormat="false" ht="29.85" hidden="false" customHeight="false" outlineLevel="0" collapsed="false">
      <c r="A2326" s="99" t="n">
        <v>205314603</v>
      </c>
      <c r="B2326" s="13" t="s">
        <v>4387</v>
      </c>
      <c r="C2326" s="14" t="n">
        <v>11486.8</v>
      </c>
    </row>
    <row r="2327" customFormat="false" ht="29.85" hidden="false" customHeight="false" outlineLevel="0" collapsed="false">
      <c r="A2327" s="128" t="n">
        <v>205314604</v>
      </c>
      <c r="B2327" s="13" t="s">
        <v>6698</v>
      </c>
      <c r="C2327" s="14" t="n">
        <v>7707</v>
      </c>
    </row>
    <row r="2328" customFormat="false" ht="15.65" hidden="false" customHeight="false" outlineLevel="0" collapsed="false">
      <c r="A2328" s="99" t="n">
        <v>205314618</v>
      </c>
      <c r="B2328" s="13" t="s">
        <v>5607</v>
      </c>
      <c r="C2328" s="14" t="n">
        <v>4693.5</v>
      </c>
    </row>
    <row r="2329" customFormat="false" ht="29.85" hidden="false" customHeight="false" outlineLevel="0" collapsed="false">
      <c r="A2329" s="99" t="n">
        <v>205314620</v>
      </c>
      <c r="B2329" s="13" t="s">
        <v>5764</v>
      </c>
      <c r="C2329" s="14" t="n">
        <v>15414</v>
      </c>
    </row>
    <row r="2330" customFormat="false" ht="29.85" hidden="false" customHeight="false" outlineLevel="0" collapsed="false">
      <c r="A2330" s="99" t="n">
        <v>205314623</v>
      </c>
      <c r="B2330" s="13" t="s">
        <v>597</v>
      </c>
      <c r="C2330" s="14" t="n">
        <v>22973.6</v>
      </c>
    </row>
    <row r="2331" customFormat="false" ht="29.85" hidden="false" customHeight="false" outlineLevel="0" collapsed="false">
      <c r="A2331" s="99" t="n">
        <v>205314627</v>
      </c>
      <c r="B2331" s="13" t="s">
        <v>656</v>
      </c>
      <c r="C2331" s="14" t="n">
        <v>15414</v>
      </c>
    </row>
    <row r="2332" customFormat="false" ht="29.85" hidden="false" customHeight="false" outlineLevel="0" collapsed="false">
      <c r="A2332" s="99" t="n">
        <v>205314628</v>
      </c>
      <c r="B2332" s="13" t="s">
        <v>477</v>
      </c>
      <c r="C2332" s="14" t="n">
        <v>7707</v>
      </c>
    </row>
    <row r="2333" customFormat="false" ht="29.85" hidden="false" customHeight="false" outlineLevel="0" collapsed="false">
      <c r="A2333" s="99" t="n">
        <v>205314637</v>
      </c>
      <c r="B2333" s="13" t="s">
        <v>6589</v>
      </c>
      <c r="C2333" s="14" t="n">
        <v>11560.5</v>
      </c>
    </row>
    <row r="2334" customFormat="false" ht="29.85" hidden="false" customHeight="false" outlineLevel="0" collapsed="false">
      <c r="A2334" s="99" t="n">
        <v>205314643</v>
      </c>
      <c r="B2334" s="13" t="s">
        <v>124</v>
      </c>
      <c r="C2334" s="14" t="n">
        <v>7707</v>
      </c>
    </row>
    <row r="2335" customFormat="false" ht="29.85" hidden="false" customHeight="false" outlineLevel="0" collapsed="false">
      <c r="A2335" s="7" t="n">
        <v>205314648</v>
      </c>
      <c r="B2335" s="9" t="s">
        <v>6131</v>
      </c>
      <c r="C2335" s="10" t="n">
        <v>7707</v>
      </c>
    </row>
    <row r="2336" customFormat="false" ht="29.85" hidden="false" customHeight="false" outlineLevel="0" collapsed="false">
      <c r="A2336" s="7" t="n">
        <v>205314648</v>
      </c>
      <c r="B2336" s="9" t="s">
        <v>6132</v>
      </c>
      <c r="C2336" s="10" t="n">
        <v>7707</v>
      </c>
    </row>
    <row r="2337" customFormat="false" ht="29.85" hidden="false" customHeight="false" outlineLevel="0" collapsed="false">
      <c r="A2337" s="99" t="n">
        <v>205314652</v>
      </c>
      <c r="B2337" s="13" t="s">
        <v>3066</v>
      </c>
      <c r="C2337" s="14" t="n">
        <v>15414</v>
      </c>
    </row>
    <row r="2338" customFormat="false" ht="29.85" hidden="false" customHeight="false" outlineLevel="0" collapsed="false">
      <c r="A2338" s="99" t="n">
        <v>205314657</v>
      </c>
      <c r="B2338" s="13" t="s">
        <v>1013</v>
      </c>
      <c r="C2338" s="14" t="n">
        <v>5743.4</v>
      </c>
    </row>
    <row r="2339" customFormat="false" ht="15.65" hidden="false" customHeight="false" outlineLevel="0" collapsed="false">
      <c r="A2339" s="99" t="n">
        <v>205314658</v>
      </c>
      <c r="B2339" s="13" t="s">
        <v>4826</v>
      </c>
      <c r="C2339" s="14" t="n">
        <v>7707</v>
      </c>
    </row>
    <row r="2340" customFormat="false" ht="29.85" hidden="false" customHeight="false" outlineLevel="0" collapsed="false">
      <c r="A2340" s="99" t="n">
        <v>205314663</v>
      </c>
      <c r="B2340" s="13" t="s">
        <v>4496</v>
      </c>
      <c r="C2340" s="14" t="n">
        <v>15414</v>
      </c>
    </row>
    <row r="2341" customFormat="false" ht="29.85" hidden="false" customHeight="false" outlineLevel="0" collapsed="false">
      <c r="A2341" s="99" t="n">
        <v>205314673</v>
      </c>
      <c r="B2341" s="13" t="s">
        <v>5458</v>
      </c>
      <c r="C2341" s="14" t="n">
        <v>7707</v>
      </c>
    </row>
    <row r="2342" customFormat="false" ht="29.85" hidden="false" customHeight="false" outlineLevel="0" collapsed="false">
      <c r="A2342" s="99" t="n">
        <v>205314674</v>
      </c>
      <c r="B2342" s="13" t="s">
        <v>3199</v>
      </c>
      <c r="C2342" s="14" t="n">
        <v>23121</v>
      </c>
    </row>
    <row r="2343" customFormat="false" ht="15.65" hidden="false" customHeight="false" outlineLevel="0" collapsed="false">
      <c r="A2343" s="99" t="n">
        <v>205314683</v>
      </c>
      <c r="B2343" s="13" t="s">
        <v>3528</v>
      </c>
      <c r="C2343" s="14" t="n">
        <v>7707</v>
      </c>
    </row>
    <row r="2344" customFormat="false" ht="29.85" hidden="false" customHeight="false" outlineLevel="0" collapsed="false">
      <c r="A2344" s="129" t="n">
        <v>205314688</v>
      </c>
      <c r="B2344" s="36" t="s">
        <v>3531</v>
      </c>
      <c r="C2344" s="37" t="n">
        <v>7707</v>
      </c>
    </row>
    <row r="2345" customFormat="false" ht="29.85" hidden="false" customHeight="true" outlineLevel="0" collapsed="false">
      <c r="A2345" s="99" t="n">
        <v>205314694</v>
      </c>
      <c r="B2345" s="13" t="s">
        <v>1922</v>
      </c>
      <c r="C2345" s="14" t="n">
        <v>11560.5</v>
      </c>
    </row>
    <row r="2346" customFormat="false" ht="18.65" hidden="false" customHeight="true" outlineLevel="0" collapsed="false">
      <c r="A2346" s="99" t="n">
        <v>205314697</v>
      </c>
      <c r="B2346" s="13" t="s">
        <v>4793</v>
      </c>
      <c r="C2346" s="14" t="n">
        <v>11560.5</v>
      </c>
    </row>
    <row r="2347" s="12" customFormat="true" ht="29.85" hidden="false" customHeight="false" outlineLevel="0" collapsed="false">
      <c r="A2347" s="99" t="n">
        <v>205314699</v>
      </c>
      <c r="B2347" s="13" t="s">
        <v>5738</v>
      </c>
      <c r="C2347" s="14" t="n">
        <v>7707</v>
      </c>
      <c r="AMB2347" s="0"/>
      <c r="AMC2347" s="0"/>
      <c r="AMD2347" s="0"/>
      <c r="AME2347" s="0"/>
      <c r="AMF2347" s="0"/>
      <c r="AMG2347" s="0"/>
      <c r="AMH2347" s="0"/>
      <c r="AMI2347" s="0"/>
      <c r="AMJ2347" s="0"/>
    </row>
    <row r="2348" s="12" customFormat="true" ht="29.85" hidden="false" customHeight="false" outlineLevel="0" collapsed="false">
      <c r="A2348" s="99" t="n">
        <v>205314702</v>
      </c>
      <c r="B2348" s="13" t="s">
        <v>4846</v>
      </c>
      <c r="C2348" s="14" t="n">
        <v>11560.5</v>
      </c>
      <c r="AMB2348" s="0"/>
      <c r="AMC2348" s="0"/>
      <c r="AMD2348" s="0"/>
      <c r="AME2348" s="0"/>
      <c r="AMF2348" s="0"/>
      <c r="AMG2348" s="0"/>
      <c r="AMH2348" s="0"/>
      <c r="AMI2348" s="0"/>
      <c r="AMJ2348" s="0"/>
    </row>
    <row r="2349" customFormat="false" ht="29.85" hidden="false" customHeight="false" outlineLevel="0" collapsed="false">
      <c r="A2349" s="99" t="n">
        <v>205314703</v>
      </c>
      <c r="B2349" s="13" t="s">
        <v>3220</v>
      </c>
      <c r="C2349" s="14" t="n">
        <v>7707</v>
      </c>
    </row>
    <row r="2350" customFormat="false" ht="29.85" hidden="false" customHeight="false" outlineLevel="0" collapsed="false">
      <c r="A2350" s="99" t="n">
        <v>205314710</v>
      </c>
      <c r="B2350" s="13" t="s">
        <v>4980</v>
      </c>
      <c r="C2350" s="14" t="n">
        <v>11560.5</v>
      </c>
    </row>
    <row r="2351" s="12" customFormat="true" ht="29.85" hidden="false" customHeight="false" outlineLevel="0" collapsed="false">
      <c r="A2351" s="99" t="n">
        <v>205314712</v>
      </c>
      <c r="B2351" s="13" t="s">
        <v>2265</v>
      </c>
      <c r="C2351" s="14" t="n">
        <v>7707</v>
      </c>
      <c r="AMB2351" s="0"/>
      <c r="AMC2351" s="0"/>
      <c r="AMD2351" s="0"/>
      <c r="AME2351" s="0"/>
      <c r="AMF2351" s="0"/>
      <c r="AMG2351" s="0"/>
      <c r="AMH2351" s="0"/>
      <c r="AMI2351" s="0"/>
      <c r="AMJ2351" s="0"/>
    </row>
    <row r="2352" s="12" customFormat="true" ht="29.85" hidden="false" customHeight="false" outlineLevel="0" collapsed="false">
      <c r="A2352" s="99" t="n">
        <v>205314717</v>
      </c>
      <c r="B2352" s="13" t="s">
        <v>4606</v>
      </c>
      <c r="C2352" s="14" t="n">
        <v>7707</v>
      </c>
      <c r="AMB2352" s="0"/>
      <c r="AMC2352" s="0"/>
      <c r="AMD2352" s="0"/>
      <c r="AME2352" s="0"/>
      <c r="AMF2352" s="0"/>
      <c r="AMG2352" s="0"/>
      <c r="AMH2352" s="0"/>
      <c r="AMI2352" s="0"/>
      <c r="AMJ2352" s="0"/>
    </row>
    <row r="2353" customFormat="false" ht="29.85" hidden="false" customHeight="false" outlineLevel="0" collapsed="false">
      <c r="A2353" s="99" t="n">
        <v>205314720</v>
      </c>
      <c r="B2353" s="13" t="s">
        <v>4784</v>
      </c>
      <c r="C2353" s="14" t="n">
        <v>7707</v>
      </c>
    </row>
    <row r="2354" s="12" customFormat="true" ht="24.25" hidden="false" customHeight="true" outlineLevel="0" collapsed="false">
      <c r="A2354" s="99" t="n">
        <v>205314723</v>
      </c>
      <c r="B2354" s="13" t="s">
        <v>898</v>
      </c>
      <c r="C2354" s="14" t="n">
        <v>11560.5</v>
      </c>
      <c r="AMB2354" s="0"/>
      <c r="AMC2354" s="0"/>
      <c r="AMD2354" s="0"/>
      <c r="AME2354" s="0"/>
      <c r="AMF2354" s="0"/>
      <c r="AMG2354" s="0"/>
      <c r="AMH2354" s="0"/>
      <c r="AMI2354" s="0"/>
      <c r="AMJ2354" s="0"/>
    </row>
    <row r="2355" s="12" customFormat="true" ht="29.85" hidden="false" customHeight="false" outlineLevel="0" collapsed="false">
      <c r="A2355" s="99" t="n">
        <v>205314745</v>
      </c>
      <c r="B2355" s="13" t="s">
        <v>3854</v>
      </c>
      <c r="C2355" s="14" t="n">
        <v>7707</v>
      </c>
      <c r="AMB2355" s="0"/>
      <c r="AMC2355" s="0"/>
      <c r="AMD2355" s="0"/>
      <c r="AME2355" s="0"/>
      <c r="AMF2355" s="0"/>
      <c r="AMG2355" s="0"/>
      <c r="AMH2355" s="0"/>
      <c r="AMI2355" s="0"/>
      <c r="AMJ2355" s="0"/>
    </row>
    <row r="2356" customFormat="false" ht="15.65" hidden="false" customHeight="false" outlineLevel="0" collapsed="false">
      <c r="A2356" s="99" t="n">
        <v>205314750</v>
      </c>
      <c r="B2356" s="13" t="s">
        <v>5767</v>
      </c>
      <c r="C2356" s="14" t="n">
        <v>7707</v>
      </c>
    </row>
    <row r="2357" customFormat="false" ht="29.85" hidden="false" customHeight="false" outlineLevel="0" collapsed="false">
      <c r="A2357" s="99" t="n">
        <v>205314770</v>
      </c>
      <c r="B2357" s="13" t="s">
        <v>5901</v>
      </c>
      <c r="C2357" s="14" t="n">
        <v>7707</v>
      </c>
    </row>
    <row r="2358" customFormat="false" ht="29.85" hidden="false" customHeight="false" outlineLevel="0" collapsed="false">
      <c r="A2358" s="99" t="n">
        <v>205314774</v>
      </c>
      <c r="B2358" s="13" t="s">
        <v>217</v>
      </c>
      <c r="C2358" s="14" t="n">
        <v>7707</v>
      </c>
    </row>
    <row r="2359" customFormat="false" ht="29.85" hidden="false" customHeight="false" outlineLevel="0" collapsed="false">
      <c r="A2359" s="99" t="n">
        <v>205314778</v>
      </c>
      <c r="B2359" s="13" t="s">
        <v>2861</v>
      </c>
      <c r="C2359" s="14" t="n">
        <v>15414</v>
      </c>
    </row>
    <row r="2360" s="44" customFormat="true" ht="29.85" hidden="false" customHeight="false" outlineLevel="0" collapsed="false">
      <c r="A2360" s="99" t="n">
        <v>205314779</v>
      </c>
      <c r="B2360" s="13" t="s">
        <v>1100</v>
      </c>
      <c r="C2360" s="14" t="n">
        <v>11560.5</v>
      </c>
      <c r="D2360" s="0"/>
      <c r="E2360" s="0"/>
      <c r="F2360" s="0"/>
      <c r="G2360" s="0"/>
      <c r="H2360" s="0"/>
      <c r="I2360" s="0"/>
      <c r="J2360" s="0"/>
      <c r="K2360" s="0"/>
      <c r="L2360" s="0"/>
      <c r="M2360" s="0"/>
      <c r="ALZ2360" s="0"/>
      <c r="AMA2360" s="0"/>
      <c r="AMB2360" s="0"/>
      <c r="AMC2360" s="0"/>
      <c r="AMD2360" s="0"/>
      <c r="AME2360" s="0"/>
      <c r="AMF2360" s="0"/>
      <c r="AMG2360" s="0"/>
      <c r="AMH2360" s="0"/>
      <c r="AMI2360" s="0"/>
      <c r="AMJ2360" s="0"/>
    </row>
    <row r="2361" s="12" customFormat="true" ht="29.85" hidden="false" customHeight="false" outlineLevel="0" collapsed="false">
      <c r="A2361" s="128" t="n">
        <v>205314781</v>
      </c>
      <c r="B2361" s="13" t="s">
        <v>4088</v>
      </c>
      <c r="C2361" s="14" t="n">
        <v>7707</v>
      </c>
      <c r="AMB2361" s="0"/>
      <c r="AMC2361" s="0"/>
      <c r="AMD2361" s="0"/>
      <c r="AME2361" s="0"/>
      <c r="AMF2361" s="0"/>
      <c r="AMG2361" s="0"/>
      <c r="AMH2361" s="0"/>
      <c r="AMI2361" s="0"/>
      <c r="AMJ2361" s="0"/>
    </row>
    <row r="2362" customFormat="false" ht="29.85" hidden="false" customHeight="false" outlineLevel="0" collapsed="false">
      <c r="A2362" s="99" t="n">
        <v>205314786</v>
      </c>
      <c r="B2362" s="13" t="s">
        <v>4082</v>
      </c>
      <c r="C2362" s="14" t="n">
        <v>7707</v>
      </c>
    </row>
    <row r="2363" s="30" customFormat="true" ht="29.85" hidden="false" customHeight="false" outlineLevel="0" collapsed="false">
      <c r="A2363" s="99" t="n">
        <v>205314788</v>
      </c>
      <c r="B2363" s="13" t="s">
        <v>357</v>
      </c>
      <c r="C2363" s="14" t="n">
        <v>7707</v>
      </c>
      <c r="ALZ2363" s="0"/>
      <c r="AMA2363" s="0"/>
      <c r="AMB2363" s="0"/>
      <c r="AMC2363" s="0"/>
      <c r="AMD2363" s="0"/>
      <c r="AME2363" s="0"/>
      <c r="AMF2363" s="0"/>
      <c r="AMG2363" s="0"/>
      <c r="AMH2363" s="0"/>
      <c r="AMI2363" s="0"/>
      <c r="AMJ2363" s="0"/>
    </row>
    <row r="2364" customFormat="false" ht="29.85" hidden="false" customHeight="false" outlineLevel="0" collapsed="false">
      <c r="A2364" s="99" t="n">
        <v>205314791</v>
      </c>
      <c r="B2364" s="13" t="s">
        <v>1124</v>
      </c>
      <c r="C2364" s="14" t="n">
        <v>7707</v>
      </c>
    </row>
    <row r="2365" customFormat="false" ht="29.85" hidden="false" customHeight="false" outlineLevel="0" collapsed="false">
      <c r="A2365" s="99" t="n">
        <v>205314800</v>
      </c>
      <c r="B2365" s="13" t="s">
        <v>4989</v>
      </c>
      <c r="C2365" s="14" t="n">
        <v>23121</v>
      </c>
    </row>
    <row r="2366" customFormat="false" ht="29.85" hidden="false" customHeight="false" outlineLevel="0" collapsed="false">
      <c r="A2366" s="99" t="n">
        <v>205314801</v>
      </c>
      <c r="B2366" s="13" t="s">
        <v>220</v>
      </c>
      <c r="C2366" s="14" t="n">
        <v>7707</v>
      </c>
    </row>
    <row r="2367" customFormat="false" ht="29.85" hidden="false" customHeight="false" outlineLevel="0" collapsed="false">
      <c r="A2367" s="128" t="n">
        <v>205314805</v>
      </c>
      <c r="B2367" s="13" t="s">
        <v>647</v>
      </c>
      <c r="C2367" s="14" t="n">
        <v>7707</v>
      </c>
    </row>
    <row r="2368" customFormat="false" ht="29.85" hidden="false" customHeight="false" outlineLevel="0" collapsed="false">
      <c r="A2368" s="99" t="n">
        <v>205314806</v>
      </c>
      <c r="B2368" s="13" t="s">
        <v>2867</v>
      </c>
      <c r="C2368" s="14" t="n">
        <v>23121</v>
      </c>
    </row>
    <row r="2369" customFormat="false" ht="29.85" hidden="false" customHeight="false" outlineLevel="0" collapsed="false">
      <c r="A2369" s="99" t="n">
        <v>205314818</v>
      </c>
      <c r="B2369" s="13" t="s">
        <v>6634</v>
      </c>
      <c r="C2369" s="14" t="n">
        <v>14080.5</v>
      </c>
    </row>
    <row r="2370" s="30" customFormat="true" ht="29.85" hidden="false" customHeight="false" outlineLevel="0" collapsed="false">
      <c r="A2370" s="99" t="n">
        <v>205314819</v>
      </c>
      <c r="B2370" s="13" t="s">
        <v>5268</v>
      </c>
      <c r="C2370" s="14" t="n">
        <v>7707</v>
      </c>
      <c r="ALZ2370" s="0"/>
      <c r="AMA2370" s="0"/>
      <c r="AMB2370" s="0"/>
      <c r="AMC2370" s="0"/>
      <c r="AMD2370" s="0"/>
      <c r="AME2370" s="0"/>
      <c r="AMF2370" s="0"/>
      <c r="AMG2370" s="0"/>
      <c r="AMH2370" s="0"/>
      <c r="AMI2370" s="0"/>
      <c r="AMJ2370" s="0"/>
    </row>
    <row r="2371" customFormat="false" ht="29.85" hidden="false" customHeight="false" outlineLevel="0" collapsed="false">
      <c r="A2371" s="99" t="n">
        <v>205314825</v>
      </c>
      <c r="B2371" s="13" t="s">
        <v>5834</v>
      </c>
      <c r="C2371" s="14" t="n">
        <v>7707</v>
      </c>
    </row>
    <row r="2372" customFormat="false" ht="29.85" hidden="false" customHeight="false" outlineLevel="0" collapsed="false">
      <c r="A2372" s="128" t="n">
        <v>205314826</v>
      </c>
      <c r="B2372" s="13" t="s">
        <v>6021</v>
      </c>
      <c r="C2372" s="14" t="n">
        <v>3853.5</v>
      </c>
    </row>
    <row r="2373" s="30" customFormat="true" ht="15.65" hidden="false" customHeight="false" outlineLevel="0" collapsed="false">
      <c r="A2373" s="99" t="n">
        <v>205314830</v>
      </c>
      <c r="B2373" s="13" t="s">
        <v>3233</v>
      </c>
      <c r="C2373" s="14" t="n">
        <v>7707</v>
      </c>
      <c r="ALZ2373" s="0"/>
      <c r="AMA2373" s="0"/>
      <c r="AMB2373" s="0"/>
      <c r="AMC2373" s="0"/>
      <c r="AMD2373" s="0"/>
      <c r="AME2373" s="0"/>
      <c r="AMF2373" s="0"/>
      <c r="AMG2373" s="0"/>
      <c r="AMH2373" s="0"/>
      <c r="AMI2373" s="0"/>
      <c r="AMJ2373" s="0"/>
    </row>
    <row r="2374" customFormat="false" ht="15.65" hidden="false" customHeight="false" outlineLevel="0" collapsed="false">
      <c r="A2374" s="99" t="n">
        <v>205314831</v>
      </c>
      <c r="B2374" s="13" t="s">
        <v>5609</v>
      </c>
      <c r="C2374" s="14" t="n">
        <v>3853.5</v>
      </c>
    </row>
    <row r="2375" customFormat="false" ht="29.85" hidden="false" customHeight="false" outlineLevel="0" collapsed="false">
      <c r="A2375" s="99" t="n">
        <v>205314832</v>
      </c>
      <c r="B2375" s="13" t="s">
        <v>1670</v>
      </c>
      <c r="C2375" s="14" t="n">
        <v>7707</v>
      </c>
    </row>
    <row r="2376" customFormat="false" ht="29.85" hidden="false" customHeight="false" outlineLevel="0" collapsed="false">
      <c r="A2376" s="99" t="n">
        <v>205314836</v>
      </c>
      <c r="B2376" s="13" t="s">
        <v>1940</v>
      </c>
      <c r="C2376" s="14" t="n">
        <v>23121</v>
      </c>
    </row>
    <row r="2377" customFormat="false" ht="29.85" hidden="false" customHeight="false" outlineLevel="0" collapsed="false">
      <c r="A2377" s="128" t="n">
        <v>205314838</v>
      </c>
      <c r="B2377" s="13" t="s">
        <v>4923</v>
      </c>
      <c r="C2377" s="14" t="n">
        <v>7707</v>
      </c>
    </row>
    <row r="2378" customFormat="false" ht="29.85" hidden="false" customHeight="false" outlineLevel="0" collapsed="false">
      <c r="A2378" s="7" t="n">
        <v>205314842</v>
      </c>
      <c r="B2378" s="9" t="s">
        <v>4211</v>
      </c>
      <c r="C2378" s="10" t="n">
        <v>11560.5</v>
      </c>
    </row>
    <row r="2379" customFormat="false" ht="29.85" hidden="false" customHeight="false" outlineLevel="0" collapsed="false">
      <c r="A2379" s="7" t="n">
        <v>205314842</v>
      </c>
      <c r="B2379" s="9" t="s">
        <v>4212</v>
      </c>
      <c r="C2379" s="10" t="n">
        <v>11560.5</v>
      </c>
    </row>
    <row r="2380" customFormat="false" ht="29.85" hidden="false" customHeight="false" outlineLevel="0" collapsed="false">
      <c r="A2380" s="99" t="n">
        <v>205314843</v>
      </c>
      <c r="B2380" s="13" t="s">
        <v>841</v>
      </c>
      <c r="C2380" s="14" t="n">
        <v>11486.8</v>
      </c>
    </row>
    <row r="2381" customFormat="false" ht="29.85" hidden="false" customHeight="false" outlineLevel="0" collapsed="false">
      <c r="A2381" s="99" t="n">
        <v>205314845</v>
      </c>
      <c r="B2381" s="13" t="s">
        <v>2659</v>
      </c>
      <c r="C2381" s="14" t="n">
        <v>7707</v>
      </c>
    </row>
    <row r="2382" customFormat="false" ht="29.85" hidden="false" customHeight="false" outlineLevel="0" collapsed="false">
      <c r="A2382" s="7" t="n">
        <v>205314846</v>
      </c>
      <c r="B2382" s="9" t="s">
        <v>1364</v>
      </c>
      <c r="C2382" s="10" t="n">
        <v>7707</v>
      </c>
    </row>
    <row r="2383" s="30" customFormat="true" ht="29.85" hidden="false" customHeight="false" outlineLevel="0" collapsed="false">
      <c r="A2383" s="7" t="n">
        <v>205314846</v>
      </c>
      <c r="B2383" s="9" t="s">
        <v>1365</v>
      </c>
      <c r="C2383" s="10" t="n">
        <v>11486.8</v>
      </c>
      <c r="ALZ2383" s="0"/>
      <c r="AMA2383" s="0"/>
      <c r="AMB2383" s="0"/>
      <c r="AMC2383" s="0"/>
      <c r="AMD2383" s="0"/>
      <c r="AME2383" s="0"/>
      <c r="AMF2383" s="0"/>
      <c r="AMG2383" s="0"/>
      <c r="AMH2383" s="0"/>
      <c r="AMI2383" s="0"/>
      <c r="AMJ2383" s="0"/>
    </row>
    <row r="2384" customFormat="false" ht="29.85" hidden="false" customHeight="false" outlineLevel="0" collapsed="false">
      <c r="A2384" s="99" t="n">
        <v>205314847</v>
      </c>
      <c r="B2384" s="13" t="s">
        <v>1136</v>
      </c>
      <c r="C2384" s="14" t="n">
        <v>23121</v>
      </c>
    </row>
    <row r="2385" s="30" customFormat="true" ht="29.85" hidden="false" customHeight="false" outlineLevel="0" collapsed="false">
      <c r="A2385" s="131" t="n">
        <v>205314849</v>
      </c>
      <c r="B2385" s="78" t="s">
        <v>2480</v>
      </c>
      <c r="C2385" s="79" t="n">
        <v>11486.8</v>
      </c>
      <c r="ALZ2385" s="0"/>
      <c r="AMA2385" s="0"/>
      <c r="AMB2385" s="0"/>
      <c r="AMC2385" s="0"/>
      <c r="AMD2385" s="0"/>
      <c r="AME2385" s="0"/>
      <c r="AMF2385" s="0"/>
      <c r="AMG2385" s="0"/>
      <c r="AMH2385" s="0"/>
      <c r="AMI2385" s="0"/>
      <c r="AMJ2385" s="0"/>
    </row>
    <row r="2386" customFormat="false" ht="29.85" hidden="false" customHeight="false" outlineLevel="0" collapsed="false">
      <c r="A2386" s="128" t="n">
        <v>205314854</v>
      </c>
      <c r="B2386" s="13" t="s">
        <v>3869</v>
      </c>
      <c r="C2386" s="14" t="n">
        <v>11486.8</v>
      </c>
    </row>
    <row r="2387" s="30" customFormat="true" ht="15.65" hidden="false" customHeight="false" outlineLevel="0" collapsed="false">
      <c r="A2387" s="99" t="n">
        <v>205314856</v>
      </c>
      <c r="B2387" s="13" t="s">
        <v>4955</v>
      </c>
      <c r="C2387" s="14" t="n">
        <v>7707</v>
      </c>
      <c r="ALZ2387" s="0"/>
      <c r="AMA2387" s="0"/>
      <c r="AMB2387" s="0"/>
      <c r="AMC2387" s="0"/>
      <c r="AMD2387" s="0"/>
      <c r="AME2387" s="0"/>
      <c r="AMF2387" s="0"/>
      <c r="AMG2387" s="0"/>
      <c r="AMH2387" s="0"/>
      <c r="AMI2387" s="0"/>
      <c r="AMJ2387" s="0"/>
    </row>
    <row r="2388" customFormat="false" ht="15.65" hidden="false" customHeight="false" outlineLevel="0" collapsed="false">
      <c r="A2388" s="99" t="n">
        <v>205314857</v>
      </c>
      <c r="B2388" s="13" t="s">
        <v>5865</v>
      </c>
      <c r="C2388" s="14" t="n">
        <v>7707</v>
      </c>
    </row>
    <row r="2389" customFormat="false" ht="29.85" hidden="false" customHeight="false" outlineLevel="0" collapsed="false">
      <c r="A2389" s="128" t="n">
        <v>205314861</v>
      </c>
      <c r="B2389" s="13" t="s">
        <v>3984</v>
      </c>
      <c r="C2389" s="14" t="n">
        <v>7707</v>
      </c>
    </row>
    <row r="2390" s="30" customFormat="true" ht="29.85" hidden="false" customHeight="false" outlineLevel="0" collapsed="false">
      <c r="A2390" s="99" t="n">
        <v>205314862</v>
      </c>
      <c r="B2390" s="13" t="s">
        <v>3601</v>
      </c>
      <c r="C2390" s="14" t="n">
        <v>7707</v>
      </c>
      <c r="ALZ2390" s="0"/>
      <c r="AMA2390" s="0"/>
      <c r="AMB2390" s="0"/>
      <c r="AMC2390" s="0"/>
      <c r="AMD2390" s="0"/>
      <c r="AME2390" s="0"/>
      <c r="AMF2390" s="0"/>
      <c r="AMG2390" s="0"/>
      <c r="AMH2390" s="0"/>
      <c r="AMI2390" s="0"/>
      <c r="AMJ2390" s="0"/>
    </row>
    <row r="2391" s="12" customFormat="true" ht="29.85" hidden="false" customHeight="false" outlineLevel="0" collapsed="false">
      <c r="A2391" s="128" t="n">
        <v>205314865</v>
      </c>
      <c r="B2391" s="13" t="s">
        <v>6179</v>
      </c>
      <c r="C2391" s="14" t="n">
        <v>7707</v>
      </c>
      <c r="AMB2391" s="0"/>
      <c r="AMC2391" s="0"/>
      <c r="AMD2391" s="0"/>
      <c r="AME2391" s="0"/>
      <c r="AMF2391" s="0"/>
      <c r="AMG2391" s="0"/>
      <c r="AMH2391" s="0"/>
      <c r="AMI2391" s="0"/>
      <c r="AMJ2391" s="0"/>
    </row>
    <row r="2392" customFormat="false" ht="29.85" hidden="false" customHeight="false" outlineLevel="0" collapsed="false">
      <c r="A2392" s="99" t="n">
        <v>205314866</v>
      </c>
      <c r="B2392" s="13" t="s">
        <v>5403</v>
      </c>
      <c r="C2392" s="14" t="n">
        <v>11560.5</v>
      </c>
    </row>
    <row r="2393" customFormat="false" ht="29.85" hidden="false" customHeight="false" outlineLevel="0" collapsed="false">
      <c r="A2393" s="7" t="n">
        <v>205314868</v>
      </c>
      <c r="B2393" s="9" t="s">
        <v>3639</v>
      </c>
      <c r="C2393" s="10" t="n">
        <v>3853.5</v>
      </c>
    </row>
    <row r="2394" customFormat="false" ht="29.85" hidden="false" customHeight="false" outlineLevel="0" collapsed="false">
      <c r="A2394" s="7" t="n">
        <v>205314868</v>
      </c>
      <c r="B2394" s="9" t="s">
        <v>3640</v>
      </c>
      <c r="C2394" s="10" t="n">
        <v>3853.5</v>
      </c>
    </row>
    <row r="2395" customFormat="false" ht="29.85" hidden="false" customHeight="false" outlineLevel="0" collapsed="false">
      <c r="A2395" s="7" t="n">
        <v>205314872</v>
      </c>
      <c r="B2395" s="9" t="s">
        <v>3655</v>
      </c>
      <c r="C2395" s="10" t="n">
        <v>7707</v>
      </c>
    </row>
    <row r="2396" customFormat="false" ht="29.85" hidden="false" customHeight="false" outlineLevel="0" collapsed="false">
      <c r="A2396" s="7" t="n">
        <v>205314872</v>
      </c>
      <c r="B2396" s="9" t="s">
        <v>3656</v>
      </c>
      <c r="C2396" s="10" t="n">
        <v>7707</v>
      </c>
    </row>
    <row r="2397" customFormat="false" ht="29.85" hidden="false" customHeight="false" outlineLevel="0" collapsed="false">
      <c r="A2397" s="7" t="n">
        <v>205314872</v>
      </c>
      <c r="B2397" s="9" t="s">
        <v>3657</v>
      </c>
      <c r="C2397" s="10" t="n">
        <v>7707</v>
      </c>
    </row>
    <row r="2398" s="30" customFormat="true" ht="29.85" hidden="false" customHeight="false" outlineLevel="0" collapsed="false">
      <c r="A2398" s="99" t="n">
        <v>205314873</v>
      </c>
      <c r="B2398" s="13" t="s">
        <v>4017</v>
      </c>
      <c r="C2398" s="14" t="n">
        <v>7707</v>
      </c>
      <c r="ALZ2398" s="0"/>
      <c r="AMA2398" s="0"/>
      <c r="AMB2398" s="0"/>
      <c r="AMC2398" s="0"/>
      <c r="AMD2398" s="0"/>
      <c r="AME2398" s="0"/>
      <c r="AMF2398" s="0"/>
      <c r="AMG2398" s="0"/>
      <c r="AMH2398" s="0"/>
      <c r="AMI2398" s="0"/>
      <c r="AMJ2398" s="0"/>
    </row>
    <row r="2399" s="30" customFormat="true" ht="29.85" hidden="false" customHeight="false" outlineLevel="0" collapsed="false">
      <c r="A2399" s="99" t="n">
        <v>205314874</v>
      </c>
      <c r="B2399" s="13" t="s">
        <v>5467</v>
      </c>
      <c r="C2399" s="14" t="n">
        <v>7707</v>
      </c>
      <c r="ALZ2399" s="0"/>
      <c r="AMA2399" s="0"/>
      <c r="AMB2399" s="0"/>
      <c r="AMC2399" s="0"/>
      <c r="AMD2399" s="0"/>
      <c r="AME2399" s="0"/>
      <c r="AMF2399" s="0"/>
      <c r="AMG2399" s="0"/>
      <c r="AMH2399" s="0"/>
      <c r="AMI2399" s="0"/>
      <c r="AMJ2399" s="0"/>
    </row>
    <row r="2400" s="12" customFormat="true" ht="29.85" hidden="false" customHeight="false" outlineLevel="0" collapsed="false">
      <c r="A2400" s="99" t="n">
        <v>205314879</v>
      </c>
      <c r="B2400" s="13" t="s">
        <v>1282</v>
      </c>
      <c r="C2400" s="14" t="n">
        <v>9387</v>
      </c>
      <c r="AMB2400" s="0"/>
      <c r="AMC2400" s="0"/>
      <c r="AMD2400" s="0"/>
      <c r="AME2400" s="0"/>
      <c r="AMF2400" s="0"/>
      <c r="AMG2400" s="0"/>
      <c r="AMH2400" s="0"/>
      <c r="AMI2400" s="0"/>
      <c r="AMJ2400" s="0"/>
    </row>
    <row r="2401" s="12" customFormat="true" ht="29.85" hidden="false" customHeight="false" outlineLevel="0" collapsed="false">
      <c r="A2401" s="99" t="n">
        <v>205314882</v>
      </c>
      <c r="B2401" s="13" t="s">
        <v>904</v>
      </c>
      <c r="C2401" s="14" t="n">
        <v>7707</v>
      </c>
      <c r="AMB2401" s="0"/>
      <c r="AMC2401" s="0"/>
      <c r="AMD2401" s="0"/>
      <c r="AME2401" s="0"/>
      <c r="AMF2401" s="0"/>
      <c r="AMG2401" s="0"/>
      <c r="AMH2401" s="0"/>
      <c r="AMI2401" s="0"/>
      <c r="AMJ2401" s="0"/>
    </row>
    <row r="2402" s="12" customFormat="true" ht="29.85" hidden="false" customHeight="false" outlineLevel="0" collapsed="false">
      <c r="A2402" s="99" t="n">
        <v>205314885</v>
      </c>
      <c r="B2402" s="13" t="s">
        <v>6607</v>
      </c>
      <c r="C2402" s="14" t="n">
        <v>7707</v>
      </c>
      <c r="AMB2402" s="0"/>
      <c r="AMC2402" s="0"/>
      <c r="AMD2402" s="0"/>
      <c r="AME2402" s="0"/>
      <c r="AMF2402" s="0"/>
      <c r="AMG2402" s="0"/>
      <c r="AMH2402" s="0"/>
      <c r="AMI2402" s="0"/>
      <c r="AMJ2402" s="0"/>
    </row>
    <row r="2403" s="12" customFormat="true" ht="29.85" hidden="false" customHeight="false" outlineLevel="0" collapsed="false">
      <c r="A2403" s="99" t="n">
        <v>205314889</v>
      </c>
      <c r="B2403" s="13" t="s">
        <v>3956</v>
      </c>
      <c r="C2403" s="14" t="n">
        <v>7707</v>
      </c>
      <c r="AMB2403" s="0"/>
      <c r="AMC2403" s="0"/>
      <c r="AMD2403" s="0"/>
      <c r="AME2403" s="0"/>
      <c r="AMF2403" s="0"/>
      <c r="AMG2403" s="0"/>
      <c r="AMH2403" s="0"/>
      <c r="AMI2403" s="0"/>
      <c r="AMJ2403" s="0"/>
    </row>
    <row r="2404" s="30" customFormat="true" ht="29.85" hidden="false" customHeight="false" outlineLevel="0" collapsed="false">
      <c r="A2404" s="99" t="n">
        <v>205314891</v>
      </c>
      <c r="B2404" s="13" t="s">
        <v>3541</v>
      </c>
      <c r="C2404" s="14" t="n">
        <v>4693.5</v>
      </c>
      <c r="ALZ2404" s="0"/>
      <c r="AMA2404" s="0"/>
      <c r="AMB2404" s="0"/>
      <c r="AMC2404" s="0"/>
      <c r="AMD2404" s="0"/>
      <c r="AME2404" s="0"/>
      <c r="AMF2404" s="0"/>
      <c r="AMG2404" s="0"/>
      <c r="AMH2404" s="0"/>
      <c r="AMI2404" s="0"/>
      <c r="AMJ2404" s="0"/>
    </row>
    <row r="2405" s="12" customFormat="true" ht="29.85" hidden="false" customHeight="false" outlineLevel="0" collapsed="false">
      <c r="A2405" s="7" t="n">
        <v>205314901</v>
      </c>
      <c r="B2405" s="9" t="s">
        <v>1009</v>
      </c>
      <c r="C2405" s="10" t="n">
        <v>7707</v>
      </c>
      <c r="AMB2405" s="0"/>
      <c r="AMC2405" s="0"/>
      <c r="AMD2405" s="0"/>
      <c r="AME2405" s="0"/>
      <c r="AMF2405" s="0"/>
      <c r="AMG2405" s="0"/>
      <c r="AMH2405" s="0"/>
      <c r="AMI2405" s="0"/>
      <c r="AMJ2405" s="0"/>
    </row>
    <row r="2406" customFormat="false" ht="29.85" hidden="false" customHeight="false" outlineLevel="0" collapsed="false">
      <c r="A2406" s="7" t="n">
        <v>205314901</v>
      </c>
      <c r="B2406" s="9" t="s">
        <v>1010</v>
      </c>
      <c r="C2406" s="10" t="n">
        <v>7707</v>
      </c>
    </row>
    <row r="2407" customFormat="false" ht="15.65" hidden="false" customHeight="false" outlineLevel="0" collapsed="false">
      <c r="A2407" s="128" t="n">
        <v>205314905</v>
      </c>
      <c r="B2407" s="13" t="s">
        <v>2041</v>
      </c>
      <c r="C2407" s="14" t="n">
        <v>9387</v>
      </c>
    </row>
    <row r="2408" customFormat="false" ht="15.65" hidden="false" customHeight="false" outlineLevel="0" collapsed="false">
      <c r="A2408" s="99" t="n">
        <v>205314916</v>
      </c>
      <c r="B2408" s="13" t="s">
        <v>1981</v>
      </c>
      <c r="C2408" s="14" t="n">
        <v>3853.5</v>
      </c>
    </row>
    <row r="2409" customFormat="false" ht="29.85" hidden="false" customHeight="false" outlineLevel="0" collapsed="false">
      <c r="A2409" s="99" t="n">
        <v>205314918</v>
      </c>
      <c r="B2409" s="13" t="s">
        <v>3236</v>
      </c>
      <c r="C2409" s="14" t="n">
        <v>7707</v>
      </c>
    </row>
    <row r="2410" customFormat="false" ht="15.65" hidden="false" customHeight="false" outlineLevel="0" collapsed="false">
      <c r="A2410" s="128" t="n">
        <v>205314920</v>
      </c>
      <c r="B2410" s="13" t="s">
        <v>4230</v>
      </c>
      <c r="C2410" s="14" t="n">
        <v>15414</v>
      </c>
    </row>
    <row r="2411" customFormat="false" ht="29.85" hidden="false" customHeight="false" outlineLevel="0" collapsed="false">
      <c r="A2411" s="99" t="n">
        <v>205314943</v>
      </c>
      <c r="B2411" s="13" t="s">
        <v>4110</v>
      </c>
      <c r="C2411" s="14" t="n">
        <v>11560.5</v>
      </c>
    </row>
    <row r="2412" customFormat="false" ht="29.85" hidden="false" customHeight="false" outlineLevel="0" collapsed="false">
      <c r="A2412" s="99" t="n">
        <v>205314945</v>
      </c>
      <c r="B2412" s="13" t="s">
        <v>4267</v>
      </c>
      <c r="C2412" s="14" t="n">
        <v>11486.8</v>
      </c>
    </row>
    <row r="2413" s="30" customFormat="true" ht="15.65" hidden="false" customHeight="false" outlineLevel="0" collapsed="false">
      <c r="A2413" s="99" t="n">
        <v>205314947</v>
      </c>
      <c r="B2413" s="13" t="s">
        <v>1563</v>
      </c>
      <c r="C2413" s="14" t="n">
        <v>7707</v>
      </c>
      <c r="ALZ2413" s="0"/>
      <c r="AMA2413" s="0"/>
      <c r="AMB2413" s="0"/>
      <c r="AMC2413" s="0"/>
      <c r="AMD2413" s="0"/>
      <c r="AME2413" s="0"/>
      <c r="AMF2413" s="0"/>
      <c r="AMG2413" s="0"/>
      <c r="AMH2413" s="0"/>
      <c r="AMI2413" s="0"/>
      <c r="AMJ2413" s="0"/>
    </row>
    <row r="2414" customFormat="false" ht="29.85" hidden="false" customHeight="false" outlineLevel="0" collapsed="false">
      <c r="A2414" s="99" t="n">
        <v>205314949</v>
      </c>
      <c r="B2414" s="13" t="s">
        <v>4150</v>
      </c>
      <c r="C2414" s="14" t="n">
        <v>11560.5</v>
      </c>
    </row>
    <row r="2415" customFormat="false" ht="29.85" hidden="false" customHeight="false" outlineLevel="0" collapsed="false">
      <c r="A2415" s="99" t="n">
        <v>205314952</v>
      </c>
      <c r="B2415" s="13" t="s">
        <v>3875</v>
      </c>
      <c r="C2415" s="14" t="n">
        <v>7707</v>
      </c>
    </row>
    <row r="2416" customFormat="false" ht="15.65" hidden="false" customHeight="false" outlineLevel="0" collapsed="false">
      <c r="A2416" s="128" t="n">
        <v>205314953</v>
      </c>
      <c r="B2416" s="13" t="s">
        <v>3544</v>
      </c>
      <c r="C2416" s="14" t="n">
        <v>11486.8</v>
      </c>
    </row>
    <row r="2417" customFormat="false" ht="29.85" hidden="false" customHeight="false" outlineLevel="0" collapsed="false">
      <c r="A2417" s="99" t="n">
        <v>205314957</v>
      </c>
      <c r="B2417" s="13" t="s">
        <v>895</v>
      </c>
      <c r="C2417" s="14" t="n">
        <v>23121</v>
      </c>
    </row>
    <row r="2418" s="30" customFormat="true" ht="15.65" hidden="false" customHeight="false" outlineLevel="0" collapsed="false">
      <c r="A2418" s="99" t="n">
        <v>205314958</v>
      </c>
      <c r="B2418" s="13" t="s">
        <v>4711</v>
      </c>
      <c r="C2418" s="14" t="n">
        <v>7707</v>
      </c>
      <c r="ALZ2418" s="0"/>
      <c r="AMA2418" s="0"/>
      <c r="AMB2418" s="0"/>
      <c r="AMC2418" s="0"/>
      <c r="AMD2418" s="0"/>
      <c r="AME2418" s="0"/>
      <c r="AMF2418" s="0"/>
      <c r="AMG2418" s="0"/>
      <c r="AMH2418" s="0"/>
      <c r="AMI2418" s="0"/>
      <c r="AMJ2418" s="0"/>
    </row>
    <row r="2419" customFormat="false" ht="15.65" hidden="false" customHeight="false" outlineLevel="0" collapsed="false">
      <c r="A2419" s="99" t="n">
        <v>205314965</v>
      </c>
      <c r="B2419" s="13" t="s">
        <v>3872</v>
      </c>
      <c r="C2419" s="14" t="n">
        <v>7707</v>
      </c>
    </row>
    <row r="2420" customFormat="false" ht="15.65" hidden="false" customHeight="false" outlineLevel="0" collapsed="false">
      <c r="A2420" s="99" t="n">
        <v>205314968</v>
      </c>
      <c r="B2420" s="13" t="s">
        <v>4471</v>
      </c>
      <c r="C2420" s="14" t="n">
        <v>3853.5</v>
      </c>
    </row>
    <row r="2421" customFormat="false" ht="29.85" hidden="false" customHeight="false" outlineLevel="0" collapsed="false">
      <c r="A2421" s="99" t="n">
        <v>205314975</v>
      </c>
      <c r="B2421" s="13" t="s">
        <v>181</v>
      </c>
      <c r="C2421" s="14" t="n">
        <v>11486.8</v>
      </c>
    </row>
    <row r="2422" customFormat="false" ht="29.85" hidden="false" customHeight="false" outlineLevel="0" collapsed="false">
      <c r="A2422" s="7" t="n">
        <v>205314977</v>
      </c>
      <c r="B2422" s="9" t="s">
        <v>1172</v>
      </c>
      <c r="C2422" s="10" t="n">
        <v>7707</v>
      </c>
    </row>
    <row r="2423" customFormat="false" ht="29.85" hidden="false" customHeight="false" outlineLevel="0" collapsed="false">
      <c r="A2423" s="7" t="n">
        <v>205314977</v>
      </c>
      <c r="B2423" s="9" t="s">
        <v>1173</v>
      </c>
      <c r="C2423" s="10" t="n">
        <v>7707</v>
      </c>
    </row>
    <row r="2424" customFormat="false" ht="29.85" hidden="false" customHeight="false" outlineLevel="0" collapsed="false">
      <c r="A2424" s="99" t="n">
        <v>205314986</v>
      </c>
      <c r="B2424" s="13" t="s">
        <v>2975</v>
      </c>
      <c r="C2424" s="14" t="n">
        <v>7707</v>
      </c>
    </row>
    <row r="2425" customFormat="false" ht="29.85" hidden="false" customHeight="false" outlineLevel="0" collapsed="false">
      <c r="A2425" s="99" t="n">
        <v>205314997</v>
      </c>
      <c r="B2425" s="13" t="s">
        <v>3422</v>
      </c>
      <c r="C2425" s="14" t="n">
        <v>5743.4</v>
      </c>
    </row>
    <row r="2426" customFormat="false" ht="29.85" hidden="false" customHeight="false" outlineLevel="0" collapsed="false">
      <c r="A2426" s="99" t="n">
        <v>205314999</v>
      </c>
      <c r="B2426" s="13" t="s">
        <v>6138</v>
      </c>
      <c r="C2426" s="14" t="n">
        <v>11486.8</v>
      </c>
    </row>
    <row r="2427" s="38" customFormat="true" ht="15.65" hidden="false" customHeight="false" outlineLevel="0" collapsed="false">
      <c r="A2427" s="99" t="n">
        <v>205315000</v>
      </c>
      <c r="B2427" s="13" t="s">
        <v>1577</v>
      </c>
      <c r="C2427" s="14" t="n">
        <v>11486.8</v>
      </c>
      <c r="ALZ2427" s="0"/>
      <c r="AMA2427" s="0"/>
      <c r="AMB2427" s="0"/>
      <c r="AMC2427" s="0"/>
      <c r="AMD2427" s="0"/>
      <c r="AME2427" s="0"/>
      <c r="AMF2427" s="0"/>
      <c r="AMG2427" s="0"/>
      <c r="AMH2427" s="0"/>
      <c r="AMI2427" s="0"/>
      <c r="AMJ2427" s="0"/>
    </row>
    <row r="2428" customFormat="false" ht="15.65" hidden="false" customHeight="false" outlineLevel="0" collapsed="false">
      <c r="A2428" s="99" t="n">
        <v>205315002</v>
      </c>
      <c r="B2428" s="13" t="s">
        <v>4683</v>
      </c>
      <c r="C2428" s="14" t="n">
        <v>23121</v>
      </c>
    </row>
    <row r="2429" customFormat="false" ht="29.85" hidden="false" customHeight="false" outlineLevel="0" collapsed="false">
      <c r="A2429" s="99" t="n">
        <v>205315014</v>
      </c>
      <c r="B2429" s="13" t="s">
        <v>632</v>
      </c>
      <c r="C2429" s="14" t="n">
        <v>11560.5</v>
      </c>
    </row>
    <row r="2430" customFormat="false" ht="29.85" hidden="false" customHeight="false" outlineLevel="0" collapsed="false">
      <c r="A2430" s="99" t="n">
        <v>205315022</v>
      </c>
      <c r="B2430" s="13" t="s">
        <v>5855</v>
      </c>
      <c r="C2430" s="14" t="n">
        <v>7707</v>
      </c>
    </row>
    <row r="2431" customFormat="false" ht="29.85" hidden="false" customHeight="false" outlineLevel="0" collapsed="false">
      <c r="A2431" s="7" t="n">
        <v>205315036</v>
      </c>
      <c r="B2431" s="9" t="s">
        <v>5920</v>
      </c>
      <c r="C2431" s="10" t="n">
        <v>11486.8</v>
      </c>
    </row>
    <row r="2432" customFormat="false" ht="29.85" hidden="false" customHeight="false" outlineLevel="0" collapsed="false">
      <c r="A2432" s="7" t="n">
        <v>205315036</v>
      </c>
      <c r="B2432" s="9" t="s">
        <v>5921</v>
      </c>
      <c r="C2432" s="10" t="n">
        <v>11486.8</v>
      </c>
    </row>
    <row r="2433" customFormat="false" ht="29.85" hidden="false" customHeight="false" outlineLevel="0" collapsed="false">
      <c r="A2433" s="99" t="n">
        <v>205315042</v>
      </c>
      <c r="B2433" s="13" t="s">
        <v>5843</v>
      </c>
      <c r="C2433" s="14" t="n">
        <v>7707</v>
      </c>
    </row>
    <row r="2434" customFormat="false" ht="29.85" hidden="false" customHeight="false" outlineLevel="0" collapsed="false">
      <c r="A2434" s="7" t="n">
        <v>205315046</v>
      </c>
      <c r="B2434" s="9" t="s">
        <v>5519</v>
      </c>
      <c r="C2434" s="10" t="n">
        <v>11486.8</v>
      </c>
    </row>
    <row r="2435" customFormat="false" ht="29.85" hidden="false" customHeight="false" outlineLevel="0" collapsed="false">
      <c r="A2435" s="7" t="n">
        <v>205315046</v>
      </c>
      <c r="B2435" s="9" t="s">
        <v>5520</v>
      </c>
      <c r="C2435" s="10" t="n">
        <v>11486.8</v>
      </c>
    </row>
    <row r="2436" customFormat="false" ht="29.85" hidden="false" customHeight="false" outlineLevel="0" collapsed="false">
      <c r="A2436" s="99" t="n">
        <v>205315050</v>
      </c>
      <c r="B2436" s="13" t="s">
        <v>5786</v>
      </c>
      <c r="C2436" s="14" t="n">
        <v>23121</v>
      </c>
    </row>
    <row r="2437" customFormat="false" ht="15.65" hidden="false" customHeight="false" outlineLevel="0" collapsed="false">
      <c r="A2437" s="99" t="n">
        <v>205315055</v>
      </c>
      <c r="B2437" s="13" t="s">
        <v>1883</v>
      </c>
      <c r="C2437" s="14" t="n">
        <v>7707</v>
      </c>
    </row>
    <row r="2438" customFormat="false" ht="29.85" hidden="false" customHeight="false" outlineLevel="0" collapsed="false">
      <c r="A2438" s="99" t="n">
        <v>205315059</v>
      </c>
      <c r="B2438" s="13" t="s">
        <v>2342</v>
      </c>
      <c r="C2438" s="14" t="n">
        <v>7707</v>
      </c>
    </row>
    <row r="2439" customFormat="false" ht="29.85" hidden="false" customHeight="false" outlineLevel="0" collapsed="false">
      <c r="A2439" s="99" t="n">
        <v>205315060</v>
      </c>
      <c r="B2439" s="13" t="s">
        <v>3316</v>
      </c>
      <c r="C2439" s="14" t="n">
        <v>7707</v>
      </c>
    </row>
    <row r="2440" customFormat="false" ht="29.85" hidden="false" customHeight="false" outlineLevel="0" collapsed="false">
      <c r="A2440" s="99" t="n">
        <v>205315061</v>
      </c>
      <c r="B2440" s="13" t="s">
        <v>4345</v>
      </c>
      <c r="C2440" s="14" t="n">
        <v>11486.8</v>
      </c>
    </row>
    <row r="2441" customFormat="false" ht="29.85" hidden="false" customHeight="false" outlineLevel="0" collapsed="false">
      <c r="A2441" s="99" t="n">
        <v>205315062</v>
      </c>
      <c r="B2441" s="13" t="s">
        <v>2479</v>
      </c>
      <c r="C2441" s="14" t="n">
        <v>11486.8</v>
      </c>
    </row>
    <row r="2442" customFormat="false" ht="29.85" hidden="false" customHeight="false" outlineLevel="0" collapsed="false">
      <c r="A2442" s="99" t="n">
        <v>205315076</v>
      </c>
      <c r="B2442" s="13" t="s">
        <v>2896</v>
      </c>
      <c r="C2442" s="14" t="n">
        <v>7707</v>
      </c>
    </row>
    <row r="2443" s="12" customFormat="true" ht="29.85" hidden="false" customHeight="false" outlineLevel="0" collapsed="false">
      <c r="A2443" s="99" t="n">
        <v>205315078</v>
      </c>
      <c r="B2443" s="13" t="s">
        <v>4127</v>
      </c>
      <c r="C2443" s="14" t="n">
        <v>11560.5</v>
      </c>
      <c r="AMB2443" s="0"/>
      <c r="AMC2443" s="0"/>
      <c r="AMD2443" s="0"/>
      <c r="AME2443" s="0"/>
      <c r="AMF2443" s="0"/>
      <c r="AMG2443" s="0"/>
      <c r="AMH2443" s="0"/>
      <c r="AMI2443" s="0"/>
      <c r="AMJ2443" s="0"/>
    </row>
    <row r="2444" s="12" customFormat="true" ht="15.65" hidden="false" customHeight="false" outlineLevel="0" collapsed="false">
      <c r="A2444" s="99" t="n">
        <v>205315079</v>
      </c>
      <c r="B2444" s="13" t="s">
        <v>3097</v>
      </c>
      <c r="C2444" s="14" t="n">
        <v>22973.6</v>
      </c>
      <c r="AMB2444" s="0"/>
      <c r="AMC2444" s="0"/>
      <c r="AMD2444" s="0"/>
      <c r="AME2444" s="0"/>
      <c r="AMF2444" s="0"/>
      <c r="AMG2444" s="0"/>
      <c r="AMH2444" s="0"/>
      <c r="AMI2444" s="0"/>
      <c r="AMJ2444" s="0"/>
    </row>
    <row r="2445" customFormat="false" ht="29.85" hidden="false" customHeight="false" outlineLevel="0" collapsed="false">
      <c r="A2445" s="99" t="n">
        <v>205315084</v>
      </c>
      <c r="B2445" s="13" t="s">
        <v>4664</v>
      </c>
      <c r="C2445" s="14" t="n">
        <v>15414</v>
      </c>
    </row>
    <row r="2446" customFormat="false" ht="29.85" hidden="false" customHeight="false" outlineLevel="0" collapsed="false">
      <c r="A2446" s="128" t="n">
        <v>205315089</v>
      </c>
      <c r="B2446" s="13" t="s">
        <v>6575</v>
      </c>
      <c r="C2446" s="14" t="n">
        <v>11560.5</v>
      </c>
    </row>
    <row r="2447" s="30" customFormat="true" ht="29.85" hidden="false" customHeight="false" outlineLevel="0" collapsed="false">
      <c r="A2447" s="99" t="n">
        <v>205315090</v>
      </c>
      <c r="B2447" s="13" t="s">
        <v>3959</v>
      </c>
      <c r="C2447" s="14" t="n">
        <v>19267.5</v>
      </c>
      <c r="ALZ2447" s="0"/>
      <c r="AMA2447" s="0"/>
      <c r="AMB2447" s="0"/>
      <c r="AMC2447" s="0"/>
      <c r="AMD2447" s="0"/>
      <c r="AME2447" s="0"/>
      <c r="AMF2447" s="0"/>
      <c r="AMG2447" s="0"/>
      <c r="AMH2447" s="0"/>
      <c r="AMI2447" s="0"/>
      <c r="AMJ2447" s="0"/>
    </row>
    <row r="2448" customFormat="false" ht="29.85" hidden="false" customHeight="false" outlineLevel="0" collapsed="false">
      <c r="A2448" s="99" t="n">
        <v>205315095</v>
      </c>
      <c r="B2448" s="13" t="s">
        <v>1780</v>
      </c>
      <c r="C2448" s="14" t="n">
        <v>4693.5</v>
      </c>
    </row>
    <row r="2449" customFormat="false" ht="29.85" hidden="false" customHeight="false" outlineLevel="0" collapsed="false">
      <c r="A2449" s="99" t="n">
        <v>205315099</v>
      </c>
      <c r="B2449" s="13" t="s">
        <v>6616</v>
      </c>
      <c r="C2449" s="14" t="n">
        <v>7707</v>
      </c>
    </row>
    <row r="2450" customFormat="false" ht="15.65" hidden="false" customHeight="false" outlineLevel="0" collapsed="false">
      <c r="A2450" s="7" t="n">
        <v>205315102</v>
      </c>
      <c r="B2450" s="9" t="s">
        <v>3285</v>
      </c>
      <c r="C2450" s="10" t="n">
        <v>7707</v>
      </c>
    </row>
    <row r="2451" customFormat="false" ht="29.85" hidden="false" customHeight="false" outlineLevel="0" collapsed="false">
      <c r="A2451" s="7" t="n">
        <v>205315102</v>
      </c>
      <c r="B2451" s="24" t="s">
        <v>3286</v>
      </c>
      <c r="C2451" s="25" t="n">
        <v>7707</v>
      </c>
    </row>
    <row r="2452" customFormat="false" ht="15.65" hidden="false" customHeight="false" outlineLevel="0" collapsed="false">
      <c r="A2452" s="99" t="n">
        <v>205315105</v>
      </c>
      <c r="B2452" s="13" t="s">
        <v>1961</v>
      </c>
      <c r="C2452" s="14" t="n">
        <v>9387</v>
      </c>
    </row>
    <row r="2453" s="30" customFormat="true" ht="15.65" hidden="false" customHeight="false" outlineLevel="0" collapsed="false">
      <c r="A2453" s="99" t="n">
        <v>205315114</v>
      </c>
      <c r="B2453" s="13" t="s">
        <v>844</v>
      </c>
      <c r="C2453" s="14" t="n">
        <v>3853.5</v>
      </c>
      <c r="ALZ2453" s="0"/>
      <c r="AMA2453" s="0"/>
      <c r="AMB2453" s="0"/>
      <c r="AMC2453" s="0"/>
      <c r="AMD2453" s="0"/>
      <c r="AME2453" s="0"/>
      <c r="AMF2453" s="0"/>
      <c r="AMG2453" s="0"/>
      <c r="AMH2453" s="0"/>
      <c r="AMI2453" s="0"/>
      <c r="AMJ2453" s="0"/>
    </row>
    <row r="2454" customFormat="false" ht="29.85" hidden="false" customHeight="false" outlineLevel="0" collapsed="false">
      <c r="A2454" s="99" t="n">
        <v>205315117</v>
      </c>
      <c r="B2454" s="13" t="s">
        <v>3857</v>
      </c>
      <c r="C2454" s="14" t="n">
        <v>7707</v>
      </c>
    </row>
    <row r="2455" customFormat="false" ht="15.65" hidden="false" customHeight="false" outlineLevel="0" collapsed="false">
      <c r="A2455" s="99" t="n">
        <v>205315119</v>
      </c>
      <c r="B2455" s="13" t="s">
        <v>6855</v>
      </c>
      <c r="C2455" s="14" t="n">
        <v>3853.5</v>
      </c>
    </row>
    <row r="2456" customFormat="false" ht="29.85" hidden="false" customHeight="false" outlineLevel="0" collapsed="false">
      <c r="A2456" s="7" t="n">
        <v>205315120</v>
      </c>
      <c r="B2456" s="9" t="s">
        <v>5638</v>
      </c>
      <c r="C2456" s="10" t="n">
        <v>23467.5</v>
      </c>
    </row>
    <row r="2457" customFormat="false" ht="29.85" hidden="false" customHeight="false" outlineLevel="0" collapsed="false">
      <c r="A2457" s="7" t="n">
        <v>205315120</v>
      </c>
      <c r="B2457" s="9" t="s">
        <v>5639</v>
      </c>
      <c r="C2457" s="10" t="n">
        <v>23467.5</v>
      </c>
    </row>
    <row r="2458" s="30" customFormat="true" ht="29.85" hidden="false" customHeight="false" outlineLevel="0" collapsed="false">
      <c r="A2458" s="7" t="n">
        <v>205315120</v>
      </c>
      <c r="B2458" s="9" t="s">
        <v>5640</v>
      </c>
      <c r="C2458" s="10" t="n">
        <v>14080.5</v>
      </c>
      <c r="ALZ2458" s="0"/>
      <c r="AMA2458" s="0"/>
      <c r="AMB2458" s="0"/>
      <c r="AMC2458" s="0"/>
      <c r="AMD2458" s="0"/>
      <c r="AME2458" s="0"/>
      <c r="AMF2458" s="0"/>
      <c r="AMG2458" s="0"/>
      <c r="AMH2458" s="0"/>
      <c r="AMI2458" s="0"/>
      <c r="AMJ2458" s="0"/>
    </row>
    <row r="2459" customFormat="false" ht="29.85" hidden="false" customHeight="false" outlineLevel="0" collapsed="false">
      <c r="A2459" s="99" t="n">
        <v>205315134</v>
      </c>
      <c r="B2459" s="13" t="s">
        <v>6539</v>
      </c>
      <c r="C2459" s="14" t="n">
        <v>3853.5</v>
      </c>
    </row>
    <row r="2460" customFormat="false" ht="29.85" hidden="false" customHeight="false" outlineLevel="0" collapsed="false">
      <c r="A2460" s="128" t="n">
        <v>205315139</v>
      </c>
      <c r="B2460" s="13" t="s">
        <v>2445</v>
      </c>
      <c r="C2460" s="14" t="n">
        <v>3853.5</v>
      </c>
    </row>
    <row r="2461" customFormat="false" ht="15.65" hidden="false" customHeight="false" outlineLevel="0" collapsed="false">
      <c r="A2461" s="99" t="n">
        <v>205315142</v>
      </c>
      <c r="B2461" s="13" t="s">
        <v>2044</v>
      </c>
      <c r="C2461" s="14" t="n">
        <v>7707</v>
      </c>
    </row>
    <row r="2462" s="30" customFormat="true" ht="15.65" hidden="false" customHeight="false" outlineLevel="0" collapsed="false">
      <c r="A2462" s="99" t="n">
        <v>205315144</v>
      </c>
      <c r="B2462" s="13" t="s">
        <v>5359</v>
      </c>
      <c r="C2462" s="14" t="n">
        <v>3853.5</v>
      </c>
      <c r="ALZ2462" s="0"/>
      <c r="AMA2462" s="0"/>
      <c r="AMB2462" s="0"/>
      <c r="AMC2462" s="0"/>
      <c r="AMD2462" s="0"/>
      <c r="AME2462" s="0"/>
      <c r="AMF2462" s="0"/>
      <c r="AMG2462" s="0"/>
      <c r="AMH2462" s="0"/>
      <c r="AMI2462" s="0"/>
      <c r="AMJ2462" s="0"/>
    </row>
    <row r="2463" s="12" customFormat="true" ht="15.65" hidden="false" customHeight="false" outlineLevel="0" collapsed="false">
      <c r="A2463" s="7" t="n">
        <v>205315145</v>
      </c>
      <c r="B2463" s="9" t="s">
        <v>6578</v>
      </c>
      <c r="C2463" s="10" t="n">
        <v>11560.5</v>
      </c>
      <c r="AMB2463" s="0"/>
      <c r="AMC2463" s="0"/>
      <c r="AMD2463" s="0"/>
      <c r="AME2463" s="0"/>
      <c r="AMF2463" s="0"/>
      <c r="AMG2463" s="0"/>
      <c r="AMH2463" s="0"/>
      <c r="AMI2463" s="0"/>
      <c r="AMJ2463" s="0"/>
    </row>
    <row r="2464" s="12" customFormat="true" ht="15.65" hidden="false" customHeight="false" outlineLevel="0" collapsed="false">
      <c r="A2464" s="7" t="n">
        <v>205315145</v>
      </c>
      <c r="B2464" s="9" t="s">
        <v>6579</v>
      </c>
      <c r="C2464" s="10" t="n">
        <v>11560.5</v>
      </c>
      <c r="AMB2464" s="0"/>
      <c r="AMC2464" s="0"/>
      <c r="AMD2464" s="0"/>
      <c r="AME2464" s="0"/>
      <c r="AMF2464" s="0"/>
      <c r="AMG2464" s="0"/>
      <c r="AMH2464" s="0"/>
      <c r="AMI2464" s="0"/>
      <c r="AMJ2464" s="0"/>
    </row>
    <row r="2465" customFormat="false" ht="29.85" hidden="false" customHeight="false" outlineLevel="0" collapsed="false">
      <c r="A2465" s="7" t="n">
        <v>205315145</v>
      </c>
      <c r="B2465" s="9" t="s">
        <v>6580</v>
      </c>
      <c r="C2465" s="10" t="n">
        <v>11560.5</v>
      </c>
    </row>
    <row r="2466" s="38" customFormat="true" ht="21.45" hidden="false" customHeight="true" outlineLevel="0" collapsed="false">
      <c r="A2466" s="134" t="n">
        <v>205315160</v>
      </c>
      <c r="B2466" s="87" t="s">
        <v>6270</v>
      </c>
      <c r="C2466" s="88" t="n">
        <v>4693.5</v>
      </c>
      <c r="ALZ2466" s="0"/>
      <c r="AMA2466" s="0"/>
      <c r="AMB2466" s="0"/>
      <c r="AMC2466" s="0"/>
      <c r="AMD2466" s="0"/>
      <c r="AME2466" s="0"/>
      <c r="AMF2466" s="0"/>
      <c r="AMG2466" s="0"/>
      <c r="AMH2466" s="0"/>
      <c r="AMI2466" s="0"/>
      <c r="AMJ2466" s="0"/>
    </row>
    <row r="2467" s="30" customFormat="true" ht="29.85" hidden="false" customHeight="false" outlineLevel="0" collapsed="false">
      <c r="A2467" s="99" t="n">
        <v>205315162</v>
      </c>
      <c r="B2467" s="13" t="s">
        <v>2617</v>
      </c>
      <c r="C2467" s="14" t="n">
        <v>3853.5</v>
      </c>
      <c r="ALZ2467" s="0"/>
      <c r="AMA2467" s="0"/>
      <c r="AMB2467" s="0"/>
      <c r="AMC2467" s="0"/>
      <c r="AMD2467" s="0"/>
      <c r="AME2467" s="0"/>
      <c r="AMF2467" s="0"/>
      <c r="AMG2467" s="0"/>
      <c r="AMH2467" s="0"/>
      <c r="AMI2467" s="0"/>
      <c r="AMJ2467" s="0"/>
    </row>
    <row r="2468" customFormat="false" ht="29.85" hidden="false" customHeight="false" outlineLevel="0" collapsed="false">
      <c r="A2468" s="99" t="n">
        <v>205315166</v>
      </c>
      <c r="B2468" s="13" t="s">
        <v>3322</v>
      </c>
      <c r="C2468" s="14" t="n">
        <v>11560.5</v>
      </c>
    </row>
    <row r="2469" s="12" customFormat="true" ht="29.85" hidden="false" customHeight="false" outlineLevel="0" collapsed="false">
      <c r="A2469" s="99" t="n">
        <v>205315170</v>
      </c>
      <c r="B2469" s="13" t="s">
        <v>1931</v>
      </c>
      <c r="C2469" s="14" t="n">
        <v>7707</v>
      </c>
      <c r="AMB2469" s="0"/>
      <c r="AMC2469" s="0"/>
      <c r="AMD2469" s="0"/>
      <c r="AME2469" s="0"/>
      <c r="AMF2469" s="0"/>
      <c r="AMG2469" s="0"/>
      <c r="AMH2469" s="0"/>
      <c r="AMI2469" s="0"/>
      <c r="AMJ2469" s="0"/>
    </row>
    <row r="2470" s="12" customFormat="true" ht="29.85" hidden="false" customHeight="false" outlineLevel="0" collapsed="false">
      <c r="A2470" s="99" t="n">
        <v>205315171</v>
      </c>
      <c r="B2470" s="13" t="s">
        <v>5526</v>
      </c>
      <c r="C2470" s="14" t="n">
        <v>3853.5</v>
      </c>
      <c r="AMB2470" s="0"/>
      <c r="AMC2470" s="0"/>
      <c r="AMD2470" s="0"/>
      <c r="AME2470" s="0"/>
      <c r="AMF2470" s="0"/>
      <c r="AMG2470" s="0"/>
      <c r="AMH2470" s="0"/>
      <c r="AMI2470" s="0"/>
      <c r="AMJ2470" s="0"/>
    </row>
    <row r="2471" s="12" customFormat="true" ht="29.85" hidden="false" customHeight="false" outlineLevel="0" collapsed="false">
      <c r="A2471" s="99" t="n">
        <v>205315172</v>
      </c>
      <c r="B2471" s="13" t="s">
        <v>1958</v>
      </c>
      <c r="C2471" s="14" t="n">
        <v>9387</v>
      </c>
      <c r="AMB2471" s="0"/>
      <c r="AMC2471" s="0"/>
      <c r="AMD2471" s="0"/>
      <c r="AME2471" s="0"/>
      <c r="AMF2471" s="0"/>
      <c r="AMG2471" s="0"/>
      <c r="AMH2471" s="0"/>
      <c r="AMI2471" s="0"/>
      <c r="AMJ2471" s="0"/>
    </row>
    <row r="2472" customFormat="false" ht="29.85" hidden="false" customHeight="false" outlineLevel="0" collapsed="false">
      <c r="A2472" s="99" t="n">
        <v>205315173</v>
      </c>
      <c r="B2472" s="13" t="s">
        <v>5717</v>
      </c>
      <c r="C2472" s="14" t="n">
        <v>7707</v>
      </c>
    </row>
    <row r="2473" customFormat="false" ht="29.85" hidden="false" customHeight="false" outlineLevel="0" collapsed="false">
      <c r="A2473" s="99" t="n">
        <v>205315181</v>
      </c>
      <c r="B2473" s="13" t="s">
        <v>1568</v>
      </c>
      <c r="C2473" s="14" t="n">
        <v>7707</v>
      </c>
    </row>
    <row r="2474" s="30" customFormat="true" ht="29.85" hidden="false" customHeight="false" outlineLevel="0" collapsed="false">
      <c r="A2474" s="99" t="n">
        <v>205315182</v>
      </c>
      <c r="B2474" s="13" t="s">
        <v>3390</v>
      </c>
      <c r="C2474" s="14" t="n">
        <v>7707</v>
      </c>
      <c r="ALZ2474" s="0"/>
      <c r="AMA2474" s="0"/>
      <c r="AMB2474" s="0"/>
      <c r="AMC2474" s="0"/>
      <c r="AMD2474" s="0"/>
      <c r="AME2474" s="0"/>
      <c r="AMF2474" s="0"/>
      <c r="AMG2474" s="0"/>
      <c r="AMH2474" s="0"/>
      <c r="AMI2474" s="0"/>
      <c r="AMJ2474" s="0"/>
    </row>
    <row r="2475" s="12" customFormat="true" ht="29.85" hidden="false" customHeight="false" outlineLevel="0" collapsed="false">
      <c r="A2475" s="128" t="n">
        <v>205315193</v>
      </c>
      <c r="B2475" s="13" t="s">
        <v>2858</v>
      </c>
      <c r="C2475" s="14" t="n">
        <v>7707</v>
      </c>
      <c r="AMB2475" s="0"/>
      <c r="AMC2475" s="0"/>
      <c r="AMD2475" s="0"/>
      <c r="AME2475" s="0"/>
      <c r="AMF2475" s="0"/>
      <c r="AMG2475" s="0"/>
      <c r="AMH2475" s="0"/>
      <c r="AMI2475" s="0"/>
      <c r="AMJ2475" s="0"/>
    </row>
    <row r="2476" customFormat="false" ht="29.85" hidden="false" customHeight="false" outlineLevel="0" collapsed="false">
      <c r="A2476" s="99" t="n">
        <v>205315206</v>
      </c>
      <c r="B2476" s="13" t="s">
        <v>4133</v>
      </c>
      <c r="C2476" s="14" t="n">
        <v>3853.5</v>
      </c>
    </row>
    <row r="2477" s="76" customFormat="true" ht="29.85" hidden="false" customHeight="false" outlineLevel="0" collapsed="false">
      <c r="A2477" s="99" t="n">
        <v>205315220</v>
      </c>
      <c r="B2477" s="13" t="s">
        <v>6215</v>
      </c>
      <c r="C2477" s="14" t="n">
        <v>7707</v>
      </c>
      <c r="ALZ2477" s="12"/>
      <c r="AMA2477" s="12"/>
      <c r="AMB2477" s="0"/>
      <c r="AMC2477" s="0"/>
      <c r="AMD2477" s="0"/>
      <c r="AME2477" s="0"/>
      <c r="AMF2477" s="0"/>
      <c r="AMG2477" s="0"/>
      <c r="AMH2477" s="0"/>
      <c r="AMI2477" s="0"/>
      <c r="AMJ2477" s="0"/>
    </row>
    <row r="2478" s="12" customFormat="true" ht="29.85" hidden="false" customHeight="false" outlineLevel="0" collapsed="false">
      <c r="A2478" s="99" t="n">
        <v>205315224</v>
      </c>
      <c r="B2478" s="13" t="s">
        <v>2807</v>
      </c>
      <c r="C2478" s="14" t="n">
        <v>19267.5</v>
      </c>
      <c r="AMB2478" s="0"/>
      <c r="AMC2478" s="0"/>
      <c r="AMD2478" s="0"/>
      <c r="AME2478" s="0"/>
      <c r="AMF2478" s="0"/>
      <c r="AMG2478" s="0"/>
      <c r="AMH2478" s="0"/>
      <c r="AMI2478" s="0"/>
      <c r="AMJ2478" s="0"/>
    </row>
    <row r="2479" customFormat="false" ht="29.85" hidden="false" customHeight="false" outlineLevel="0" collapsed="false">
      <c r="A2479" s="99" t="n">
        <v>205315229</v>
      </c>
      <c r="B2479" s="13" t="s">
        <v>6583</v>
      </c>
      <c r="C2479" s="14" t="n">
        <v>23121</v>
      </c>
    </row>
    <row r="2480" customFormat="false" ht="29.85" hidden="false" customHeight="false" outlineLevel="0" collapsed="false">
      <c r="A2480" s="99" t="n">
        <v>205315242</v>
      </c>
      <c r="B2480" s="13" t="s">
        <v>3246</v>
      </c>
      <c r="C2480" s="14" t="n">
        <v>11560.5</v>
      </c>
    </row>
    <row r="2481" customFormat="false" ht="29.85" hidden="false" customHeight="false" outlineLevel="0" collapsed="false">
      <c r="A2481" s="99" t="n">
        <v>205315244</v>
      </c>
      <c r="B2481" s="13" t="s">
        <v>198</v>
      </c>
      <c r="C2481" s="14" t="n">
        <v>15414</v>
      </c>
    </row>
    <row r="2482" s="30" customFormat="true" ht="29.85" hidden="false" customHeight="false" outlineLevel="0" collapsed="false">
      <c r="A2482" s="128" t="n">
        <v>205315253</v>
      </c>
      <c r="B2482" s="13" t="s">
        <v>3878</v>
      </c>
      <c r="C2482" s="14" t="n">
        <v>11560.5</v>
      </c>
      <c r="ALZ2482" s="0"/>
      <c r="AMA2482" s="0"/>
      <c r="AMB2482" s="0"/>
      <c r="AMC2482" s="0"/>
      <c r="AMD2482" s="0"/>
      <c r="AME2482" s="0"/>
      <c r="AMF2482" s="0"/>
      <c r="AMG2482" s="0"/>
      <c r="AMH2482" s="0"/>
      <c r="AMI2482" s="0"/>
      <c r="AMJ2482" s="0"/>
    </row>
    <row r="2483" customFormat="false" ht="29.85" hidden="false" customHeight="false" outlineLevel="0" collapsed="false">
      <c r="A2483" s="99" t="n">
        <v>205315267</v>
      </c>
      <c r="B2483" s="13" t="s">
        <v>3072</v>
      </c>
      <c r="C2483" s="14" t="n">
        <v>3853.5</v>
      </c>
    </row>
    <row r="2484" customFormat="false" ht="29.85" hidden="false" customHeight="false" outlineLevel="0" collapsed="false">
      <c r="A2484" s="99" t="n">
        <v>205315283</v>
      </c>
      <c r="B2484" s="13" t="s">
        <v>3510</v>
      </c>
      <c r="C2484" s="14" t="n">
        <v>7707</v>
      </c>
    </row>
    <row r="2485" s="38" customFormat="true" ht="29.85" hidden="false" customHeight="false" outlineLevel="0" collapsed="false">
      <c r="A2485" s="99" t="n">
        <v>205315301</v>
      </c>
      <c r="B2485" s="13" t="s">
        <v>3480</v>
      </c>
      <c r="C2485" s="14" t="n">
        <v>11560.5</v>
      </c>
      <c r="ALZ2485" s="0"/>
      <c r="AMA2485" s="0"/>
      <c r="AMB2485" s="0"/>
      <c r="AMC2485" s="0"/>
      <c r="AMD2485" s="0"/>
      <c r="AME2485" s="0"/>
      <c r="AMF2485" s="0"/>
      <c r="AMG2485" s="0"/>
      <c r="AMH2485" s="0"/>
      <c r="AMI2485" s="0"/>
      <c r="AMJ2485" s="0"/>
    </row>
    <row r="2486" s="12" customFormat="true" ht="15.65" hidden="false" customHeight="false" outlineLevel="0" collapsed="false">
      <c r="A2486" s="7" t="n">
        <v>205315304</v>
      </c>
      <c r="B2486" s="9" t="s">
        <v>581</v>
      </c>
      <c r="C2486" s="10" t="n">
        <v>15414</v>
      </c>
      <c r="AMB2486" s="0"/>
      <c r="AMC2486" s="0"/>
      <c r="AMD2486" s="0"/>
      <c r="AME2486" s="0"/>
      <c r="AMF2486" s="0"/>
      <c r="AMG2486" s="0"/>
      <c r="AMH2486" s="0"/>
      <c r="AMI2486" s="0"/>
      <c r="AMJ2486" s="0"/>
    </row>
    <row r="2487" s="12" customFormat="true" ht="29.85" hidden="false" customHeight="false" outlineLevel="0" collapsed="false">
      <c r="A2487" s="7" t="n">
        <v>205315304</v>
      </c>
      <c r="B2487" s="9" t="s">
        <v>582</v>
      </c>
      <c r="C2487" s="10" t="n">
        <v>15414</v>
      </c>
      <c r="AMB2487" s="0"/>
      <c r="AMC2487" s="0"/>
      <c r="AMD2487" s="0"/>
      <c r="AME2487" s="0"/>
      <c r="AMF2487" s="0"/>
      <c r="AMG2487" s="0"/>
      <c r="AMH2487" s="0"/>
      <c r="AMI2487" s="0"/>
      <c r="AMJ2487" s="0"/>
    </row>
    <row r="2488" s="30" customFormat="true" ht="29.85" hidden="false" customHeight="false" outlineLevel="0" collapsed="false">
      <c r="A2488" s="128" t="n">
        <v>205315309</v>
      </c>
      <c r="B2488" s="13" t="s">
        <v>5443</v>
      </c>
      <c r="C2488" s="14" t="n">
        <v>11560.5</v>
      </c>
      <c r="ALZ2488" s="0"/>
      <c r="AMA2488" s="0"/>
      <c r="AMB2488" s="0"/>
      <c r="AMC2488" s="0"/>
      <c r="AMD2488" s="0"/>
      <c r="AME2488" s="0"/>
      <c r="AMF2488" s="0"/>
      <c r="AMG2488" s="0"/>
      <c r="AMH2488" s="0"/>
      <c r="AMI2488" s="0"/>
      <c r="AMJ2488" s="0"/>
    </row>
    <row r="2489" customFormat="false" ht="29.85" hidden="false" customHeight="false" outlineLevel="0" collapsed="false">
      <c r="A2489" s="99" t="n">
        <v>205315311</v>
      </c>
      <c r="B2489" s="13" t="s">
        <v>4407</v>
      </c>
      <c r="C2489" s="14" t="n">
        <v>9387</v>
      </c>
    </row>
    <row r="2490" customFormat="false" ht="15.65" hidden="false" customHeight="false" outlineLevel="0" collapsed="false">
      <c r="A2490" s="99" t="n">
        <v>205315316</v>
      </c>
      <c r="B2490" s="13" t="s">
        <v>673</v>
      </c>
      <c r="C2490" s="14" t="n">
        <v>11560.5</v>
      </c>
    </row>
    <row r="2491" customFormat="false" ht="29.85" hidden="false" customHeight="false" outlineLevel="0" collapsed="false">
      <c r="A2491" s="99" t="n">
        <v>205315322</v>
      </c>
      <c r="B2491" s="13" t="s">
        <v>3761</v>
      </c>
      <c r="C2491" s="14" t="n">
        <v>11560.5</v>
      </c>
    </row>
    <row r="2492" customFormat="false" ht="29.85" hidden="false" customHeight="false" outlineLevel="0" collapsed="false">
      <c r="A2492" s="99" t="n">
        <v>205315325</v>
      </c>
      <c r="B2492" s="13" t="s">
        <v>6078</v>
      </c>
      <c r="C2492" s="14" t="n">
        <v>7707</v>
      </c>
    </row>
    <row r="2493" customFormat="false" ht="29.85" hidden="false" customHeight="false" outlineLevel="0" collapsed="false">
      <c r="A2493" s="99" t="n">
        <v>205315343</v>
      </c>
      <c r="B2493" s="13" t="s">
        <v>4532</v>
      </c>
      <c r="C2493" s="14" t="n">
        <v>11486.8</v>
      </c>
    </row>
    <row r="2494" customFormat="false" ht="29.85" hidden="false" customHeight="false" outlineLevel="0" collapsed="false">
      <c r="A2494" s="99" t="n">
        <v>205315388</v>
      </c>
      <c r="B2494" s="13" t="s">
        <v>5461</v>
      </c>
      <c r="C2494" s="14" t="n">
        <v>3853.5</v>
      </c>
    </row>
    <row r="2495" s="12" customFormat="true" ht="29.85" hidden="false" customHeight="false" outlineLevel="0" collapsed="false">
      <c r="A2495" s="99" t="n">
        <v>205315396</v>
      </c>
      <c r="B2495" s="13" t="s">
        <v>6366</v>
      </c>
      <c r="C2495" s="14" t="n">
        <v>7707</v>
      </c>
      <c r="AMB2495" s="0"/>
      <c r="AMC2495" s="0"/>
      <c r="AMD2495" s="0"/>
      <c r="AME2495" s="0"/>
      <c r="AMF2495" s="0"/>
      <c r="AMG2495" s="0"/>
      <c r="AMH2495" s="0"/>
      <c r="AMI2495" s="0"/>
      <c r="AMJ2495" s="0"/>
    </row>
    <row r="2496" s="12" customFormat="true" ht="29.85" hidden="false" customHeight="false" outlineLevel="0" collapsed="false">
      <c r="A2496" s="99" t="n">
        <v>205315406</v>
      </c>
      <c r="B2496" s="13" t="s">
        <v>6264</v>
      </c>
      <c r="C2496" s="14" t="n">
        <v>7707</v>
      </c>
      <c r="AMB2496" s="0"/>
      <c r="AMC2496" s="0"/>
      <c r="AMD2496" s="0"/>
      <c r="AME2496" s="0"/>
      <c r="AMF2496" s="0"/>
      <c r="AMG2496" s="0"/>
      <c r="AMH2496" s="0"/>
      <c r="AMI2496" s="0"/>
      <c r="AMJ2496" s="0"/>
    </row>
    <row r="2497" s="30" customFormat="true" ht="29.85" hidden="false" customHeight="false" outlineLevel="0" collapsed="false">
      <c r="A2497" s="99" t="n">
        <v>205315420</v>
      </c>
      <c r="B2497" s="13" t="s">
        <v>5758</v>
      </c>
      <c r="C2497" s="14" t="n">
        <v>11486.8</v>
      </c>
      <c r="ALZ2497" s="0"/>
      <c r="AMA2497" s="0"/>
      <c r="AMB2497" s="0"/>
      <c r="AMC2497" s="0"/>
      <c r="AMD2497" s="0"/>
      <c r="AME2497" s="0"/>
      <c r="AMF2497" s="0"/>
      <c r="AMG2497" s="0"/>
      <c r="AMH2497" s="0"/>
      <c r="AMI2497" s="0"/>
      <c r="AMJ2497" s="0"/>
    </row>
    <row r="2498" customFormat="false" ht="29.85" hidden="false" customHeight="false" outlineLevel="0" collapsed="false">
      <c r="A2498" s="128" t="n">
        <v>205315431</v>
      </c>
      <c r="B2498" s="13" t="s">
        <v>3767</v>
      </c>
      <c r="C2498" s="14" t="n">
        <v>7707</v>
      </c>
    </row>
    <row r="2499" s="38" customFormat="true" ht="29.85" hidden="false" customHeight="false" outlineLevel="0" collapsed="false">
      <c r="A2499" s="99" t="n">
        <v>205315433</v>
      </c>
      <c r="B2499" s="13" t="s">
        <v>2293</v>
      </c>
      <c r="C2499" s="14" t="n">
        <v>7707</v>
      </c>
      <c r="ALZ2499" s="0"/>
      <c r="AMA2499" s="0"/>
      <c r="AMB2499" s="0"/>
      <c r="AMC2499" s="0"/>
      <c r="AMD2499" s="0"/>
      <c r="AME2499" s="0"/>
      <c r="AMF2499" s="0"/>
      <c r="AMG2499" s="0"/>
      <c r="AMH2499" s="0"/>
      <c r="AMI2499" s="0"/>
      <c r="AMJ2499" s="0"/>
    </row>
    <row r="2500" s="76" customFormat="true" ht="29.85" hidden="false" customHeight="false" outlineLevel="0" collapsed="false">
      <c r="A2500" s="99" t="n">
        <v>205315437</v>
      </c>
      <c r="B2500" s="13" t="s">
        <v>2103</v>
      </c>
      <c r="C2500" s="14" t="n">
        <v>7707</v>
      </c>
      <c r="ALZ2500" s="12"/>
      <c r="AMA2500" s="12"/>
      <c r="AMB2500" s="0"/>
      <c r="AMC2500" s="0"/>
      <c r="AMD2500" s="0"/>
      <c r="AME2500" s="0"/>
      <c r="AMF2500" s="0"/>
      <c r="AMG2500" s="0"/>
      <c r="AMH2500" s="0"/>
      <c r="AMI2500" s="0"/>
      <c r="AMJ2500" s="0"/>
    </row>
    <row r="2501" s="12" customFormat="true" ht="29.85" hidden="false" customHeight="false" outlineLevel="0" collapsed="false">
      <c r="A2501" s="99" t="n">
        <v>205315442</v>
      </c>
      <c r="B2501" s="13" t="s">
        <v>3726</v>
      </c>
      <c r="C2501" s="14" t="n">
        <v>7707</v>
      </c>
      <c r="AMB2501" s="0"/>
      <c r="AMC2501" s="0"/>
      <c r="AMD2501" s="0"/>
      <c r="AME2501" s="0"/>
      <c r="AMF2501" s="0"/>
      <c r="AMG2501" s="0"/>
      <c r="AMH2501" s="0"/>
      <c r="AMI2501" s="0"/>
      <c r="AMJ2501" s="0"/>
    </row>
    <row r="2502" customFormat="false" ht="29.85" hidden="false" customHeight="false" outlineLevel="0" collapsed="false">
      <c r="A2502" s="99" t="n">
        <v>205315470</v>
      </c>
      <c r="B2502" s="13" t="s">
        <v>3046</v>
      </c>
      <c r="C2502" s="14" t="n">
        <v>7707</v>
      </c>
    </row>
    <row r="2503" customFormat="false" ht="29.85" hidden="false" customHeight="false" outlineLevel="0" collapsed="false">
      <c r="A2503" s="7" t="n">
        <v>205315471</v>
      </c>
      <c r="B2503" s="9" t="s">
        <v>2329</v>
      </c>
      <c r="C2503" s="10" t="n">
        <v>7707</v>
      </c>
    </row>
    <row r="2504" customFormat="false" ht="29.85" hidden="false" customHeight="false" outlineLevel="0" collapsed="false">
      <c r="A2504" s="7" t="n">
        <v>205315471</v>
      </c>
      <c r="B2504" s="24" t="s">
        <v>2330</v>
      </c>
      <c r="C2504" s="25" t="n">
        <v>7707</v>
      </c>
    </row>
    <row r="2505" customFormat="false" ht="29.85" hidden="false" customHeight="false" outlineLevel="0" collapsed="false">
      <c r="A2505" s="99" t="n">
        <v>205315492</v>
      </c>
      <c r="B2505" s="13" t="s">
        <v>6212</v>
      </c>
      <c r="C2505" s="14" t="n">
        <v>7707</v>
      </c>
    </row>
    <row r="2506" s="53" customFormat="true" ht="15.65" hidden="false" customHeight="false" outlineLevel="0" collapsed="false">
      <c r="A2506" s="99" t="n">
        <v>205315591</v>
      </c>
      <c r="B2506" s="13" t="s">
        <v>233</v>
      </c>
      <c r="C2506" s="14" t="n">
        <v>7707</v>
      </c>
      <c r="ALZ2506" s="12"/>
      <c r="AMA2506" s="12"/>
      <c r="AMB2506" s="0"/>
      <c r="AMC2506" s="0"/>
      <c r="AMD2506" s="0"/>
      <c r="AME2506" s="0"/>
      <c r="AMF2506" s="0"/>
      <c r="AMG2506" s="0"/>
      <c r="AMH2506" s="0"/>
      <c r="AMI2506" s="0"/>
      <c r="AMJ2506" s="0"/>
    </row>
    <row r="2507" s="12" customFormat="true" ht="29.85" hidden="false" customHeight="false" outlineLevel="0" collapsed="false">
      <c r="A2507" s="99" t="n">
        <v>205315601</v>
      </c>
      <c r="B2507" s="13" t="s">
        <v>4208</v>
      </c>
      <c r="C2507" s="14" t="n">
        <v>3853.5</v>
      </c>
      <c r="AMB2507" s="0"/>
      <c r="AMC2507" s="0"/>
      <c r="AMD2507" s="0"/>
      <c r="AME2507" s="0"/>
      <c r="AMF2507" s="0"/>
      <c r="AMG2507" s="0"/>
      <c r="AMH2507" s="0"/>
      <c r="AMI2507" s="0"/>
      <c r="AMJ2507" s="0"/>
    </row>
    <row r="2508" customFormat="false" ht="29.85" hidden="false" customHeight="false" outlineLevel="0" collapsed="false">
      <c r="A2508" s="99" t="n">
        <v>205315678</v>
      </c>
      <c r="B2508" s="13" t="s">
        <v>474</v>
      </c>
      <c r="C2508" s="14" t="n">
        <v>3853.5</v>
      </c>
    </row>
    <row r="2509" s="30" customFormat="true" ht="29.85" hidden="false" customHeight="false" outlineLevel="0" collapsed="false">
      <c r="A2509" s="7" t="n">
        <v>205315691</v>
      </c>
      <c r="B2509" s="9" t="s">
        <v>5330</v>
      </c>
      <c r="C2509" s="10" t="n">
        <v>3853.5</v>
      </c>
      <c r="ALZ2509" s="0"/>
      <c r="AMA2509" s="0"/>
      <c r="AMB2509" s="0"/>
      <c r="AMC2509" s="0"/>
      <c r="AMD2509" s="0"/>
      <c r="AME2509" s="0"/>
      <c r="AMF2509" s="0"/>
      <c r="AMG2509" s="0"/>
      <c r="AMH2509" s="0"/>
      <c r="AMI2509" s="0"/>
      <c r="AMJ2509" s="0"/>
    </row>
    <row r="2510" s="30" customFormat="true" ht="29.85" hidden="false" customHeight="false" outlineLevel="0" collapsed="false">
      <c r="A2510" s="7" t="n">
        <v>205315691</v>
      </c>
      <c r="B2510" s="9" t="s">
        <v>5331</v>
      </c>
      <c r="C2510" s="10" t="n">
        <v>3853.5</v>
      </c>
      <c r="ALZ2510" s="0"/>
      <c r="AMA2510" s="0"/>
      <c r="AMB2510" s="0"/>
      <c r="AMC2510" s="0"/>
      <c r="AMD2510" s="0"/>
      <c r="AME2510" s="0"/>
      <c r="AMF2510" s="0"/>
      <c r="AMG2510" s="0"/>
      <c r="AMH2510" s="0"/>
      <c r="AMI2510" s="0"/>
      <c r="AMJ2510" s="0"/>
    </row>
    <row r="2511" customFormat="false" ht="29.85" hidden="false" customHeight="false" outlineLevel="0" collapsed="false">
      <c r="A2511" s="99" t="n">
        <v>205315794</v>
      </c>
      <c r="B2511" s="13" t="s">
        <v>3142</v>
      </c>
      <c r="C2511" s="14" t="n">
        <v>3853.5</v>
      </c>
    </row>
    <row r="2512" customFormat="false" ht="29.85" hidden="false" customHeight="false" outlineLevel="0" collapsed="false">
      <c r="A2512" s="128" t="n">
        <v>205315894</v>
      </c>
      <c r="B2512" s="13" t="s">
        <v>3559</v>
      </c>
      <c r="C2512" s="14" t="n">
        <v>3853.5</v>
      </c>
    </row>
    <row r="2513" s="95" customFormat="true" ht="15" hidden="false" customHeight="false" outlineLevel="0" collapsed="false">
      <c r="A2513" s="135"/>
      <c r="B2513" s="118"/>
      <c r="C2513" s="119"/>
      <c r="ALZ2513" s="0"/>
      <c r="AMA2513" s="0"/>
      <c r="AMB2513" s="0"/>
      <c r="AMC2513" s="0"/>
      <c r="AMD2513" s="0"/>
      <c r="AME2513" s="0"/>
      <c r="AMF2513" s="0"/>
      <c r="AMG2513" s="0"/>
      <c r="AMH2513" s="0"/>
      <c r="AMI2513" s="0"/>
      <c r="AMJ2513" s="0"/>
    </row>
    <row r="2514" customFormat="false" ht="12.8" hidden="false" customHeight="false" outlineLevel="0" collapsed="false"/>
    <row r="2515" customFormat="false" ht="12.8" hidden="false" customHeight="false" outlineLevel="0" collapsed="false"/>
    <row r="2516" customFormat="false" ht="12.8" hidden="false" customHeight="false" outlineLevel="0" collapsed="false"/>
    <row r="2517" customFormat="false" ht="12.8" hidden="false" customHeight="false" outlineLevel="0" collapsed="false"/>
    <row r="2518" customFormat="false" ht="12.8" hidden="false" customHeight="false" outlineLevel="0" collapsed="false"/>
  </sheetData>
  <autoFilter ref="A1:C2512"/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1:143"/>
  <sheetViews>
    <sheetView windowProtection="false" showFormulas="false" showGridLines="true" showRowColHeaders="true" showZeros="true" rightToLeft="false" tabSelected="false" showOutlineSymbols="true" defaultGridColor="true" view="normal" topLeftCell="A31" colorId="64" zoomScale="90" zoomScaleNormal="90" zoomScalePageLayoutView="100" workbookViewId="0">
      <selection pane="topLeft" activeCell="A143" activeCellId="1" sqref="1816:1816 A143"/>
    </sheetView>
  </sheetViews>
  <sheetFormatPr defaultRowHeight="12.8"/>
  <cols>
    <col collapsed="false" hidden="false" max="1" min="1" style="38" width="11.3418367346939"/>
    <col collapsed="false" hidden="false" max="2" min="2" style="38" width="23.7602040816327"/>
    <col collapsed="false" hidden="false" max="8" min="3" style="38" width="11.3418367346939"/>
    <col collapsed="false" hidden="false" max="9" min="9" style="38" width="59.2602040816327"/>
    <col collapsed="false" hidden="false" max="1025" min="10" style="38" width="11.3418367346939"/>
  </cols>
  <sheetData>
    <row r="1" s="84" customFormat="true" ht="15" hidden="false" customHeight="false" outlineLevel="0" collapsed="false">
      <c r="A1" s="81" t="s">
        <v>0</v>
      </c>
      <c r="B1" s="81" t="s">
        <v>1</v>
      </c>
      <c r="C1" s="81" t="s">
        <v>2</v>
      </c>
      <c r="D1" s="81" t="s">
        <v>3</v>
      </c>
      <c r="E1" s="81" t="s">
        <v>4</v>
      </c>
      <c r="F1" s="81" t="s">
        <v>5</v>
      </c>
      <c r="G1" s="81" t="s">
        <v>6</v>
      </c>
      <c r="H1" s="81" t="s">
        <v>7</v>
      </c>
      <c r="I1" s="81" t="s">
        <v>8</v>
      </c>
      <c r="J1" s="5" t="s">
        <v>9</v>
      </c>
      <c r="K1" s="81" t="s">
        <v>10</v>
      </c>
      <c r="L1" s="81"/>
      <c r="AMI1" s="38"/>
      <c r="AMJ1" s="38"/>
    </row>
    <row r="2" customFormat="false" ht="15.75" hidden="false" customHeight="false" outlineLevel="0" collapsed="false">
      <c r="A2" s="136" t="s">
        <v>4098</v>
      </c>
      <c r="B2" s="35" t="s">
        <v>4099</v>
      </c>
      <c r="C2" s="35" t="s">
        <v>4100</v>
      </c>
      <c r="D2" s="35" t="s">
        <v>28</v>
      </c>
      <c r="E2" s="35" t="n">
        <v>73907</v>
      </c>
      <c r="F2" s="35" t="n">
        <v>1</v>
      </c>
      <c r="G2" s="35" t="n">
        <v>3853.5</v>
      </c>
      <c r="H2" s="35" t="n">
        <f aca="false">(G2*F2)*2</f>
        <v>7707</v>
      </c>
      <c r="I2" s="36" t="s">
        <v>4101</v>
      </c>
      <c r="J2" s="37" t="n">
        <v>3853.5</v>
      </c>
      <c r="K2" s="35" t="n">
        <f aca="false">H2+H3-J2-J3-J4-J5</f>
        <v>0</v>
      </c>
      <c r="L2" s="35"/>
      <c r="M2" s="0"/>
      <c r="N2" s="0"/>
      <c r="O2" s="0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0"/>
      <c r="AC2" s="0"/>
      <c r="AD2" s="0"/>
      <c r="AE2" s="0"/>
      <c r="AF2" s="0"/>
      <c r="AG2" s="0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  <c r="BR2" s="0"/>
      <c r="BS2" s="0"/>
      <c r="BT2" s="0"/>
      <c r="BU2" s="0"/>
      <c r="BV2" s="0"/>
      <c r="BW2" s="0"/>
      <c r="BX2" s="0"/>
      <c r="BY2" s="0"/>
      <c r="BZ2" s="0"/>
      <c r="CA2" s="0"/>
      <c r="CB2" s="0"/>
      <c r="CC2" s="0"/>
      <c r="CD2" s="0"/>
      <c r="CE2" s="0"/>
      <c r="CF2" s="0"/>
      <c r="CG2" s="0"/>
      <c r="CH2" s="0"/>
      <c r="CI2" s="0"/>
      <c r="CJ2" s="0"/>
      <c r="CK2" s="0"/>
      <c r="CL2" s="0"/>
      <c r="CM2" s="0"/>
      <c r="CN2" s="0"/>
      <c r="CO2" s="0"/>
      <c r="CP2" s="0"/>
      <c r="CQ2" s="0"/>
      <c r="CR2" s="0"/>
      <c r="CS2" s="0"/>
      <c r="CT2" s="0"/>
      <c r="CU2" s="0"/>
      <c r="CV2" s="0"/>
      <c r="CW2" s="0"/>
      <c r="CX2" s="0"/>
      <c r="CY2" s="0"/>
      <c r="CZ2" s="0"/>
      <c r="DA2" s="0"/>
      <c r="DB2" s="0"/>
      <c r="DC2" s="0"/>
      <c r="DD2" s="0"/>
      <c r="DE2" s="0"/>
      <c r="DF2" s="0"/>
      <c r="DG2" s="0"/>
      <c r="DH2" s="0"/>
      <c r="DI2" s="0"/>
      <c r="DJ2" s="0"/>
      <c r="DK2" s="0"/>
      <c r="DL2" s="0"/>
      <c r="DM2" s="0"/>
      <c r="DN2" s="0"/>
      <c r="DO2" s="0"/>
      <c r="DP2" s="0"/>
      <c r="DQ2" s="0"/>
      <c r="DR2" s="0"/>
      <c r="DS2" s="0"/>
      <c r="DT2" s="0"/>
      <c r="DU2" s="0"/>
      <c r="DV2" s="0"/>
      <c r="DW2" s="0"/>
      <c r="DX2" s="0"/>
      <c r="DY2" s="0"/>
      <c r="DZ2" s="0"/>
      <c r="EA2" s="0"/>
      <c r="EB2" s="0"/>
      <c r="EC2" s="0"/>
      <c r="ED2" s="0"/>
      <c r="EE2" s="0"/>
      <c r="EF2" s="0"/>
      <c r="EG2" s="0"/>
      <c r="EH2" s="0"/>
      <c r="EI2" s="0"/>
      <c r="EJ2" s="0"/>
      <c r="EK2" s="0"/>
      <c r="EL2" s="0"/>
      <c r="EM2" s="0"/>
      <c r="EN2" s="0"/>
      <c r="EO2" s="0"/>
      <c r="EP2" s="0"/>
      <c r="EQ2" s="0"/>
      <c r="ER2" s="0"/>
      <c r="ES2" s="0"/>
      <c r="ET2" s="0"/>
      <c r="EU2" s="0"/>
      <c r="EV2" s="0"/>
      <c r="EW2" s="0"/>
      <c r="EX2" s="0"/>
      <c r="EY2" s="0"/>
      <c r="EZ2" s="0"/>
      <c r="FA2" s="0"/>
      <c r="FB2" s="0"/>
      <c r="FC2" s="0"/>
      <c r="FD2" s="0"/>
      <c r="FE2" s="0"/>
      <c r="FF2" s="0"/>
      <c r="FG2" s="0"/>
      <c r="FH2" s="0"/>
      <c r="FI2" s="0"/>
      <c r="FJ2" s="0"/>
      <c r="FK2" s="0"/>
      <c r="FL2" s="0"/>
      <c r="FM2" s="0"/>
      <c r="FN2" s="0"/>
      <c r="FO2" s="0"/>
      <c r="FP2" s="0"/>
      <c r="FQ2" s="0"/>
      <c r="FR2" s="0"/>
      <c r="FS2" s="0"/>
      <c r="FT2" s="0"/>
      <c r="FU2" s="0"/>
      <c r="FV2" s="0"/>
      <c r="FW2" s="0"/>
      <c r="FX2" s="0"/>
      <c r="FY2" s="0"/>
      <c r="FZ2" s="0"/>
      <c r="GA2" s="0"/>
      <c r="GB2" s="0"/>
      <c r="GC2" s="0"/>
      <c r="GD2" s="0"/>
      <c r="GE2" s="0"/>
      <c r="GF2" s="0"/>
      <c r="GG2" s="0"/>
      <c r="GH2" s="0"/>
      <c r="GI2" s="0"/>
      <c r="GJ2" s="0"/>
      <c r="GK2" s="0"/>
      <c r="GL2" s="0"/>
      <c r="GM2" s="0"/>
      <c r="GN2" s="0"/>
      <c r="GO2" s="0"/>
      <c r="GP2" s="0"/>
      <c r="GQ2" s="0"/>
      <c r="GR2" s="0"/>
      <c r="GS2" s="0"/>
      <c r="GT2" s="0"/>
      <c r="GU2" s="0"/>
      <c r="GV2" s="0"/>
      <c r="GW2" s="0"/>
      <c r="GX2" s="0"/>
      <c r="GY2" s="0"/>
      <c r="GZ2" s="0"/>
      <c r="HA2" s="0"/>
      <c r="HB2" s="0"/>
      <c r="HC2" s="0"/>
      <c r="HD2" s="0"/>
      <c r="HE2" s="0"/>
      <c r="HF2" s="0"/>
      <c r="HG2" s="0"/>
      <c r="HH2" s="0"/>
      <c r="HI2" s="0"/>
      <c r="HJ2" s="0"/>
      <c r="HK2" s="0"/>
      <c r="HL2" s="0"/>
      <c r="HM2" s="0"/>
      <c r="HN2" s="0"/>
      <c r="HO2" s="0"/>
      <c r="HP2" s="0"/>
      <c r="HQ2" s="0"/>
      <c r="HR2" s="0"/>
      <c r="HS2" s="0"/>
      <c r="HT2" s="0"/>
      <c r="HU2" s="0"/>
      <c r="HV2" s="0"/>
      <c r="HW2" s="0"/>
      <c r="HX2" s="0"/>
      <c r="HY2" s="0"/>
      <c r="HZ2" s="0"/>
      <c r="IA2" s="0"/>
      <c r="IB2" s="0"/>
      <c r="IC2" s="0"/>
      <c r="ID2" s="0"/>
      <c r="IE2" s="0"/>
      <c r="IF2" s="0"/>
      <c r="IG2" s="0"/>
      <c r="IH2" s="0"/>
      <c r="II2" s="0"/>
      <c r="IJ2" s="0"/>
      <c r="IK2" s="0"/>
      <c r="IL2" s="0"/>
      <c r="IM2" s="0"/>
      <c r="IN2" s="0"/>
      <c r="IO2" s="0"/>
      <c r="IP2" s="0"/>
      <c r="IQ2" s="0"/>
      <c r="IR2" s="0"/>
      <c r="IS2" s="0"/>
      <c r="IT2" s="0"/>
      <c r="IU2" s="0"/>
      <c r="IV2" s="0"/>
      <c r="IW2" s="0"/>
      <c r="IX2" s="0"/>
      <c r="IY2" s="0"/>
      <c r="IZ2" s="0"/>
      <c r="JA2" s="0"/>
      <c r="JB2" s="0"/>
      <c r="JC2" s="0"/>
      <c r="JD2" s="0"/>
      <c r="JE2" s="0"/>
      <c r="JF2" s="0"/>
      <c r="JG2" s="0"/>
      <c r="JH2" s="0"/>
      <c r="JI2" s="0"/>
      <c r="JJ2" s="0"/>
      <c r="JK2" s="0"/>
      <c r="JL2" s="0"/>
      <c r="JM2" s="0"/>
      <c r="JN2" s="0"/>
      <c r="JO2" s="0"/>
      <c r="JP2" s="0"/>
      <c r="JQ2" s="0"/>
      <c r="JR2" s="0"/>
      <c r="JS2" s="0"/>
      <c r="JT2" s="0"/>
      <c r="JU2" s="0"/>
      <c r="JV2" s="0"/>
      <c r="JW2" s="0"/>
      <c r="JX2" s="0"/>
      <c r="JY2" s="0"/>
      <c r="JZ2" s="0"/>
      <c r="KA2" s="0"/>
      <c r="KB2" s="0"/>
      <c r="KC2" s="0"/>
      <c r="KD2" s="0"/>
      <c r="KE2" s="0"/>
      <c r="KF2" s="0"/>
      <c r="KG2" s="0"/>
      <c r="KH2" s="0"/>
      <c r="KI2" s="0"/>
      <c r="KJ2" s="0"/>
      <c r="KK2" s="0"/>
      <c r="KL2" s="0"/>
      <c r="KM2" s="0"/>
      <c r="KN2" s="0"/>
      <c r="KO2" s="0"/>
      <c r="KP2" s="0"/>
      <c r="KQ2" s="0"/>
      <c r="KR2" s="0"/>
      <c r="KS2" s="0"/>
      <c r="KT2" s="0"/>
      <c r="KU2" s="0"/>
      <c r="KV2" s="0"/>
      <c r="KW2" s="0"/>
      <c r="KX2" s="0"/>
      <c r="KY2" s="0"/>
      <c r="KZ2" s="0"/>
      <c r="LA2" s="0"/>
      <c r="LB2" s="0"/>
      <c r="LC2" s="0"/>
      <c r="LD2" s="0"/>
      <c r="LE2" s="0"/>
      <c r="LF2" s="0"/>
      <c r="LG2" s="0"/>
      <c r="LH2" s="0"/>
      <c r="LI2" s="0"/>
      <c r="LJ2" s="0"/>
      <c r="LK2" s="0"/>
      <c r="LL2" s="0"/>
      <c r="LM2" s="0"/>
      <c r="LN2" s="0"/>
      <c r="LO2" s="0"/>
      <c r="LP2" s="0"/>
      <c r="LQ2" s="0"/>
      <c r="LR2" s="0"/>
      <c r="LS2" s="0"/>
      <c r="LT2" s="0"/>
      <c r="LU2" s="0"/>
      <c r="LV2" s="0"/>
      <c r="LW2" s="0"/>
      <c r="LX2" s="0"/>
      <c r="LY2" s="0"/>
      <c r="LZ2" s="0"/>
      <c r="MA2" s="0"/>
      <c r="MB2" s="0"/>
      <c r="MC2" s="0"/>
      <c r="MD2" s="0"/>
      <c r="ME2" s="0"/>
      <c r="MF2" s="0"/>
      <c r="MG2" s="0"/>
      <c r="MH2" s="0"/>
      <c r="MI2" s="0"/>
      <c r="MJ2" s="0"/>
      <c r="MK2" s="0"/>
      <c r="ML2" s="0"/>
      <c r="MM2" s="0"/>
      <c r="MN2" s="0"/>
      <c r="MO2" s="0"/>
      <c r="MP2" s="0"/>
      <c r="MQ2" s="0"/>
      <c r="MR2" s="0"/>
      <c r="MS2" s="0"/>
      <c r="MT2" s="0"/>
      <c r="MU2" s="0"/>
      <c r="MV2" s="0"/>
      <c r="MW2" s="0"/>
      <c r="MX2" s="0"/>
      <c r="MY2" s="0"/>
      <c r="MZ2" s="0"/>
      <c r="NA2" s="0"/>
      <c r="NB2" s="0"/>
      <c r="NC2" s="0"/>
      <c r="ND2" s="0"/>
      <c r="NE2" s="0"/>
      <c r="NF2" s="0"/>
      <c r="NG2" s="0"/>
      <c r="NH2" s="0"/>
      <c r="NI2" s="0"/>
      <c r="NJ2" s="0"/>
      <c r="NK2" s="0"/>
      <c r="NL2" s="0"/>
      <c r="NM2" s="0"/>
      <c r="NN2" s="0"/>
      <c r="NO2" s="0"/>
      <c r="NP2" s="0"/>
      <c r="NQ2" s="0"/>
      <c r="NR2" s="0"/>
      <c r="NS2" s="0"/>
      <c r="NT2" s="0"/>
      <c r="NU2" s="0"/>
      <c r="NV2" s="0"/>
      <c r="NW2" s="0"/>
      <c r="NX2" s="0"/>
      <c r="NY2" s="0"/>
      <c r="NZ2" s="0"/>
      <c r="OA2" s="0"/>
      <c r="OB2" s="0"/>
      <c r="OC2" s="0"/>
      <c r="OD2" s="0"/>
      <c r="OE2" s="0"/>
      <c r="OF2" s="0"/>
      <c r="OG2" s="0"/>
      <c r="OH2" s="0"/>
      <c r="OI2" s="0"/>
      <c r="OJ2" s="0"/>
      <c r="OK2" s="0"/>
      <c r="OL2" s="0"/>
      <c r="OM2" s="0"/>
      <c r="ON2" s="0"/>
      <c r="OO2" s="0"/>
      <c r="OP2" s="0"/>
      <c r="OQ2" s="0"/>
      <c r="OR2" s="0"/>
      <c r="OS2" s="0"/>
      <c r="OT2" s="0"/>
      <c r="OU2" s="0"/>
      <c r="OV2" s="0"/>
      <c r="OW2" s="0"/>
      <c r="OX2" s="0"/>
      <c r="OY2" s="0"/>
      <c r="OZ2" s="0"/>
      <c r="PA2" s="0"/>
      <c r="PB2" s="0"/>
      <c r="PC2" s="0"/>
      <c r="PD2" s="0"/>
      <c r="PE2" s="0"/>
      <c r="PF2" s="0"/>
      <c r="PG2" s="0"/>
      <c r="PH2" s="0"/>
      <c r="PI2" s="0"/>
      <c r="PJ2" s="0"/>
      <c r="PK2" s="0"/>
      <c r="PL2" s="0"/>
      <c r="PM2" s="0"/>
      <c r="PN2" s="0"/>
      <c r="PO2" s="0"/>
      <c r="PP2" s="0"/>
      <c r="PQ2" s="0"/>
      <c r="PR2" s="0"/>
      <c r="PS2" s="0"/>
      <c r="PT2" s="0"/>
      <c r="PU2" s="0"/>
      <c r="PV2" s="0"/>
      <c r="PW2" s="0"/>
      <c r="PX2" s="0"/>
      <c r="PY2" s="0"/>
      <c r="PZ2" s="0"/>
      <c r="QA2" s="0"/>
      <c r="QB2" s="0"/>
      <c r="QC2" s="0"/>
      <c r="QD2" s="0"/>
      <c r="QE2" s="0"/>
      <c r="QF2" s="0"/>
      <c r="QG2" s="0"/>
      <c r="QH2" s="0"/>
      <c r="QI2" s="0"/>
      <c r="QJ2" s="0"/>
      <c r="QK2" s="0"/>
      <c r="QL2" s="0"/>
      <c r="QM2" s="0"/>
      <c r="QN2" s="0"/>
      <c r="QO2" s="0"/>
      <c r="QP2" s="0"/>
      <c r="QQ2" s="0"/>
      <c r="QR2" s="0"/>
      <c r="QS2" s="0"/>
      <c r="QT2" s="0"/>
      <c r="QU2" s="0"/>
      <c r="QV2" s="0"/>
      <c r="QW2" s="0"/>
      <c r="QX2" s="0"/>
      <c r="QY2" s="0"/>
      <c r="QZ2" s="0"/>
      <c r="RA2" s="0"/>
      <c r="RB2" s="0"/>
      <c r="RC2" s="0"/>
      <c r="RD2" s="0"/>
      <c r="RE2" s="0"/>
      <c r="RF2" s="0"/>
      <c r="RG2" s="0"/>
      <c r="RH2" s="0"/>
      <c r="RI2" s="0"/>
      <c r="RJ2" s="0"/>
      <c r="RK2" s="0"/>
      <c r="RL2" s="0"/>
      <c r="RM2" s="0"/>
      <c r="RN2" s="0"/>
      <c r="RO2" s="0"/>
      <c r="RP2" s="0"/>
      <c r="RQ2" s="0"/>
      <c r="RR2" s="0"/>
      <c r="RS2" s="0"/>
      <c r="RT2" s="0"/>
      <c r="RU2" s="0"/>
      <c r="RV2" s="0"/>
      <c r="RW2" s="0"/>
      <c r="RX2" s="0"/>
      <c r="RY2" s="0"/>
      <c r="RZ2" s="0"/>
      <c r="SA2" s="0"/>
      <c r="SB2" s="0"/>
      <c r="SC2" s="0"/>
      <c r="SD2" s="0"/>
      <c r="SE2" s="0"/>
      <c r="SF2" s="0"/>
      <c r="SG2" s="0"/>
      <c r="SH2" s="0"/>
      <c r="SI2" s="0"/>
      <c r="SJ2" s="0"/>
      <c r="SK2" s="0"/>
      <c r="SL2" s="0"/>
      <c r="SM2" s="0"/>
      <c r="SN2" s="0"/>
      <c r="SO2" s="0"/>
      <c r="SP2" s="0"/>
      <c r="SQ2" s="0"/>
      <c r="SR2" s="0"/>
      <c r="SS2" s="0"/>
      <c r="ST2" s="0"/>
      <c r="SU2" s="0"/>
      <c r="SV2" s="0"/>
      <c r="SW2" s="0"/>
      <c r="SX2" s="0"/>
      <c r="SY2" s="0"/>
      <c r="SZ2" s="0"/>
      <c r="TA2" s="0"/>
      <c r="TB2" s="0"/>
      <c r="TC2" s="0"/>
      <c r="TD2" s="0"/>
      <c r="TE2" s="0"/>
      <c r="TF2" s="0"/>
      <c r="TG2" s="0"/>
      <c r="TH2" s="0"/>
      <c r="TI2" s="0"/>
      <c r="TJ2" s="0"/>
      <c r="TK2" s="0"/>
      <c r="TL2" s="0"/>
      <c r="TM2" s="0"/>
      <c r="TN2" s="0"/>
      <c r="TO2" s="0"/>
      <c r="TP2" s="0"/>
      <c r="TQ2" s="0"/>
      <c r="TR2" s="0"/>
      <c r="TS2" s="0"/>
      <c r="TT2" s="0"/>
      <c r="TU2" s="0"/>
      <c r="TV2" s="0"/>
      <c r="TW2" s="0"/>
      <c r="TX2" s="0"/>
      <c r="TY2" s="0"/>
      <c r="TZ2" s="0"/>
      <c r="UA2" s="0"/>
      <c r="UB2" s="0"/>
      <c r="UC2" s="0"/>
      <c r="UD2" s="0"/>
      <c r="UE2" s="0"/>
      <c r="UF2" s="0"/>
      <c r="UG2" s="0"/>
      <c r="UH2" s="0"/>
      <c r="UI2" s="0"/>
      <c r="UJ2" s="0"/>
      <c r="UK2" s="0"/>
      <c r="UL2" s="0"/>
      <c r="UM2" s="0"/>
      <c r="UN2" s="0"/>
      <c r="UO2" s="0"/>
      <c r="UP2" s="0"/>
      <c r="UQ2" s="0"/>
      <c r="UR2" s="0"/>
      <c r="US2" s="0"/>
      <c r="UT2" s="0"/>
      <c r="UU2" s="0"/>
      <c r="UV2" s="0"/>
      <c r="UW2" s="0"/>
      <c r="UX2" s="0"/>
      <c r="UY2" s="0"/>
      <c r="UZ2" s="0"/>
      <c r="VA2" s="0"/>
      <c r="VB2" s="0"/>
      <c r="VC2" s="0"/>
      <c r="VD2" s="0"/>
      <c r="VE2" s="0"/>
      <c r="VF2" s="0"/>
      <c r="VG2" s="0"/>
      <c r="VH2" s="0"/>
      <c r="VI2" s="0"/>
      <c r="VJ2" s="0"/>
      <c r="VK2" s="0"/>
      <c r="VL2" s="0"/>
      <c r="VM2" s="0"/>
      <c r="VN2" s="0"/>
      <c r="VO2" s="0"/>
      <c r="VP2" s="0"/>
      <c r="VQ2" s="0"/>
      <c r="VR2" s="0"/>
      <c r="VS2" s="0"/>
      <c r="VT2" s="0"/>
      <c r="VU2" s="0"/>
      <c r="VV2" s="0"/>
      <c r="VW2" s="0"/>
      <c r="VX2" s="0"/>
      <c r="VY2" s="0"/>
      <c r="VZ2" s="0"/>
      <c r="WA2" s="0"/>
      <c r="WB2" s="0"/>
      <c r="WC2" s="0"/>
      <c r="WD2" s="0"/>
      <c r="WE2" s="0"/>
      <c r="WF2" s="0"/>
      <c r="WG2" s="0"/>
      <c r="WH2" s="0"/>
      <c r="WI2" s="0"/>
      <c r="WJ2" s="0"/>
      <c r="WK2" s="0"/>
      <c r="WL2" s="0"/>
      <c r="WM2" s="0"/>
      <c r="WN2" s="0"/>
      <c r="WO2" s="0"/>
      <c r="WP2" s="0"/>
      <c r="WQ2" s="0"/>
      <c r="WR2" s="0"/>
      <c r="WS2" s="0"/>
      <c r="WT2" s="0"/>
      <c r="WU2" s="0"/>
      <c r="WV2" s="0"/>
      <c r="WW2" s="0"/>
      <c r="WX2" s="0"/>
      <c r="WY2" s="0"/>
      <c r="WZ2" s="0"/>
      <c r="XA2" s="0"/>
      <c r="XB2" s="0"/>
      <c r="XC2" s="0"/>
      <c r="XD2" s="0"/>
      <c r="XE2" s="0"/>
      <c r="XF2" s="0"/>
      <c r="XG2" s="0"/>
      <c r="XH2" s="0"/>
      <c r="XI2" s="0"/>
      <c r="XJ2" s="0"/>
      <c r="XK2" s="0"/>
      <c r="XL2" s="0"/>
      <c r="XM2" s="0"/>
      <c r="XN2" s="0"/>
      <c r="XO2" s="0"/>
      <c r="XP2" s="0"/>
      <c r="XQ2" s="0"/>
      <c r="XR2" s="0"/>
      <c r="XS2" s="0"/>
      <c r="XT2" s="0"/>
      <c r="XU2" s="0"/>
      <c r="XV2" s="0"/>
      <c r="XW2" s="0"/>
      <c r="XX2" s="0"/>
      <c r="XY2" s="0"/>
      <c r="XZ2" s="0"/>
      <c r="YA2" s="0"/>
      <c r="YB2" s="0"/>
      <c r="YC2" s="0"/>
      <c r="YD2" s="0"/>
      <c r="YE2" s="0"/>
      <c r="YF2" s="0"/>
      <c r="YG2" s="0"/>
      <c r="YH2" s="0"/>
      <c r="YI2" s="0"/>
      <c r="YJ2" s="0"/>
      <c r="YK2" s="0"/>
      <c r="YL2" s="0"/>
      <c r="YM2" s="0"/>
      <c r="YN2" s="0"/>
      <c r="YO2" s="0"/>
      <c r="YP2" s="0"/>
      <c r="YQ2" s="0"/>
      <c r="YR2" s="0"/>
      <c r="YS2" s="0"/>
      <c r="YT2" s="0"/>
      <c r="YU2" s="0"/>
      <c r="YV2" s="0"/>
      <c r="YW2" s="0"/>
      <c r="YX2" s="0"/>
      <c r="YY2" s="0"/>
      <c r="YZ2" s="0"/>
      <c r="ZA2" s="0"/>
      <c r="ZB2" s="0"/>
      <c r="ZC2" s="0"/>
      <c r="ZD2" s="0"/>
      <c r="ZE2" s="0"/>
      <c r="ZF2" s="0"/>
      <c r="ZG2" s="0"/>
      <c r="ZH2" s="0"/>
      <c r="ZI2" s="0"/>
      <c r="ZJ2" s="0"/>
      <c r="ZK2" s="0"/>
      <c r="ZL2" s="0"/>
      <c r="ZM2" s="0"/>
      <c r="ZN2" s="0"/>
      <c r="ZO2" s="0"/>
      <c r="ZP2" s="0"/>
      <c r="ZQ2" s="0"/>
      <c r="ZR2" s="0"/>
      <c r="ZS2" s="0"/>
      <c r="ZT2" s="0"/>
      <c r="ZU2" s="0"/>
      <c r="ZV2" s="0"/>
      <c r="ZW2" s="0"/>
      <c r="ZX2" s="0"/>
      <c r="ZY2" s="0"/>
      <c r="ZZ2" s="0"/>
      <c r="AAA2" s="0"/>
      <c r="AAB2" s="0"/>
      <c r="AAC2" s="0"/>
      <c r="AAD2" s="0"/>
      <c r="AAE2" s="0"/>
      <c r="AAF2" s="0"/>
      <c r="AAG2" s="0"/>
      <c r="AAH2" s="0"/>
      <c r="AAI2" s="0"/>
      <c r="AAJ2" s="0"/>
      <c r="AAK2" s="0"/>
      <c r="AAL2" s="0"/>
      <c r="AAM2" s="0"/>
      <c r="AAN2" s="0"/>
      <c r="AAO2" s="0"/>
      <c r="AAP2" s="0"/>
      <c r="AAQ2" s="0"/>
      <c r="AAR2" s="0"/>
      <c r="AAS2" s="0"/>
      <c r="AAT2" s="0"/>
      <c r="AAU2" s="0"/>
      <c r="AAV2" s="0"/>
      <c r="AAW2" s="0"/>
      <c r="AAX2" s="0"/>
      <c r="AAY2" s="0"/>
      <c r="AAZ2" s="0"/>
      <c r="ABA2" s="0"/>
      <c r="ABB2" s="0"/>
      <c r="ABC2" s="0"/>
      <c r="ABD2" s="0"/>
      <c r="ABE2" s="0"/>
      <c r="ABF2" s="0"/>
      <c r="ABG2" s="0"/>
      <c r="ABH2" s="0"/>
      <c r="ABI2" s="0"/>
      <c r="ABJ2" s="0"/>
      <c r="ABK2" s="0"/>
      <c r="ABL2" s="0"/>
      <c r="ABM2" s="0"/>
      <c r="ABN2" s="0"/>
      <c r="ABO2" s="0"/>
      <c r="ABP2" s="0"/>
      <c r="ABQ2" s="0"/>
      <c r="ABR2" s="0"/>
      <c r="ABS2" s="0"/>
      <c r="ABT2" s="0"/>
      <c r="ABU2" s="0"/>
      <c r="ABV2" s="0"/>
      <c r="ABW2" s="0"/>
      <c r="ABX2" s="0"/>
      <c r="ABY2" s="0"/>
      <c r="ABZ2" s="0"/>
      <c r="ACA2" s="0"/>
      <c r="ACB2" s="0"/>
      <c r="ACC2" s="0"/>
      <c r="ACD2" s="0"/>
      <c r="ACE2" s="0"/>
      <c r="ACF2" s="0"/>
      <c r="ACG2" s="0"/>
      <c r="ACH2" s="0"/>
      <c r="ACI2" s="0"/>
      <c r="ACJ2" s="0"/>
      <c r="ACK2" s="0"/>
      <c r="ACL2" s="0"/>
      <c r="ACM2" s="0"/>
      <c r="ACN2" s="0"/>
      <c r="ACO2" s="0"/>
      <c r="ACP2" s="0"/>
      <c r="ACQ2" s="0"/>
      <c r="ACR2" s="0"/>
      <c r="ACS2" s="0"/>
      <c r="ACT2" s="0"/>
      <c r="ACU2" s="0"/>
      <c r="ACV2" s="0"/>
      <c r="ACW2" s="0"/>
      <c r="ACX2" s="0"/>
      <c r="ACY2" s="0"/>
      <c r="ACZ2" s="0"/>
      <c r="ADA2" s="0"/>
      <c r="ADB2" s="0"/>
      <c r="ADC2" s="0"/>
      <c r="ADD2" s="0"/>
      <c r="ADE2" s="0"/>
      <c r="ADF2" s="0"/>
      <c r="ADG2" s="0"/>
      <c r="ADH2" s="0"/>
      <c r="ADI2" s="0"/>
      <c r="ADJ2" s="0"/>
      <c r="ADK2" s="0"/>
      <c r="ADL2" s="0"/>
      <c r="ADM2" s="0"/>
      <c r="ADN2" s="0"/>
      <c r="ADO2" s="0"/>
      <c r="ADP2" s="0"/>
      <c r="ADQ2" s="0"/>
      <c r="ADR2" s="0"/>
      <c r="ADS2" s="0"/>
      <c r="ADT2" s="0"/>
      <c r="ADU2" s="0"/>
      <c r="ADV2" s="0"/>
      <c r="ADW2" s="0"/>
      <c r="ADX2" s="0"/>
      <c r="ADY2" s="0"/>
      <c r="ADZ2" s="0"/>
      <c r="AEA2" s="0"/>
      <c r="AEB2" s="0"/>
      <c r="AEC2" s="0"/>
      <c r="AED2" s="0"/>
      <c r="AEE2" s="0"/>
      <c r="AEF2" s="0"/>
      <c r="AEG2" s="0"/>
      <c r="AEH2" s="0"/>
      <c r="AEI2" s="0"/>
      <c r="AEJ2" s="0"/>
      <c r="AEK2" s="0"/>
      <c r="AEL2" s="0"/>
      <c r="AEM2" s="0"/>
      <c r="AEN2" s="0"/>
      <c r="AEO2" s="0"/>
      <c r="AEP2" s="0"/>
      <c r="AEQ2" s="0"/>
      <c r="AER2" s="0"/>
      <c r="AES2" s="0"/>
      <c r="AET2" s="0"/>
      <c r="AEU2" s="0"/>
      <c r="AEV2" s="0"/>
      <c r="AEW2" s="0"/>
      <c r="AEX2" s="0"/>
      <c r="AEY2" s="0"/>
      <c r="AEZ2" s="0"/>
      <c r="AFA2" s="0"/>
      <c r="AFB2" s="0"/>
      <c r="AFC2" s="0"/>
      <c r="AFD2" s="0"/>
      <c r="AFE2" s="0"/>
      <c r="AFF2" s="0"/>
      <c r="AFG2" s="0"/>
      <c r="AFH2" s="0"/>
      <c r="AFI2" s="0"/>
      <c r="AFJ2" s="0"/>
      <c r="AFK2" s="0"/>
      <c r="AFL2" s="0"/>
      <c r="AFM2" s="0"/>
      <c r="AFN2" s="0"/>
      <c r="AFO2" s="0"/>
      <c r="AFP2" s="0"/>
      <c r="AFQ2" s="0"/>
      <c r="AFR2" s="0"/>
      <c r="AFS2" s="0"/>
      <c r="AFT2" s="0"/>
      <c r="AFU2" s="0"/>
      <c r="AFV2" s="0"/>
      <c r="AFW2" s="0"/>
      <c r="AFX2" s="0"/>
      <c r="AFY2" s="0"/>
      <c r="AFZ2" s="0"/>
      <c r="AGA2" s="0"/>
      <c r="AGB2" s="0"/>
      <c r="AGC2" s="0"/>
      <c r="AGD2" s="0"/>
      <c r="AGE2" s="0"/>
      <c r="AGF2" s="0"/>
      <c r="AGG2" s="0"/>
      <c r="AGH2" s="0"/>
      <c r="AGI2" s="0"/>
      <c r="AGJ2" s="0"/>
      <c r="AGK2" s="0"/>
      <c r="AGL2" s="0"/>
      <c r="AGM2" s="0"/>
      <c r="AGN2" s="0"/>
      <c r="AGO2" s="0"/>
      <c r="AGP2" s="0"/>
      <c r="AGQ2" s="0"/>
      <c r="AGR2" s="0"/>
      <c r="AGS2" s="0"/>
      <c r="AGT2" s="0"/>
      <c r="AGU2" s="0"/>
      <c r="AGV2" s="0"/>
      <c r="AGW2" s="0"/>
      <c r="AGX2" s="0"/>
      <c r="AGY2" s="0"/>
      <c r="AGZ2" s="0"/>
      <c r="AHA2" s="0"/>
      <c r="AHB2" s="0"/>
      <c r="AHC2" s="0"/>
      <c r="AHD2" s="0"/>
      <c r="AHE2" s="0"/>
      <c r="AHF2" s="0"/>
      <c r="AHG2" s="0"/>
      <c r="AHH2" s="0"/>
      <c r="AHI2" s="0"/>
      <c r="AHJ2" s="0"/>
      <c r="AHK2" s="0"/>
      <c r="AHL2" s="0"/>
      <c r="AHM2" s="0"/>
      <c r="AHN2" s="0"/>
      <c r="AHO2" s="0"/>
      <c r="AHP2" s="0"/>
      <c r="AHQ2" s="0"/>
      <c r="AHR2" s="0"/>
      <c r="AHS2" s="0"/>
      <c r="AHT2" s="0"/>
      <c r="AHU2" s="0"/>
      <c r="AHV2" s="0"/>
      <c r="AHW2" s="0"/>
      <c r="AHX2" s="0"/>
      <c r="AHY2" s="0"/>
      <c r="AHZ2" s="0"/>
      <c r="AIA2" s="0"/>
      <c r="AIB2" s="0"/>
      <c r="AIC2" s="0"/>
      <c r="AID2" s="0"/>
      <c r="AIE2" s="0"/>
      <c r="AIF2" s="0"/>
      <c r="AIG2" s="0"/>
      <c r="AIH2" s="0"/>
      <c r="AII2" s="0"/>
      <c r="AIJ2" s="0"/>
      <c r="AIK2" s="0"/>
      <c r="AIL2" s="0"/>
      <c r="AIM2" s="0"/>
      <c r="AIN2" s="0"/>
      <c r="AIO2" s="0"/>
      <c r="AIP2" s="0"/>
      <c r="AIQ2" s="0"/>
      <c r="AIR2" s="0"/>
      <c r="AIS2" s="0"/>
      <c r="AIT2" s="0"/>
      <c r="AIU2" s="0"/>
      <c r="AIV2" s="0"/>
      <c r="AIW2" s="0"/>
      <c r="AIX2" s="0"/>
      <c r="AIY2" s="0"/>
      <c r="AIZ2" s="0"/>
      <c r="AJA2" s="0"/>
      <c r="AJB2" s="0"/>
      <c r="AJC2" s="0"/>
      <c r="AJD2" s="0"/>
      <c r="AJE2" s="0"/>
      <c r="AJF2" s="0"/>
      <c r="AJG2" s="0"/>
      <c r="AJH2" s="0"/>
      <c r="AJI2" s="0"/>
      <c r="AJJ2" s="0"/>
      <c r="AJK2" s="0"/>
      <c r="AJL2" s="0"/>
      <c r="AJM2" s="0"/>
      <c r="AJN2" s="0"/>
      <c r="AJO2" s="0"/>
      <c r="AJP2" s="0"/>
      <c r="AJQ2" s="0"/>
      <c r="AJR2" s="0"/>
      <c r="AJS2" s="0"/>
      <c r="AJT2" s="0"/>
      <c r="AJU2" s="0"/>
      <c r="AJV2" s="0"/>
      <c r="AJW2" s="0"/>
      <c r="AJX2" s="0"/>
      <c r="AJY2" s="0"/>
      <c r="AJZ2" s="0"/>
      <c r="AKA2" s="0"/>
      <c r="AKB2" s="0"/>
      <c r="AKC2" s="0"/>
      <c r="AKD2" s="0"/>
      <c r="AKE2" s="0"/>
      <c r="AKF2" s="0"/>
      <c r="AKG2" s="0"/>
      <c r="AKH2" s="0"/>
      <c r="AKI2" s="0"/>
      <c r="AKJ2" s="0"/>
      <c r="AKK2" s="0"/>
      <c r="AKL2" s="0"/>
      <c r="AKM2" s="0"/>
      <c r="AKN2" s="0"/>
      <c r="AKO2" s="0"/>
      <c r="AKP2" s="0"/>
      <c r="AKQ2" s="0"/>
      <c r="AKR2" s="0"/>
      <c r="AKS2" s="0"/>
      <c r="AKT2" s="0"/>
      <c r="AKU2" s="0"/>
      <c r="AKV2" s="0"/>
      <c r="AKW2" s="0"/>
      <c r="AKX2" s="0"/>
      <c r="AKY2" s="0"/>
      <c r="AKZ2" s="0"/>
      <c r="ALA2" s="0"/>
      <c r="ALB2" s="0"/>
      <c r="ALC2" s="0"/>
      <c r="ALD2" s="0"/>
      <c r="ALE2" s="0"/>
      <c r="ALF2" s="0"/>
      <c r="ALG2" s="0"/>
      <c r="ALH2" s="0"/>
      <c r="ALI2" s="0"/>
      <c r="ALJ2" s="0"/>
      <c r="ALK2" s="0"/>
      <c r="ALL2" s="0"/>
      <c r="ALM2" s="0"/>
      <c r="ALN2" s="0"/>
      <c r="ALO2" s="0"/>
      <c r="ALP2" s="0"/>
      <c r="ALQ2" s="0"/>
      <c r="ALR2" s="0"/>
      <c r="ALS2" s="0"/>
      <c r="ALT2" s="0"/>
      <c r="ALU2" s="0"/>
      <c r="ALV2" s="0"/>
      <c r="ALW2" s="0"/>
      <c r="ALX2" s="0"/>
      <c r="ALY2" s="0"/>
      <c r="ALZ2" s="0"/>
      <c r="AMA2" s="0"/>
      <c r="AMB2" s="0"/>
      <c r="AMC2" s="0"/>
      <c r="AMD2" s="0"/>
      <c r="AME2" s="0"/>
      <c r="AMF2" s="0"/>
      <c r="AMG2" s="0"/>
      <c r="AMH2" s="0"/>
      <c r="AMI2" s="0"/>
      <c r="AMJ2" s="0"/>
    </row>
    <row r="3" customFormat="false" ht="15.75" hidden="false" customHeight="false" outlineLevel="0" collapsed="false">
      <c r="A3" s="136"/>
      <c r="B3" s="35"/>
      <c r="C3" s="35"/>
      <c r="D3" s="35"/>
      <c r="E3" s="35"/>
      <c r="F3" s="35" t="n">
        <v>8</v>
      </c>
      <c r="G3" s="35" t="n">
        <v>5000</v>
      </c>
      <c r="H3" s="35" t="n">
        <f aca="false">(G3*F3)*2</f>
        <v>80000</v>
      </c>
      <c r="I3" s="36" t="s">
        <v>4102</v>
      </c>
      <c r="J3" s="37" t="n">
        <v>40000</v>
      </c>
      <c r="K3" s="35" t="n">
        <v>0</v>
      </c>
      <c r="L3" s="35"/>
      <c r="M3" s="0"/>
      <c r="N3" s="0"/>
      <c r="O3" s="0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B3" s="0"/>
      <c r="AC3" s="0"/>
      <c r="AD3" s="0"/>
      <c r="AE3" s="0"/>
      <c r="AF3" s="0"/>
      <c r="AG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  <c r="BR3" s="0"/>
      <c r="BS3" s="0"/>
      <c r="BT3" s="0"/>
      <c r="BU3" s="0"/>
      <c r="BV3" s="0"/>
      <c r="BW3" s="0"/>
      <c r="BX3" s="0"/>
      <c r="BY3" s="0"/>
      <c r="BZ3" s="0"/>
      <c r="CA3" s="0"/>
      <c r="CB3" s="0"/>
      <c r="CC3" s="0"/>
      <c r="CD3" s="0"/>
      <c r="CE3" s="0"/>
      <c r="CF3" s="0"/>
      <c r="CG3" s="0"/>
      <c r="CH3" s="0"/>
      <c r="CI3" s="0"/>
      <c r="CJ3" s="0"/>
      <c r="CK3" s="0"/>
      <c r="CL3" s="0"/>
      <c r="CM3" s="0"/>
      <c r="CN3" s="0"/>
      <c r="CO3" s="0"/>
      <c r="CP3" s="0"/>
      <c r="CQ3" s="0"/>
      <c r="CR3" s="0"/>
      <c r="CS3" s="0"/>
      <c r="CT3" s="0"/>
      <c r="CU3" s="0"/>
      <c r="CV3" s="0"/>
      <c r="CW3" s="0"/>
      <c r="CX3" s="0"/>
      <c r="CY3" s="0"/>
      <c r="CZ3" s="0"/>
      <c r="DA3" s="0"/>
      <c r="DB3" s="0"/>
      <c r="DC3" s="0"/>
      <c r="DD3" s="0"/>
      <c r="DE3" s="0"/>
      <c r="DF3" s="0"/>
      <c r="DG3" s="0"/>
      <c r="DH3" s="0"/>
      <c r="DI3" s="0"/>
      <c r="DJ3" s="0"/>
      <c r="DK3" s="0"/>
      <c r="DL3" s="0"/>
      <c r="DM3" s="0"/>
      <c r="DN3" s="0"/>
      <c r="DO3" s="0"/>
      <c r="DP3" s="0"/>
      <c r="DQ3" s="0"/>
      <c r="DR3" s="0"/>
      <c r="DS3" s="0"/>
      <c r="DT3" s="0"/>
      <c r="DU3" s="0"/>
      <c r="DV3" s="0"/>
      <c r="DW3" s="0"/>
      <c r="DX3" s="0"/>
      <c r="DY3" s="0"/>
      <c r="DZ3" s="0"/>
      <c r="EA3" s="0"/>
      <c r="EB3" s="0"/>
      <c r="EC3" s="0"/>
      <c r="ED3" s="0"/>
      <c r="EE3" s="0"/>
      <c r="EF3" s="0"/>
      <c r="EG3" s="0"/>
      <c r="EH3" s="0"/>
      <c r="EI3" s="0"/>
      <c r="EJ3" s="0"/>
      <c r="EK3" s="0"/>
      <c r="EL3" s="0"/>
      <c r="EM3" s="0"/>
      <c r="EN3" s="0"/>
      <c r="EO3" s="0"/>
      <c r="EP3" s="0"/>
      <c r="EQ3" s="0"/>
      <c r="ER3" s="0"/>
      <c r="ES3" s="0"/>
      <c r="ET3" s="0"/>
      <c r="EU3" s="0"/>
      <c r="EV3" s="0"/>
      <c r="EW3" s="0"/>
      <c r="EX3" s="0"/>
      <c r="EY3" s="0"/>
      <c r="EZ3" s="0"/>
      <c r="FA3" s="0"/>
      <c r="FB3" s="0"/>
      <c r="FC3" s="0"/>
      <c r="FD3" s="0"/>
      <c r="FE3" s="0"/>
      <c r="FF3" s="0"/>
      <c r="FG3" s="0"/>
      <c r="FH3" s="0"/>
      <c r="FI3" s="0"/>
      <c r="FJ3" s="0"/>
      <c r="FK3" s="0"/>
      <c r="FL3" s="0"/>
      <c r="FM3" s="0"/>
      <c r="FN3" s="0"/>
      <c r="FO3" s="0"/>
      <c r="FP3" s="0"/>
      <c r="FQ3" s="0"/>
      <c r="FR3" s="0"/>
      <c r="FS3" s="0"/>
      <c r="FT3" s="0"/>
      <c r="FU3" s="0"/>
      <c r="FV3" s="0"/>
      <c r="FW3" s="0"/>
      <c r="FX3" s="0"/>
      <c r="FY3" s="0"/>
      <c r="FZ3" s="0"/>
      <c r="GA3" s="0"/>
      <c r="GB3" s="0"/>
      <c r="GC3" s="0"/>
      <c r="GD3" s="0"/>
      <c r="GE3" s="0"/>
      <c r="GF3" s="0"/>
      <c r="GG3" s="0"/>
      <c r="GH3" s="0"/>
      <c r="GI3" s="0"/>
      <c r="GJ3" s="0"/>
      <c r="GK3" s="0"/>
      <c r="GL3" s="0"/>
      <c r="GM3" s="0"/>
      <c r="GN3" s="0"/>
      <c r="GO3" s="0"/>
      <c r="GP3" s="0"/>
      <c r="GQ3" s="0"/>
      <c r="GR3" s="0"/>
      <c r="GS3" s="0"/>
      <c r="GT3" s="0"/>
      <c r="GU3" s="0"/>
      <c r="GV3" s="0"/>
      <c r="GW3" s="0"/>
      <c r="GX3" s="0"/>
      <c r="GY3" s="0"/>
      <c r="GZ3" s="0"/>
      <c r="HA3" s="0"/>
      <c r="HB3" s="0"/>
      <c r="HC3" s="0"/>
      <c r="HD3" s="0"/>
      <c r="HE3" s="0"/>
      <c r="HF3" s="0"/>
      <c r="HG3" s="0"/>
      <c r="HH3" s="0"/>
      <c r="HI3" s="0"/>
      <c r="HJ3" s="0"/>
      <c r="HK3" s="0"/>
      <c r="HL3" s="0"/>
      <c r="HM3" s="0"/>
      <c r="HN3" s="0"/>
      <c r="HO3" s="0"/>
      <c r="HP3" s="0"/>
      <c r="HQ3" s="0"/>
      <c r="HR3" s="0"/>
      <c r="HS3" s="0"/>
      <c r="HT3" s="0"/>
      <c r="HU3" s="0"/>
      <c r="HV3" s="0"/>
      <c r="HW3" s="0"/>
      <c r="HX3" s="0"/>
      <c r="HY3" s="0"/>
      <c r="HZ3" s="0"/>
      <c r="IA3" s="0"/>
      <c r="IB3" s="0"/>
      <c r="IC3" s="0"/>
      <c r="ID3" s="0"/>
      <c r="IE3" s="0"/>
      <c r="IF3" s="0"/>
      <c r="IG3" s="0"/>
      <c r="IH3" s="0"/>
      <c r="II3" s="0"/>
      <c r="IJ3" s="0"/>
      <c r="IK3" s="0"/>
      <c r="IL3" s="0"/>
      <c r="IM3" s="0"/>
      <c r="IN3" s="0"/>
      <c r="IO3" s="0"/>
      <c r="IP3" s="0"/>
      <c r="IQ3" s="0"/>
      <c r="IR3" s="0"/>
      <c r="IS3" s="0"/>
      <c r="IT3" s="0"/>
      <c r="IU3" s="0"/>
      <c r="IV3" s="0"/>
      <c r="IW3" s="0"/>
      <c r="IX3" s="0"/>
      <c r="IY3" s="0"/>
      <c r="IZ3" s="0"/>
      <c r="JA3" s="0"/>
      <c r="JB3" s="0"/>
      <c r="JC3" s="0"/>
      <c r="JD3" s="0"/>
      <c r="JE3" s="0"/>
      <c r="JF3" s="0"/>
      <c r="JG3" s="0"/>
      <c r="JH3" s="0"/>
      <c r="JI3" s="0"/>
      <c r="JJ3" s="0"/>
      <c r="JK3" s="0"/>
      <c r="JL3" s="0"/>
      <c r="JM3" s="0"/>
      <c r="JN3" s="0"/>
      <c r="JO3" s="0"/>
      <c r="JP3" s="0"/>
      <c r="JQ3" s="0"/>
      <c r="JR3" s="0"/>
      <c r="JS3" s="0"/>
      <c r="JT3" s="0"/>
      <c r="JU3" s="0"/>
      <c r="JV3" s="0"/>
      <c r="JW3" s="0"/>
      <c r="JX3" s="0"/>
      <c r="JY3" s="0"/>
      <c r="JZ3" s="0"/>
      <c r="KA3" s="0"/>
      <c r="KB3" s="0"/>
      <c r="KC3" s="0"/>
      <c r="KD3" s="0"/>
      <c r="KE3" s="0"/>
      <c r="KF3" s="0"/>
      <c r="KG3" s="0"/>
      <c r="KH3" s="0"/>
      <c r="KI3" s="0"/>
      <c r="KJ3" s="0"/>
      <c r="KK3" s="0"/>
      <c r="KL3" s="0"/>
      <c r="KM3" s="0"/>
      <c r="KN3" s="0"/>
      <c r="KO3" s="0"/>
      <c r="KP3" s="0"/>
      <c r="KQ3" s="0"/>
      <c r="KR3" s="0"/>
      <c r="KS3" s="0"/>
      <c r="KT3" s="0"/>
      <c r="KU3" s="0"/>
      <c r="KV3" s="0"/>
      <c r="KW3" s="0"/>
      <c r="KX3" s="0"/>
      <c r="KY3" s="0"/>
      <c r="KZ3" s="0"/>
      <c r="LA3" s="0"/>
      <c r="LB3" s="0"/>
      <c r="LC3" s="0"/>
      <c r="LD3" s="0"/>
      <c r="LE3" s="0"/>
      <c r="LF3" s="0"/>
      <c r="LG3" s="0"/>
      <c r="LH3" s="0"/>
      <c r="LI3" s="0"/>
      <c r="LJ3" s="0"/>
      <c r="LK3" s="0"/>
      <c r="LL3" s="0"/>
      <c r="LM3" s="0"/>
      <c r="LN3" s="0"/>
      <c r="LO3" s="0"/>
      <c r="LP3" s="0"/>
      <c r="LQ3" s="0"/>
      <c r="LR3" s="0"/>
      <c r="LS3" s="0"/>
      <c r="LT3" s="0"/>
      <c r="LU3" s="0"/>
      <c r="LV3" s="0"/>
      <c r="LW3" s="0"/>
      <c r="LX3" s="0"/>
      <c r="LY3" s="0"/>
      <c r="LZ3" s="0"/>
      <c r="MA3" s="0"/>
      <c r="MB3" s="0"/>
      <c r="MC3" s="0"/>
      <c r="MD3" s="0"/>
      <c r="ME3" s="0"/>
      <c r="MF3" s="0"/>
      <c r="MG3" s="0"/>
      <c r="MH3" s="0"/>
      <c r="MI3" s="0"/>
      <c r="MJ3" s="0"/>
      <c r="MK3" s="0"/>
      <c r="ML3" s="0"/>
      <c r="MM3" s="0"/>
      <c r="MN3" s="0"/>
      <c r="MO3" s="0"/>
      <c r="MP3" s="0"/>
      <c r="MQ3" s="0"/>
      <c r="MR3" s="0"/>
      <c r="MS3" s="0"/>
      <c r="MT3" s="0"/>
      <c r="MU3" s="0"/>
      <c r="MV3" s="0"/>
      <c r="MW3" s="0"/>
      <c r="MX3" s="0"/>
      <c r="MY3" s="0"/>
      <c r="MZ3" s="0"/>
      <c r="NA3" s="0"/>
      <c r="NB3" s="0"/>
      <c r="NC3" s="0"/>
      <c r="ND3" s="0"/>
      <c r="NE3" s="0"/>
      <c r="NF3" s="0"/>
      <c r="NG3" s="0"/>
      <c r="NH3" s="0"/>
      <c r="NI3" s="0"/>
      <c r="NJ3" s="0"/>
      <c r="NK3" s="0"/>
      <c r="NL3" s="0"/>
      <c r="NM3" s="0"/>
      <c r="NN3" s="0"/>
      <c r="NO3" s="0"/>
      <c r="NP3" s="0"/>
      <c r="NQ3" s="0"/>
      <c r="NR3" s="0"/>
      <c r="NS3" s="0"/>
      <c r="NT3" s="0"/>
      <c r="NU3" s="0"/>
      <c r="NV3" s="0"/>
      <c r="NW3" s="0"/>
      <c r="NX3" s="0"/>
      <c r="NY3" s="0"/>
      <c r="NZ3" s="0"/>
      <c r="OA3" s="0"/>
      <c r="OB3" s="0"/>
      <c r="OC3" s="0"/>
      <c r="OD3" s="0"/>
      <c r="OE3" s="0"/>
      <c r="OF3" s="0"/>
      <c r="OG3" s="0"/>
      <c r="OH3" s="0"/>
      <c r="OI3" s="0"/>
      <c r="OJ3" s="0"/>
      <c r="OK3" s="0"/>
      <c r="OL3" s="0"/>
      <c r="OM3" s="0"/>
      <c r="ON3" s="0"/>
      <c r="OO3" s="0"/>
      <c r="OP3" s="0"/>
      <c r="OQ3" s="0"/>
      <c r="OR3" s="0"/>
      <c r="OS3" s="0"/>
      <c r="OT3" s="0"/>
      <c r="OU3" s="0"/>
      <c r="OV3" s="0"/>
      <c r="OW3" s="0"/>
      <c r="OX3" s="0"/>
      <c r="OY3" s="0"/>
      <c r="OZ3" s="0"/>
      <c r="PA3" s="0"/>
      <c r="PB3" s="0"/>
      <c r="PC3" s="0"/>
      <c r="PD3" s="0"/>
      <c r="PE3" s="0"/>
      <c r="PF3" s="0"/>
      <c r="PG3" s="0"/>
      <c r="PH3" s="0"/>
      <c r="PI3" s="0"/>
      <c r="PJ3" s="0"/>
      <c r="PK3" s="0"/>
      <c r="PL3" s="0"/>
      <c r="PM3" s="0"/>
      <c r="PN3" s="0"/>
      <c r="PO3" s="0"/>
      <c r="PP3" s="0"/>
      <c r="PQ3" s="0"/>
      <c r="PR3" s="0"/>
      <c r="PS3" s="0"/>
      <c r="PT3" s="0"/>
      <c r="PU3" s="0"/>
      <c r="PV3" s="0"/>
      <c r="PW3" s="0"/>
      <c r="PX3" s="0"/>
      <c r="PY3" s="0"/>
      <c r="PZ3" s="0"/>
      <c r="QA3" s="0"/>
      <c r="QB3" s="0"/>
      <c r="QC3" s="0"/>
      <c r="QD3" s="0"/>
      <c r="QE3" s="0"/>
      <c r="QF3" s="0"/>
      <c r="QG3" s="0"/>
      <c r="QH3" s="0"/>
      <c r="QI3" s="0"/>
      <c r="QJ3" s="0"/>
      <c r="QK3" s="0"/>
      <c r="QL3" s="0"/>
      <c r="QM3" s="0"/>
      <c r="QN3" s="0"/>
      <c r="QO3" s="0"/>
      <c r="QP3" s="0"/>
      <c r="QQ3" s="0"/>
      <c r="QR3" s="0"/>
      <c r="QS3" s="0"/>
      <c r="QT3" s="0"/>
      <c r="QU3" s="0"/>
      <c r="QV3" s="0"/>
      <c r="QW3" s="0"/>
      <c r="QX3" s="0"/>
      <c r="QY3" s="0"/>
      <c r="QZ3" s="0"/>
      <c r="RA3" s="0"/>
      <c r="RB3" s="0"/>
      <c r="RC3" s="0"/>
      <c r="RD3" s="0"/>
      <c r="RE3" s="0"/>
      <c r="RF3" s="0"/>
      <c r="RG3" s="0"/>
      <c r="RH3" s="0"/>
      <c r="RI3" s="0"/>
      <c r="RJ3" s="0"/>
      <c r="RK3" s="0"/>
      <c r="RL3" s="0"/>
      <c r="RM3" s="0"/>
      <c r="RN3" s="0"/>
      <c r="RO3" s="0"/>
      <c r="RP3" s="0"/>
      <c r="RQ3" s="0"/>
      <c r="RR3" s="0"/>
      <c r="RS3" s="0"/>
      <c r="RT3" s="0"/>
      <c r="RU3" s="0"/>
      <c r="RV3" s="0"/>
      <c r="RW3" s="0"/>
      <c r="RX3" s="0"/>
      <c r="RY3" s="0"/>
      <c r="RZ3" s="0"/>
      <c r="SA3" s="0"/>
      <c r="SB3" s="0"/>
      <c r="SC3" s="0"/>
      <c r="SD3" s="0"/>
      <c r="SE3" s="0"/>
      <c r="SF3" s="0"/>
      <c r="SG3" s="0"/>
      <c r="SH3" s="0"/>
      <c r="SI3" s="0"/>
      <c r="SJ3" s="0"/>
      <c r="SK3" s="0"/>
      <c r="SL3" s="0"/>
      <c r="SM3" s="0"/>
      <c r="SN3" s="0"/>
      <c r="SO3" s="0"/>
      <c r="SP3" s="0"/>
      <c r="SQ3" s="0"/>
      <c r="SR3" s="0"/>
      <c r="SS3" s="0"/>
      <c r="ST3" s="0"/>
      <c r="SU3" s="0"/>
      <c r="SV3" s="0"/>
      <c r="SW3" s="0"/>
      <c r="SX3" s="0"/>
      <c r="SY3" s="0"/>
      <c r="SZ3" s="0"/>
      <c r="TA3" s="0"/>
      <c r="TB3" s="0"/>
      <c r="TC3" s="0"/>
      <c r="TD3" s="0"/>
      <c r="TE3" s="0"/>
      <c r="TF3" s="0"/>
      <c r="TG3" s="0"/>
      <c r="TH3" s="0"/>
      <c r="TI3" s="0"/>
      <c r="TJ3" s="0"/>
      <c r="TK3" s="0"/>
      <c r="TL3" s="0"/>
      <c r="TM3" s="0"/>
      <c r="TN3" s="0"/>
      <c r="TO3" s="0"/>
      <c r="TP3" s="0"/>
      <c r="TQ3" s="0"/>
      <c r="TR3" s="0"/>
      <c r="TS3" s="0"/>
      <c r="TT3" s="0"/>
      <c r="TU3" s="0"/>
      <c r="TV3" s="0"/>
      <c r="TW3" s="0"/>
      <c r="TX3" s="0"/>
      <c r="TY3" s="0"/>
      <c r="TZ3" s="0"/>
      <c r="UA3" s="0"/>
      <c r="UB3" s="0"/>
      <c r="UC3" s="0"/>
      <c r="UD3" s="0"/>
      <c r="UE3" s="0"/>
      <c r="UF3" s="0"/>
      <c r="UG3" s="0"/>
      <c r="UH3" s="0"/>
      <c r="UI3" s="0"/>
      <c r="UJ3" s="0"/>
      <c r="UK3" s="0"/>
      <c r="UL3" s="0"/>
      <c r="UM3" s="0"/>
      <c r="UN3" s="0"/>
      <c r="UO3" s="0"/>
      <c r="UP3" s="0"/>
      <c r="UQ3" s="0"/>
      <c r="UR3" s="0"/>
      <c r="US3" s="0"/>
      <c r="UT3" s="0"/>
      <c r="UU3" s="0"/>
      <c r="UV3" s="0"/>
      <c r="UW3" s="0"/>
      <c r="UX3" s="0"/>
      <c r="UY3" s="0"/>
      <c r="UZ3" s="0"/>
      <c r="VA3" s="0"/>
      <c r="VB3" s="0"/>
      <c r="VC3" s="0"/>
      <c r="VD3" s="0"/>
      <c r="VE3" s="0"/>
      <c r="VF3" s="0"/>
      <c r="VG3" s="0"/>
      <c r="VH3" s="0"/>
      <c r="VI3" s="0"/>
      <c r="VJ3" s="0"/>
      <c r="VK3" s="0"/>
      <c r="VL3" s="0"/>
      <c r="VM3" s="0"/>
      <c r="VN3" s="0"/>
      <c r="VO3" s="0"/>
      <c r="VP3" s="0"/>
      <c r="VQ3" s="0"/>
      <c r="VR3" s="0"/>
      <c r="VS3" s="0"/>
      <c r="VT3" s="0"/>
      <c r="VU3" s="0"/>
      <c r="VV3" s="0"/>
      <c r="VW3" s="0"/>
      <c r="VX3" s="0"/>
      <c r="VY3" s="0"/>
      <c r="VZ3" s="0"/>
      <c r="WA3" s="0"/>
      <c r="WB3" s="0"/>
      <c r="WC3" s="0"/>
      <c r="WD3" s="0"/>
      <c r="WE3" s="0"/>
      <c r="WF3" s="0"/>
      <c r="WG3" s="0"/>
      <c r="WH3" s="0"/>
      <c r="WI3" s="0"/>
      <c r="WJ3" s="0"/>
      <c r="WK3" s="0"/>
      <c r="WL3" s="0"/>
      <c r="WM3" s="0"/>
      <c r="WN3" s="0"/>
      <c r="WO3" s="0"/>
      <c r="WP3" s="0"/>
      <c r="WQ3" s="0"/>
      <c r="WR3" s="0"/>
      <c r="WS3" s="0"/>
      <c r="WT3" s="0"/>
      <c r="WU3" s="0"/>
      <c r="WV3" s="0"/>
      <c r="WW3" s="0"/>
      <c r="WX3" s="0"/>
      <c r="WY3" s="0"/>
      <c r="WZ3" s="0"/>
      <c r="XA3" s="0"/>
      <c r="XB3" s="0"/>
      <c r="XC3" s="0"/>
      <c r="XD3" s="0"/>
      <c r="XE3" s="0"/>
      <c r="XF3" s="0"/>
      <c r="XG3" s="0"/>
      <c r="XH3" s="0"/>
      <c r="XI3" s="0"/>
      <c r="XJ3" s="0"/>
      <c r="XK3" s="0"/>
      <c r="XL3" s="0"/>
      <c r="XM3" s="0"/>
      <c r="XN3" s="0"/>
      <c r="XO3" s="0"/>
      <c r="XP3" s="0"/>
      <c r="XQ3" s="0"/>
      <c r="XR3" s="0"/>
      <c r="XS3" s="0"/>
      <c r="XT3" s="0"/>
      <c r="XU3" s="0"/>
      <c r="XV3" s="0"/>
      <c r="XW3" s="0"/>
      <c r="XX3" s="0"/>
      <c r="XY3" s="0"/>
      <c r="XZ3" s="0"/>
      <c r="YA3" s="0"/>
      <c r="YB3" s="0"/>
      <c r="YC3" s="0"/>
      <c r="YD3" s="0"/>
      <c r="YE3" s="0"/>
      <c r="YF3" s="0"/>
      <c r="YG3" s="0"/>
      <c r="YH3" s="0"/>
      <c r="YI3" s="0"/>
      <c r="YJ3" s="0"/>
      <c r="YK3" s="0"/>
      <c r="YL3" s="0"/>
      <c r="YM3" s="0"/>
      <c r="YN3" s="0"/>
      <c r="YO3" s="0"/>
      <c r="YP3" s="0"/>
      <c r="YQ3" s="0"/>
      <c r="YR3" s="0"/>
      <c r="YS3" s="0"/>
      <c r="YT3" s="0"/>
      <c r="YU3" s="0"/>
      <c r="YV3" s="0"/>
      <c r="YW3" s="0"/>
      <c r="YX3" s="0"/>
      <c r="YY3" s="0"/>
      <c r="YZ3" s="0"/>
      <c r="ZA3" s="0"/>
      <c r="ZB3" s="0"/>
      <c r="ZC3" s="0"/>
      <c r="ZD3" s="0"/>
      <c r="ZE3" s="0"/>
      <c r="ZF3" s="0"/>
      <c r="ZG3" s="0"/>
      <c r="ZH3" s="0"/>
      <c r="ZI3" s="0"/>
      <c r="ZJ3" s="0"/>
      <c r="ZK3" s="0"/>
      <c r="ZL3" s="0"/>
      <c r="ZM3" s="0"/>
      <c r="ZN3" s="0"/>
      <c r="ZO3" s="0"/>
      <c r="ZP3" s="0"/>
      <c r="ZQ3" s="0"/>
      <c r="ZR3" s="0"/>
      <c r="ZS3" s="0"/>
      <c r="ZT3" s="0"/>
      <c r="ZU3" s="0"/>
      <c r="ZV3" s="0"/>
      <c r="ZW3" s="0"/>
      <c r="ZX3" s="0"/>
      <c r="ZY3" s="0"/>
      <c r="ZZ3" s="0"/>
      <c r="AAA3" s="0"/>
      <c r="AAB3" s="0"/>
      <c r="AAC3" s="0"/>
      <c r="AAD3" s="0"/>
      <c r="AAE3" s="0"/>
      <c r="AAF3" s="0"/>
      <c r="AAG3" s="0"/>
      <c r="AAH3" s="0"/>
      <c r="AAI3" s="0"/>
      <c r="AAJ3" s="0"/>
      <c r="AAK3" s="0"/>
      <c r="AAL3" s="0"/>
      <c r="AAM3" s="0"/>
      <c r="AAN3" s="0"/>
      <c r="AAO3" s="0"/>
      <c r="AAP3" s="0"/>
      <c r="AAQ3" s="0"/>
      <c r="AAR3" s="0"/>
      <c r="AAS3" s="0"/>
      <c r="AAT3" s="0"/>
      <c r="AAU3" s="0"/>
      <c r="AAV3" s="0"/>
      <c r="AAW3" s="0"/>
      <c r="AAX3" s="0"/>
      <c r="AAY3" s="0"/>
      <c r="AAZ3" s="0"/>
      <c r="ABA3" s="0"/>
      <c r="ABB3" s="0"/>
      <c r="ABC3" s="0"/>
      <c r="ABD3" s="0"/>
      <c r="ABE3" s="0"/>
      <c r="ABF3" s="0"/>
      <c r="ABG3" s="0"/>
      <c r="ABH3" s="0"/>
      <c r="ABI3" s="0"/>
      <c r="ABJ3" s="0"/>
      <c r="ABK3" s="0"/>
      <c r="ABL3" s="0"/>
      <c r="ABM3" s="0"/>
      <c r="ABN3" s="0"/>
      <c r="ABO3" s="0"/>
      <c r="ABP3" s="0"/>
      <c r="ABQ3" s="0"/>
      <c r="ABR3" s="0"/>
      <c r="ABS3" s="0"/>
      <c r="ABT3" s="0"/>
      <c r="ABU3" s="0"/>
      <c r="ABV3" s="0"/>
      <c r="ABW3" s="0"/>
      <c r="ABX3" s="0"/>
      <c r="ABY3" s="0"/>
      <c r="ABZ3" s="0"/>
      <c r="ACA3" s="0"/>
      <c r="ACB3" s="0"/>
      <c r="ACC3" s="0"/>
      <c r="ACD3" s="0"/>
      <c r="ACE3" s="0"/>
      <c r="ACF3" s="0"/>
      <c r="ACG3" s="0"/>
      <c r="ACH3" s="0"/>
      <c r="ACI3" s="0"/>
      <c r="ACJ3" s="0"/>
      <c r="ACK3" s="0"/>
      <c r="ACL3" s="0"/>
      <c r="ACM3" s="0"/>
      <c r="ACN3" s="0"/>
      <c r="ACO3" s="0"/>
      <c r="ACP3" s="0"/>
      <c r="ACQ3" s="0"/>
      <c r="ACR3" s="0"/>
      <c r="ACS3" s="0"/>
      <c r="ACT3" s="0"/>
      <c r="ACU3" s="0"/>
      <c r="ACV3" s="0"/>
      <c r="ACW3" s="0"/>
      <c r="ACX3" s="0"/>
      <c r="ACY3" s="0"/>
      <c r="ACZ3" s="0"/>
      <c r="ADA3" s="0"/>
      <c r="ADB3" s="0"/>
      <c r="ADC3" s="0"/>
      <c r="ADD3" s="0"/>
      <c r="ADE3" s="0"/>
      <c r="ADF3" s="0"/>
      <c r="ADG3" s="0"/>
      <c r="ADH3" s="0"/>
      <c r="ADI3" s="0"/>
      <c r="ADJ3" s="0"/>
      <c r="ADK3" s="0"/>
      <c r="ADL3" s="0"/>
      <c r="ADM3" s="0"/>
      <c r="ADN3" s="0"/>
      <c r="ADO3" s="0"/>
      <c r="ADP3" s="0"/>
      <c r="ADQ3" s="0"/>
      <c r="ADR3" s="0"/>
      <c r="ADS3" s="0"/>
      <c r="ADT3" s="0"/>
      <c r="ADU3" s="0"/>
      <c r="ADV3" s="0"/>
      <c r="ADW3" s="0"/>
      <c r="ADX3" s="0"/>
      <c r="ADY3" s="0"/>
      <c r="ADZ3" s="0"/>
      <c r="AEA3" s="0"/>
      <c r="AEB3" s="0"/>
      <c r="AEC3" s="0"/>
      <c r="AED3" s="0"/>
      <c r="AEE3" s="0"/>
      <c r="AEF3" s="0"/>
      <c r="AEG3" s="0"/>
      <c r="AEH3" s="0"/>
      <c r="AEI3" s="0"/>
      <c r="AEJ3" s="0"/>
      <c r="AEK3" s="0"/>
      <c r="AEL3" s="0"/>
      <c r="AEM3" s="0"/>
      <c r="AEN3" s="0"/>
      <c r="AEO3" s="0"/>
      <c r="AEP3" s="0"/>
      <c r="AEQ3" s="0"/>
      <c r="AER3" s="0"/>
      <c r="AES3" s="0"/>
      <c r="AET3" s="0"/>
      <c r="AEU3" s="0"/>
      <c r="AEV3" s="0"/>
      <c r="AEW3" s="0"/>
      <c r="AEX3" s="0"/>
      <c r="AEY3" s="0"/>
      <c r="AEZ3" s="0"/>
      <c r="AFA3" s="0"/>
      <c r="AFB3" s="0"/>
      <c r="AFC3" s="0"/>
      <c r="AFD3" s="0"/>
      <c r="AFE3" s="0"/>
      <c r="AFF3" s="0"/>
      <c r="AFG3" s="0"/>
      <c r="AFH3" s="0"/>
      <c r="AFI3" s="0"/>
      <c r="AFJ3" s="0"/>
      <c r="AFK3" s="0"/>
      <c r="AFL3" s="0"/>
      <c r="AFM3" s="0"/>
      <c r="AFN3" s="0"/>
      <c r="AFO3" s="0"/>
      <c r="AFP3" s="0"/>
      <c r="AFQ3" s="0"/>
      <c r="AFR3" s="0"/>
      <c r="AFS3" s="0"/>
      <c r="AFT3" s="0"/>
      <c r="AFU3" s="0"/>
      <c r="AFV3" s="0"/>
      <c r="AFW3" s="0"/>
      <c r="AFX3" s="0"/>
      <c r="AFY3" s="0"/>
      <c r="AFZ3" s="0"/>
      <c r="AGA3" s="0"/>
      <c r="AGB3" s="0"/>
      <c r="AGC3" s="0"/>
      <c r="AGD3" s="0"/>
      <c r="AGE3" s="0"/>
      <c r="AGF3" s="0"/>
      <c r="AGG3" s="0"/>
      <c r="AGH3" s="0"/>
      <c r="AGI3" s="0"/>
      <c r="AGJ3" s="0"/>
      <c r="AGK3" s="0"/>
      <c r="AGL3" s="0"/>
      <c r="AGM3" s="0"/>
      <c r="AGN3" s="0"/>
      <c r="AGO3" s="0"/>
      <c r="AGP3" s="0"/>
      <c r="AGQ3" s="0"/>
      <c r="AGR3" s="0"/>
      <c r="AGS3" s="0"/>
      <c r="AGT3" s="0"/>
      <c r="AGU3" s="0"/>
      <c r="AGV3" s="0"/>
      <c r="AGW3" s="0"/>
      <c r="AGX3" s="0"/>
      <c r="AGY3" s="0"/>
      <c r="AGZ3" s="0"/>
      <c r="AHA3" s="0"/>
      <c r="AHB3" s="0"/>
      <c r="AHC3" s="0"/>
      <c r="AHD3" s="0"/>
      <c r="AHE3" s="0"/>
      <c r="AHF3" s="0"/>
      <c r="AHG3" s="0"/>
      <c r="AHH3" s="0"/>
      <c r="AHI3" s="0"/>
      <c r="AHJ3" s="0"/>
      <c r="AHK3" s="0"/>
      <c r="AHL3" s="0"/>
      <c r="AHM3" s="0"/>
      <c r="AHN3" s="0"/>
      <c r="AHO3" s="0"/>
      <c r="AHP3" s="0"/>
      <c r="AHQ3" s="0"/>
      <c r="AHR3" s="0"/>
      <c r="AHS3" s="0"/>
      <c r="AHT3" s="0"/>
      <c r="AHU3" s="0"/>
      <c r="AHV3" s="0"/>
      <c r="AHW3" s="0"/>
      <c r="AHX3" s="0"/>
      <c r="AHY3" s="0"/>
      <c r="AHZ3" s="0"/>
      <c r="AIA3" s="0"/>
      <c r="AIB3" s="0"/>
      <c r="AIC3" s="0"/>
      <c r="AID3" s="0"/>
      <c r="AIE3" s="0"/>
      <c r="AIF3" s="0"/>
      <c r="AIG3" s="0"/>
      <c r="AIH3" s="0"/>
      <c r="AII3" s="0"/>
      <c r="AIJ3" s="0"/>
      <c r="AIK3" s="0"/>
      <c r="AIL3" s="0"/>
      <c r="AIM3" s="0"/>
      <c r="AIN3" s="0"/>
      <c r="AIO3" s="0"/>
      <c r="AIP3" s="0"/>
      <c r="AIQ3" s="0"/>
      <c r="AIR3" s="0"/>
      <c r="AIS3" s="0"/>
      <c r="AIT3" s="0"/>
      <c r="AIU3" s="0"/>
      <c r="AIV3" s="0"/>
      <c r="AIW3" s="0"/>
      <c r="AIX3" s="0"/>
      <c r="AIY3" s="0"/>
      <c r="AIZ3" s="0"/>
      <c r="AJA3" s="0"/>
      <c r="AJB3" s="0"/>
      <c r="AJC3" s="0"/>
      <c r="AJD3" s="0"/>
      <c r="AJE3" s="0"/>
      <c r="AJF3" s="0"/>
      <c r="AJG3" s="0"/>
      <c r="AJH3" s="0"/>
      <c r="AJI3" s="0"/>
      <c r="AJJ3" s="0"/>
      <c r="AJK3" s="0"/>
      <c r="AJL3" s="0"/>
      <c r="AJM3" s="0"/>
      <c r="AJN3" s="0"/>
      <c r="AJO3" s="0"/>
      <c r="AJP3" s="0"/>
      <c r="AJQ3" s="0"/>
      <c r="AJR3" s="0"/>
      <c r="AJS3" s="0"/>
      <c r="AJT3" s="0"/>
      <c r="AJU3" s="0"/>
      <c r="AJV3" s="0"/>
      <c r="AJW3" s="0"/>
      <c r="AJX3" s="0"/>
      <c r="AJY3" s="0"/>
      <c r="AJZ3" s="0"/>
      <c r="AKA3" s="0"/>
      <c r="AKB3" s="0"/>
      <c r="AKC3" s="0"/>
      <c r="AKD3" s="0"/>
      <c r="AKE3" s="0"/>
      <c r="AKF3" s="0"/>
      <c r="AKG3" s="0"/>
      <c r="AKH3" s="0"/>
      <c r="AKI3" s="0"/>
      <c r="AKJ3" s="0"/>
      <c r="AKK3" s="0"/>
      <c r="AKL3" s="0"/>
      <c r="AKM3" s="0"/>
      <c r="AKN3" s="0"/>
      <c r="AKO3" s="0"/>
      <c r="AKP3" s="0"/>
      <c r="AKQ3" s="0"/>
      <c r="AKR3" s="0"/>
      <c r="AKS3" s="0"/>
      <c r="AKT3" s="0"/>
      <c r="AKU3" s="0"/>
      <c r="AKV3" s="0"/>
      <c r="AKW3" s="0"/>
      <c r="AKX3" s="0"/>
      <c r="AKY3" s="0"/>
      <c r="AKZ3" s="0"/>
      <c r="ALA3" s="0"/>
      <c r="ALB3" s="0"/>
      <c r="ALC3" s="0"/>
      <c r="ALD3" s="0"/>
      <c r="ALE3" s="0"/>
      <c r="ALF3" s="0"/>
      <c r="ALG3" s="0"/>
      <c r="ALH3" s="0"/>
      <c r="ALI3" s="0"/>
      <c r="ALJ3" s="0"/>
      <c r="ALK3" s="0"/>
      <c r="ALL3" s="0"/>
      <c r="ALM3" s="0"/>
      <c r="ALN3" s="0"/>
      <c r="ALO3" s="0"/>
      <c r="ALP3" s="0"/>
      <c r="ALQ3" s="0"/>
      <c r="ALR3" s="0"/>
      <c r="ALS3" s="0"/>
      <c r="ALT3" s="0"/>
      <c r="ALU3" s="0"/>
      <c r="ALV3" s="0"/>
      <c r="ALW3" s="0"/>
      <c r="ALX3" s="0"/>
      <c r="ALY3" s="0"/>
      <c r="ALZ3" s="0"/>
      <c r="AMA3" s="0"/>
      <c r="AMB3" s="0"/>
      <c r="AMC3" s="0"/>
      <c r="AMD3" s="0"/>
      <c r="AME3" s="0"/>
      <c r="AMF3" s="0"/>
      <c r="AMG3" s="0"/>
      <c r="AMH3" s="0"/>
      <c r="AMI3" s="0"/>
      <c r="AMJ3" s="0"/>
    </row>
    <row r="4" customFormat="false" ht="15.75" hidden="false" customHeight="false" outlineLevel="0" collapsed="false">
      <c r="A4" s="136"/>
      <c r="B4" s="35"/>
      <c r="C4" s="35"/>
      <c r="D4" s="35"/>
      <c r="E4" s="35"/>
      <c r="F4" s="35"/>
      <c r="G4" s="35"/>
      <c r="H4" s="35"/>
      <c r="I4" s="36" t="s">
        <v>4103</v>
      </c>
      <c r="J4" s="37" t="n">
        <v>3853.5</v>
      </c>
      <c r="K4" s="35" t="n">
        <v>0</v>
      </c>
      <c r="L4" s="35"/>
      <c r="M4" s="0"/>
      <c r="N4" s="0"/>
      <c r="O4" s="0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B4" s="0"/>
      <c r="AC4" s="0"/>
      <c r="AD4" s="0"/>
      <c r="AE4" s="0"/>
      <c r="AF4" s="0"/>
      <c r="AG4" s="0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  <c r="BR4" s="0"/>
      <c r="BS4" s="0"/>
      <c r="BT4" s="0"/>
      <c r="BU4" s="0"/>
      <c r="BV4" s="0"/>
      <c r="BW4" s="0"/>
      <c r="BX4" s="0"/>
      <c r="BY4" s="0"/>
      <c r="BZ4" s="0"/>
      <c r="CA4" s="0"/>
      <c r="CB4" s="0"/>
      <c r="CC4" s="0"/>
      <c r="CD4" s="0"/>
      <c r="CE4" s="0"/>
      <c r="CF4" s="0"/>
      <c r="CG4" s="0"/>
      <c r="CH4" s="0"/>
      <c r="CI4" s="0"/>
      <c r="CJ4" s="0"/>
      <c r="CK4" s="0"/>
      <c r="CL4" s="0"/>
      <c r="CM4" s="0"/>
      <c r="CN4" s="0"/>
      <c r="CO4" s="0"/>
      <c r="CP4" s="0"/>
      <c r="CQ4" s="0"/>
      <c r="CR4" s="0"/>
      <c r="CS4" s="0"/>
      <c r="CT4" s="0"/>
      <c r="CU4" s="0"/>
      <c r="CV4" s="0"/>
      <c r="CW4" s="0"/>
      <c r="CX4" s="0"/>
      <c r="CY4" s="0"/>
      <c r="CZ4" s="0"/>
      <c r="DA4" s="0"/>
      <c r="DB4" s="0"/>
      <c r="DC4" s="0"/>
      <c r="DD4" s="0"/>
      <c r="DE4" s="0"/>
      <c r="DF4" s="0"/>
      <c r="DG4" s="0"/>
      <c r="DH4" s="0"/>
      <c r="DI4" s="0"/>
      <c r="DJ4" s="0"/>
      <c r="DK4" s="0"/>
      <c r="DL4" s="0"/>
      <c r="DM4" s="0"/>
      <c r="DN4" s="0"/>
      <c r="DO4" s="0"/>
      <c r="DP4" s="0"/>
      <c r="DQ4" s="0"/>
      <c r="DR4" s="0"/>
      <c r="DS4" s="0"/>
      <c r="DT4" s="0"/>
      <c r="DU4" s="0"/>
      <c r="DV4" s="0"/>
      <c r="DW4" s="0"/>
      <c r="DX4" s="0"/>
      <c r="DY4" s="0"/>
      <c r="DZ4" s="0"/>
      <c r="EA4" s="0"/>
      <c r="EB4" s="0"/>
      <c r="EC4" s="0"/>
      <c r="ED4" s="0"/>
      <c r="EE4" s="0"/>
      <c r="EF4" s="0"/>
      <c r="EG4" s="0"/>
      <c r="EH4" s="0"/>
      <c r="EI4" s="0"/>
      <c r="EJ4" s="0"/>
      <c r="EK4" s="0"/>
      <c r="EL4" s="0"/>
      <c r="EM4" s="0"/>
      <c r="EN4" s="0"/>
      <c r="EO4" s="0"/>
      <c r="EP4" s="0"/>
      <c r="EQ4" s="0"/>
      <c r="ER4" s="0"/>
      <c r="ES4" s="0"/>
      <c r="ET4" s="0"/>
      <c r="EU4" s="0"/>
      <c r="EV4" s="0"/>
      <c r="EW4" s="0"/>
      <c r="EX4" s="0"/>
      <c r="EY4" s="0"/>
      <c r="EZ4" s="0"/>
      <c r="FA4" s="0"/>
      <c r="FB4" s="0"/>
      <c r="FC4" s="0"/>
      <c r="FD4" s="0"/>
      <c r="FE4" s="0"/>
      <c r="FF4" s="0"/>
      <c r="FG4" s="0"/>
      <c r="FH4" s="0"/>
      <c r="FI4" s="0"/>
      <c r="FJ4" s="0"/>
      <c r="FK4" s="0"/>
      <c r="FL4" s="0"/>
      <c r="FM4" s="0"/>
      <c r="FN4" s="0"/>
      <c r="FO4" s="0"/>
      <c r="FP4" s="0"/>
      <c r="FQ4" s="0"/>
      <c r="FR4" s="0"/>
      <c r="FS4" s="0"/>
      <c r="FT4" s="0"/>
      <c r="FU4" s="0"/>
      <c r="FV4" s="0"/>
      <c r="FW4" s="0"/>
      <c r="FX4" s="0"/>
      <c r="FY4" s="0"/>
      <c r="FZ4" s="0"/>
      <c r="GA4" s="0"/>
      <c r="GB4" s="0"/>
      <c r="GC4" s="0"/>
      <c r="GD4" s="0"/>
      <c r="GE4" s="0"/>
      <c r="GF4" s="0"/>
      <c r="GG4" s="0"/>
      <c r="GH4" s="0"/>
      <c r="GI4" s="0"/>
      <c r="GJ4" s="0"/>
      <c r="GK4" s="0"/>
      <c r="GL4" s="0"/>
      <c r="GM4" s="0"/>
      <c r="GN4" s="0"/>
      <c r="GO4" s="0"/>
      <c r="GP4" s="0"/>
      <c r="GQ4" s="0"/>
      <c r="GR4" s="0"/>
      <c r="GS4" s="0"/>
      <c r="GT4" s="0"/>
      <c r="GU4" s="0"/>
      <c r="GV4" s="0"/>
      <c r="GW4" s="0"/>
      <c r="GX4" s="0"/>
      <c r="GY4" s="0"/>
      <c r="GZ4" s="0"/>
      <c r="HA4" s="0"/>
      <c r="HB4" s="0"/>
      <c r="HC4" s="0"/>
      <c r="HD4" s="0"/>
      <c r="HE4" s="0"/>
      <c r="HF4" s="0"/>
      <c r="HG4" s="0"/>
      <c r="HH4" s="0"/>
      <c r="HI4" s="0"/>
      <c r="HJ4" s="0"/>
      <c r="HK4" s="0"/>
      <c r="HL4" s="0"/>
      <c r="HM4" s="0"/>
      <c r="HN4" s="0"/>
      <c r="HO4" s="0"/>
      <c r="HP4" s="0"/>
      <c r="HQ4" s="0"/>
      <c r="HR4" s="0"/>
      <c r="HS4" s="0"/>
      <c r="HT4" s="0"/>
      <c r="HU4" s="0"/>
      <c r="HV4" s="0"/>
      <c r="HW4" s="0"/>
      <c r="HX4" s="0"/>
      <c r="HY4" s="0"/>
      <c r="HZ4" s="0"/>
      <c r="IA4" s="0"/>
      <c r="IB4" s="0"/>
      <c r="IC4" s="0"/>
      <c r="ID4" s="0"/>
      <c r="IE4" s="0"/>
      <c r="IF4" s="0"/>
      <c r="IG4" s="0"/>
      <c r="IH4" s="0"/>
      <c r="II4" s="0"/>
      <c r="IJ4" s="0"/>
      <c r="IK4" s="0"/>
      <c r="IL4" s="0"/>
      <c r="IM4" s="0"/>
      <c r="IN4" s="0"/>
      <c r="IO4" s="0"/>
      <c r="IP4" s="0"/>
      <c r="IQ4" s="0"/>
      <c r="IR4" s="0"/>
      <c r="IS4" s="0"/>
      <c r="IT4" s="0"/>
      <c r="IU4" s="0"/>
      <c r="IV4" s="0"/>
      <c r="IW4" s="0"/>
      <c r="IX4" s="0"/>
      <c r="IY4" s="0"/>
      <c r="IZ4" s="0"/>
      <c r="JA4" s="0"/>
      <c r="JB4" s="0"/>
      <c r="JC4" s="0"/>
      <c r="JD4" s="0"/>
      <c r="JE4" s="0"/>
      <c r="JF4" s="0"/>
      <c r="JG4" s="0"/>
      <c r="JH4" s="0"/>
      <c r="JI4" s="0"/>
      <c r="JJ4" s="0"/>
      <c r="JK4" s="0"/>
      <c r="JL4" s="0"/>
      <c r="JM4" s="0"/>
      <c r="JN4" s="0"/>
      <c r="JO4" s="0"/>
      <c r="JP4" s="0"/>
      <c r="JQ4" s="0"/>
      <c r="JR4" s="0"/>
      <c r="JS4" s="0"/>
      <c r="JT4" s="0"/>
      <c r="JU4" s="0"/>
      <c r="JV4" s="0"/>
      <c r="JW4" s="0"/>
      <c r="JX4" s="0"/>
      <c r="JY4" s="0"/>
      <c r="JZ4" s="0"/>
      <c r="KA4" s="0"/>
      <c r="KB4" s="0"/>
      <c r="KC4" s="0"/>
      <c r="KD4" s="0"/>
      <c r="KE4" s="0"/>
      <c r="KF4" s="0"/>
      <c r="KG4" s="0"/>
      <c r="KH4" s="0"/>
      <c r="KI4" s="0"/>
      <c r="KJ4" s="0"/>
      <c r="KK4" s="0"/>
      <c r="KL4" s="0"/>
      <c r="KM4" s="0"/>
      <c r="KN4" s="0"/>
      <c r="KO4" s="0"/>
      <c r="KP4" s="0"/>
      <c r="KQ4" s="0"/>
      <c r="KR4" s="0"/>
      <c r="KS4" s="0"/>
      <c r="KT4" s="0"/>
      <c r="KU4" s="0"/>
      <c r="KV4" s="0"/>
      <c r="KW4" s="0"/>
      <c r="KX4" s="0"/>
      <c r="KY4" s="0"/>
      <c r="KZ4" s="0"/>
      <c r="LA4" s="0"/>
      <c r="LB4" s="0"/>
      <c r="LC4" s="0"/>
      <c r="LD4" s="0"/>
      <c r="LE4" s="0"/>
      <c r="LF4" s="0"/>
      <c r="LG4" s="0"/>
      <c r="LH4" s="0"/>
      <c r="LI4" s="0"/>
      <c r="LJ4" s="0"/>
      <c r="LK4" s="0"/>
      <c r="LL4" s="0"/>
      <c r="LM4" s="0"/>
      <c r="LN4" s="0"/>
      <c r="LO4" s="0"/>
      <c r="LP4" s="0"/>
      <c r="LQ4" s="0"/>
      <c r="LR4" s="0"/>
      <c r="LS4" s="0"/>
      <c r="LT4" s="0"/>
      <c r="LU4" s="0"/>
      <c r="LV4" s="0"/>
      <c r="LW4" s="0"/>
      <c r="LX4" s="0"/>
      <c r="LY4" s="0"/>
      <c r="LZ4" s="0"/>
      <c r="MA4" s="0"/>
      <c r="MB4" s="0"/>
      <c r="MC4" s="0"/>
      <c r="MD4" s="0"/>
      <c r="ME4" s="0"/>
      <c r="MF4" s="0"/>
      <c r="MG4" s="0"/>
      <c r="MH4" s="0"/>
      <c r="MI4" s="0"/>
      <c r="MJ4" s="0"/>
      <c r="MK4" s="0"/>
      <c r="ML4" s="0"/>
      <c r="MM4" s="0"/>
      <c r="MN4" s="0"/>
      <c r="MO4" s="0"/>
      <c r="MP4" s="0"/>
      <c r="MQ4" s="0"/>
      <c r="MR4" s="0"/>
      <c r="MS4" s="0"/>
      <c r="MT4" s="0"/>
      <c r="MU4" s="0"/>
      <c r="MV4" s="0"/>
      <c r="MW4" s="0"/>
      <c r="MX4" s="0"/>
      <c r="MY4" s="0"/>
      <c r="MZ4" s="0"/>
      <c r="NA4" s="0"/>
      <c r="NB4" s="0"/>
      <c r="NC4" s="0"/>
      <c r="ND4" s="0"/>
      <c r="NE4" s="0"/>
      <c r="NF4" s="0"/>
      <c r="NG4" s="0"/>
      <c r="NH4" s="0"/>
      <c r="NI4" s="0"/>
      <c r="NJ4" s="0"/>
      <c r="NK4" s="0"/>
      <c r="NL4" s="0"/>
      <c r="NM4" s="0"/>
      <c r="NN4" s="0"/>
      <c r="NO4" s="0"/>
      <c r="NP4" s="0"/>
      <c r="NQ4" s="0"/>
      <c r="NR4" s="0"/>
      <c r="NS4" s="0"/>
      <c r="NT4" s="0"/>
      <c r="NU4" s="0"/>
      <c r="NV4" s="0"/>
      <c r="NW4" s="0"/>
      <c r="NX4" s="0"/>
      <c r="NY4" s="0"/>
      <c r="NZ4" s="0"/>
      <c r="OA4" s="0"/>
      <c r="OB4" s="0"/>
      <c r="OC4" s="0"/>
      <c r="OD4" s="0"/>
      <c r="OE4" s="0"/>
      <c r="OF4" s="0"/>
      <c r="OG4" s="0"/>
      <c r="OH4" s="0"/>
      <c r="OI4" s="0"/>
      <c r="OJ4" s="0"/>
      <c r="OK4" s="0"/>
      <c r="OL4" s="0"/>
      <c r="OM4" s="0"/>
      <c r="ON4" s="0"/>
      <c r="OO4" s="0"/>
      <c r="OP4" s="0"/>
      <c r="OQ4" s="0"/>
      <c r="OR4" s="0"/>
      <c r="OS4" s="0"/>
      <c r="OT4" s="0"/>
      <c r="OU4" s="0"/>
      <c r="OV4" s="0"/>
      <c r="OW4" s="0"/>
      <c r="OX4" s="0"/>
      <c r="OY4" s="0"/>
      <c r="OZ4" s="0"/>
      <c r="PA4" s="0"/>
      <c r="PB4" s="0"/>
      <c r="PC4" s="0"/>
      <c r="PD4" s="0"/>
      <c r="PE4" s="0"/>
      <c r="PF4" s="0"/>
      <c r="PG4" s="0"/>
      <c r="PH4" s="0"/>
      <c r="PI4" s="0"/>
      <c r="PJ4" s="0"/>
      <c r="PK4" s="0"/>
      <c r="PL4" s="0"/>
      <c r="PM4" s="0"/>
      <c r="PN4" s="0"/>
      <c r="PO4" s="0"/>
      <c r="PP4" s="0"/>
      <c r="PQ4" s="0"/>
      <c r="PR4" s="0"/>
      <c r="PS4" s="0"/>
      <c r="PT4" s="0"/>
      <c r="PU4" s="0"/>
      <c r="PV4" s="0"/>
      <c r="PW4" s="0"/>
      <c r="PX4" s="0"/>
      <c r="PY4" s="0"/>
      <c r="PZ4" s="0"/>
      <c r="QA4" s="0"/>
      <c r="QB4" s="0"/>
      <c r="QC4" s="0"/>
      <c r="QD4" s="0"/>
      <c r="QE4" s="0"/>
      <c r="QF4" s="0"/>
      <c r="QG4" s="0"/>
      <c r="QH4" s="0"/>
      <c r="QI4" s="0"/>
      <c r="QJ4" s="0"/>
      <c r="QK4" s="0"/>
      <c r="QL4" s="0"/>
      <c r="QM4" s="0"/>
      <c r="QN4" s="0"/>
      <c r="QO4" s="0"/>
      <c r="QP4" s="0"/>
      <c r="QQ4" s="0"/>
      <c r="QR4" s="0"/>
      <c r="QS4" s="0"/>
      <c r="QT4" s="0"/>
      <c r="QU4" s="0"/>
      <c r="QV4" s="0"/>
      <c r="QW4" s="0"/>
      <c r="QX4" s="0"/>
      <c r="QY4" s="0"/>
      <c r="QZ4" s="0"/>
      <c r="RA4" s="0"/>
      <c r="RB4" s="0"/>
      <c r="RC4" s="0"/>
      <c r="RD4" s="0"/>
      <c r="RE4" s="0"/>
      <c r="RF4" s="0"/>
      <c r="RG4" s="0"/>
      <c r="RH4" s="0"/>
      <c r="RI4" s="0"/>
      <c r="RJ4" s="0"/>
      <c r="RK4" s="0"/>
      <c r="RL4" s="0"/>
      <c r="RM4" s="0"/>
      <c r="RN4" s="0"/>
      <c r="RO4" s="0"/>
      <c r="RP4" s="0"/>
      <c r="RQ4" s="0"/>
      <c r="RR4" s="0"/>
      <c r="RS4" s="0"/>
      <c r="RT4" s="0"/>
      <c r="RU4" s="0"/>
      <c r="RV4" s="0"/>
      <c r="RW4" s="0"/>
      <c r="RX4" s="0"/>
      <c r="RY4" s="0"/>
      <c r="RZ4" s="0"/>
      <c r="SA4" s="0"/>
      <c r="SB4" s="0"/>
      <c r="SC4" s="0"/>
      <c r="SD4" s="0"/>
      <c r="SE4" s="0"/>
      <c r="SF4" s="0"/>
      <c r="SG4" s="0"/>
      <c r="SH4" s="0"/>
      <c r="SI4" s="0"/>
      <c r="SJ4" s="0"/>
      <c r="SK4" s="0"/>
      <c r="SL4" s="0"/>
      <c r="SM4" s="0"/>
      <c r="SN4" s="0"/>
      <c r="SO4" s="0"/>
      <c r="SP4" s="0"/>
      <c r="SQ4" s="0"/>
      <c r="SR4" s="0"/>
      <c r="SS4" s="0"/>
      <c r="ST4" s="0"/>
      <c r="SU4" s="0"/>
      <c r="SV4" s="0"/>
      <c r="SW4" s="0"/>
      <c r="SX4" s="0"/>
      <c r="SY4" s="0"/>
      <c r="SZ4" s="0"/>
      <c r="TA4" s="0"/>
      <c r="TB4" s="0"/>
      <c r="TC4" s="0"/>
      <c r="TD4" s="0"/>
      <c r="TE4" s="0"/>
      <c r="TF4" s="0"/>
      <c r="TG4" s="0"/>
      <c r="TH4" s="0"/>
      <c r="TI4" s="0"/>
      <c r="TJ4" s="0"/>
      <c r="TK4" s="0"/>
      <c r="TL4" s="0"/>
      <c r="TM4" s="0"/>
      <c r="TN4" s="0"/>
      <c r="TO4" s="0"/>
      <c r="TP4" s="0"/>
      <c r="TQ4" s="0"/>
      <c r="TR4" s="0"/>
      <c r="TS4" s="0"/>
      <c r="TT4" s="0"/>
      <c r="TU4" s="0"/>
      <c r="TV4" s="0"/>
      <c r="TW4" s="0"/>
      <c r="TX4" s="0"/>
      <c r="TY4" s="0"/>
      <c r="TZ4" s="0"/>
      <c r="UA4" s="0"/>
      <c r="UB4" s="0"/>
      <c r="UC4" s="0"/>
      <c r="UD4" s="0"/>
      <c r="UE4" s="0"/>
      <c r="UF4" s="0"/>
      <c r="UG4" s="0"/>
      <c r="UH4" s="0"/>
      <c r="UI4" s="0"/>
      <c r="UJ4" s="0"/>
      <c r="UK4" s="0"/>
      <c r="UL4" s="0"/>
      <c r="UM4" s="0"/>
      <c r="UN4" s="0"/>
      <c r="UO4" s="0"/>
      <c r="UP4" s="0"/>
      <c r="UQ4" s="0"/>
      <c r="UR4" s="0"/>
      <c r="US4" s="0"/>
      <c r="UT4" s="0"/>
      <c r="UU4" s="0"/>
      <c r="UV4" s="0"/>
      <c r="UW4" s="0"/>
      <c r="UX4" s="0"/>
      <c r="UY4" s="0"/>
      <c r="UZ4" s="0"/>
      <c r="VA4" s="0"/>
      <c r="VB4" s="0"/>
      <c r="VC4" s="0"/>
      <c r="VD4" s="0"/>
      <c r="VE4" s="0"/>
      <c r="VF4" s="0"/>
      <c r="VG4" s="0"/>
      <c r="VH4" s="0"/>
      <c r="VI4" s="0"/>
      <c r="VJ4" s="0"/>
      <c r="VK4" s="0"/>
      <c r="VL4" s="0"/>
      <c r="VM4" s="0"/>
      <c r="VN4" s="0"/>
      <c r="VO4" s="0"/>
      <c r="VP4" s="0"/>
      <c r="VQ4" s="0"/>
      <c r="VR4" s="0"/>
      <c r="VS4" s="0"/>
      <c r="VT4" s="0"/>
      <c r="VU4" s="0"/>
      <c r="VV4" s="0"/>
      <c r="VW4" s="0"/>
      <c r="VX4" s="0"/>
      <c r="VY4" s="0"/>
      <c r="VZ4" s="0"/>
      <c r="WA4" s="0"/>
      <c r="WB4" s="0"/>
      <c r="WC4" s="0"/>
      <c r="WD4" s="0"/>
      <c r="WE4" s="0"/>
      <c r="WF4" s="0"/>
      <c r="WG4" s="0"/>
      <c r="WH4" s="0"/>
      <c r="WI4" s="0"/>
      <c r="WJ4" s="0"/>
      <c r="WK4" s="0"/>
      <c r="WL4" s="0"/>
      <c r="WM4" s="0"/>
      <c r="WN4" s="0"/>
      <c r="WO4" s="0"/>
      <c r="WP4" s="0"/>
      <c r="WQ4" s="0"/>
      <c r="WR4" s="0"/>
      <c r="WS4" s="0"/>
      <c r="WT4" s="0"/>
      <c r="WU4" s="0"/>
      <c r="WV4" s="0"/>
      <c r="WW4" s="0"/>
      <c r="WX4" s="0"/>
      <c r="WY4" s="0"/>
      <c r="WZ4" s="0"/>
      <c r="XA4" s="0"/>
      <c r="XB4" s="0"/>
      <c r="XC4" s="0"/>
      <c r="XD4" s="0"/>
      <c r="XE4" s="0"/>
      <c r="XF4" s="0"/>
      <c r="XG4" s="0"/>
      <c r="XH4" s="0"/>
      <c r="XI4" s="0"/>
      <c r="XJ4" s="0"/>
      <c r="XK4" s="0"/>
      <c r="XL4" s="0"/>
      <c r="XM4" s="0"/>
      <c r="XN4" s="0"/>
      <c r="XO4" s="0"/>
      <c r="XP4" s="0"/>
      <c r="XQ4" s="0"/>
      <c r="XR4" s="0"/>
      <c r="XS4" s="0"/>
      <c r="XT4" s="0"/>
      <c r="XU4" s="0"/>
      <c r="XV4" s="0"/>
      <c r="XW4" s="0"/>
      <c r="XX4" s="0"/>
      <c r="XY4" s="0"/>
      <c r="XZ4" s="0"/>
      <c r="YA4" s="0"/>
      <c r="YB4" s="0"/>
      <c r="YC4" s="0"/>
      <c r="YD4" s="0"/>
      <c r="YE4" s="0"/>
      <c r="YF4" s="0"/>
      <c r="YG4" s="0"/>
      <c r="YH4" s="0"/>
      <c r="YI4" s="0"/>
      <c r="YJ4" s="0"/>
      <c r="YK4" s="0"/>
      <c r="YL4" s="0"/>
      <c r="YM4" s="0"/>
      <c r="YN4" s="0"/>
      <c r="YO4" s="0"/>
      <c r="YP4" s="0"/>
      <c r="YQ4" s="0"/>
      <c r="YR4" s="0"/>
      <c r="YS4" s="0"/>
      <c r="YT4" s="0"/>
      <c r="YU4" s="0"/>
      <c r="YV4" s="0"/>
      <c r="YW4" s="0"/>
      <c r="YX4" s="0"/>
      <c r="YY4" s="0"/>
      <c r="YZ4" s="0"/>
      <c r="ZA4" s="0"/>
      <c r="ZB4" s="0"/>
      <c r="ZC4" s="0"/>
      <c r="ZD4" s="0"/>
      <c r="ZE4" s="0"/>
      <c r="ZF4" s="0"/>
      <c r="ZG4" s="0"/>
      <c r="ZH4" s="0"/>
      <c r="ZI4" s="0"/>
      <c r="ZJ4" s="0"/>
      <c r="ZK4" s="0"/>
      <c r="ZL4" s="0"/>
      <c r="ZM4" s="0"/>
      <c r="ZN4" s="0"/>
      <c r="ZO4" s="0"/>
      <c r="ZP4" s="0"/>
      <c r="ZQ4" s="0"/>
      <c r="ZR4" s="0"/>
      <c r="ZS4" s="0"/>
      <c r="ZT4" s="0"/>
      <c r="ZU4" s="0"/>
      <c r="ZV4" s="0"/>
      <c r="ZW4" s="0"/>
      <c r="ZX4" s="0"/>
      <c r="ZY4" s="0"/>
      <c r="ZZ4" s="0"/>
      <c r="AAA4" s="0"/>
      <c r="AAB4" s="0"/>
      <c r="AAC4" s="0"/>
      <c r="AAD4" s="0"/>
      <c r="AAE4" s="0"/>
      <c r="AAF4" s="0"/>
      <c r="AAG4" s="0"/>
      <c r="AAH4" s="0"/>
      <c r="AAI4" s="0"/>
      <c r="AAJ4" s="0"/>
      <c r="AAK4" s="0"/>
      <c r="AAL4" s="0"/>
      <c r="AAM4" s="0"/>
      <c r="AAN4" s="0"/>
      <c r="AAO4" s="0"/>
      <c r="AAP4" s="0"/>
      <c r="AAQ4" s="0"/>
      <c r="AAR4" s="0"/>
      <c r="AAS4" s="0"/>
      <c r="AAT4" s="0"/>
      <c r="AAU4" s="0"/>
      <c r="AAV4" s="0"/>
      <c r="AAW4" s="0"/>
      <c r="AAX4" s="0"/>
      <c r="AAY4" s="0"/>
      <c r="AAZ4" s="0"/>
      <c r="ABA4" s="0"/>
      <c r="ABB4" s="0"/>
      <c r="ABC4" s="0"/>
      <c r="ABD4" s="0"/>
      <c r="ABE4" s="0"/>
      <c r="ABF4" s="0"/>
      <c r="ABG4" s="0"/>
      <c r="ABH4" s="0"/>
      <c r="ABI4" s="0"/>
      <c r="ABJ4" s="0"/>
      <c r="ABK4" s="0"/>
      <c r="ABL4" s="0"/>
      <c r="ABM4" s="0"/>
      <c r="ABN4" s="0"/>
      <c r="ABO4" s="0"/>
      <c r="ABP4" s="0"/>
      <c r="ABQ4" s="0"/>
      <c r="ABR4" s="0"/>
      <c r="ABS4" s="0"/>
      <c r="ABT4" s="0"/>
      <c r="ABU4" s="0"/>
      <c r="ABV4" s="0"/>
      <c r="ABW4" s="0"/>
      <c r="ABX4" s="0"/>
      <c r="ABY4" s="0"/>
      <c r="ABZ4" s="0"/>
      <c r="ACA4" s="0"/>
      <c r="ACB4" s="0"/>
      <c r="ACC4" s="0"/>
      <c r="ACD4" s="0"/>
      <c r="ACE4" s="0"/>
      <c r="ACF4" s="0"/>
      <c r="ACG4" s="0"/>
      <c r="ACH4" s="0"/>
      <c r="ACI4" s="0"/>
      <c r="ACJ4" s="0"/>
      <c r="ACK4" s="0"/>
      <c r="ACL4" s="0"/>
      <c r="ACM4" s="0"/>
      <c r="ACN4" s="0"/>
      <c r="ACO4" s="0"/>
      <c r="ACP4" s="0"/>
      <c r="ACQ4" s="0"/>
      <c r="ACR4" s="0"/>
      <c r="ACS4" s="0"/>
      <c r="ACT4" s="0"/>
      <c r="ACU4" s="0"/>
      <c r="ACV4" s="0"/>
      <c r="ACW4" s="0"/>
      <c r="ACX4" s="0"/>
      <c r="ACY4" s="0"/>
      <c r="ACZ4" s="0"/>
      <c r="ADA4" s="0"/>
      <c r="ADB4" s="0"/>
      <c r="ADC4" s="0"/>
      <c r="ADD4" s="0"/>
      <c r="ADE4" s="0"/>
      <c r="ADF4" s="0"/>
      <c r="ADG4" s="0"/>
      <c r="ADH4" s="0"/>
      <c r="ADI4" s="0"/>
      <c r="ADJ4" s="0"/>
      <c r="ADK4" s="0"/>
      <c r="ADL4" s="0"/>
      <c r="ADM4" s="0"/>
      <c r="ADN4" s="0"/>
      <c r="ADO4" s="0"/>
      <c r="ADP4" s="0"/>
      <c r="ADQ4" s="0"/>
      <c r="ADR4" s="0"/>
      <c r="ADS4" s="0"/>
      <c r="ADT4" s="0"/>
      <c r="ADU4" s="0"/>
      <c r="ADV4" s="0"/>
      <c r="ADW4" s="0"/>
      <c r="ADX4" s="0"/>
      <c r="ADY4" s="0"/>
      <c r="ADZ4" s="0"/>
      <c r="AEA4" s="0"/>
      <c r="AEB4" s="0"/>
      <c r="AEC4" s="0"/>
      <c r="AED4" s="0"/>
      <c r="AEE4" s="0"/>
      <c r="AEF4" s="0"/>
      <c r="AEG4" s="0"/>
      <c r="AEH4" s="0"/>
      <c r="AEI4" s="0"/>
      <c r="AEJ4" s="0"/>
      <c r="AEK4" s="0"/>
      <c r="AEL4" s="0"/>
      <c r="AEM4" s="0"/>
      <c r="AEN4" s="0"/>
      <c r="AEO4" s="0"/>
      <c r="AEP4" s="0"/>
      <c r="AEQ4" s="0"/>
      <c r="AER4" s="0"/>
      <c r="AES4" s="0"/>
      <c r="AET4" s="0"/>
      <c r="AEU4" s="0"/>
      <c r="AEV4" s="0"/>
      <c r="AEW4" s="0"/>
      <c r="AEX4" s="0"/>
      <c r="AEY4" s="0"/>
      <c r="AEZ4" s="0"/>
      <c r="AFA4" s="0"/>
      <c r="AFB4" s="0"/>
      <c r="AFC4" s="0"/>
      <c r="AFD4" s="0"/>
      <c r="AFE4" s="0"/>
      <c r="AFF4" s="0"/>
      <c r="AFG4" s="0"/>
      <c r="AFH4" s="0"/>
      <c r="AFI4" s="0"/>
      <c r="AFJ4" s="0"/>
      <c r="AFK4" s="0"/>
      <c r="AFL4" s="0"/>
      <c r="AFM4" s="0"/>
      <c r="AFN4" s="0"/>
      <c r="AFO4" s="0"/>
      <c r="AFP4" s="0"/>
      <c r="AFQ4" s="0"/>
      <c r="AFR4" s="0"/>
      <c r="AFS4" s="0"/>
      <c r="AFT4" s="0"/>
      <c r="AFU4" s="0"/>
      <c r="AFV4" s="0"/>
      <c r="AFW4" s="0"/>
      <c r="AFX4" s="0"/>
      <c r="AFY4" s="0"/>
      <c r="AFZ4" s="0"/>
      <c r="AGA4" s="0"/>
      <c r="AGB4" s="0"/>
      <c r="AGC4" s="0"/>
      <c r="AGD4" s="0"/>
      <c r="AGE4" s="0"/>
      <c r="AGF4" s="0"/>
      <c r="AGG4" s="0"/>
      <c r="AGH4" s="0"/>
      <c r="AGI4" s="0"/>
      <c r="AGJ4" s="0"/>
      <c r="AGK4" s="0"/>
      <c r="AGL4" s="0"/>
      <c r="AGM4" s="0"/>
      <c r="AGN4" s="0"/>
      <c r="AGO4" s="0"/>
      <c r="AGP4" s="0"/>
      <c r="AGQ4" s="0"/>
      <c r="AGR4" s="0"/>
      <c r="AGS4" s="0"/>
      <c r="AGT4" s="0"/>
      <c r="AGU4" s="0"/>
      <c r="AGV4" s="0"/>
      <c r="AGW4" s="0"/>
      <c r="AGX4" s="0"/>
      <c r="AGY4" s="0"/>
      <c r="AGZ4" s="0"/>
      <c r="AHA4" s="0"/>
      <c r="AHB4" s="0"/>
      <c r="AHC4" s="0"/>
      <c r="AHD4" s="0"/>
      <c r="AHE4" s="0"/>
      <c r="AHF4" s="0"/>
      <c r="AHG4" s="0"/>
      <c r="AHH4" s="0"/>
      <c r="AHI4" s="0"/>
      <c r="AHJ4" s="0"/>
      <c r="AHK4" s="0"/>
      <c r="AHL4" s="0"/>
      <c r="AHM4" s="0"/>
      <c r="AHN4" s="0"/>
      <c r="AHO4" s="0"/>
      <c r="AHP4" s="0"/>
      <c r="AHQ4" s="0"/>
      <c r="AHR4" s="0"/>
      <c r="AHS4" s="0"/>
      <c r="AHT4" s="0"/>
      <c r="AHU4" s="0"/>
      <c r="AHV4" s="0"/>
      <c r="AHW4" s="0"/>
      <c r="AHX4" s="0"/>
      <c r="AHY4" s="0"/>
      <c r="AHZ4" s="0"/>
      <c r="AIA4" s="0"/>
      <c r="AIB4" s="0"/>
      <c r="AIC4" s="0"/>
      <c r="AID4" s="0"/>
      <c r="AIE4" s="0"/>
      <c r="AIF4" s="0"/>
      <c r="AIG4" s="0"/>
      <c r="AIH4" s="0"/>
      <c r="AII4" s="0"/>
      <c r="AIJ4" s="0"/>
      <c r="AIK4" s="0"/>
      <c r="AIL4" s="0"/>
      <c r="AIM4" s="0"/>
      <c r="AIN4" s="0"/>
      <c r="AIO4" s="0"/>
      <c r="AIP4" s="0"/>
      <c r="AIQ4" s="0"/>
      <c r="AIR4" s="0"/>
      <c r="AIS4" s="0"/>
      <c r="AIT4" s="0"/>
      <c r="AIU4" s="0"/>
      <c r="AIV4" s="0"/>
      <c r="AIW4" s="0"/>
      <c r="AIX4" s="0"/>
      <c r="AIY4" s="0"/>
      <c r="AIZ4" s="0"/>
      <c r="AJA4" s="0"/>
      <c r="AJB4" s="0"/>
      <c r="AJC4" s="0"/>
      <c r="AJD4" s="0"/>
      <c r="AJE4" s="0"/>
      <c r="AJF4" s="0"/>
      <c r="AJG4" s="0"/>
      <c r="AJH4" s="0"/>
      <c r="AJI4" s="0"/>
      <c r="AJJ4" s="0"/>
      <c r="AJK4" s="0"/>
      <c r="AJL4" s="0"/>
      <c r="AJM4" s="0"/>
      <c r="AJN4" s="0"/>
      <c r="AJO4" s="0"/>
      <c r="AJP4" s="0"/>
      <c r="AJQ4" s="0"/>
      <c r="AJR4" s="0"/>
      <c r="AJS4" s="0"/>
      <c r="AJT4" s="0"/>
      <c r="AJU4" s="0"/>
      <c r="AJV4" s="0"/>
      <c r="AJW4" s="0"/>
      <c r="AJX4" s="0"/>
      <c r="AJY4" s="0"/>
      <c r="AJZ4" s="0"/>
      <c r="AKA4" s="0"/>
      <c r="AKB4" s="0"/>
      <c r="AKC4" s="0"/>
      <c r="AKD4" s="0"/>
      <c r="AKE4" s="0"/>
      <c r="AKF4" s="0"/>
      <c r="AKG4" s="0"/>
      <c r="AKH4" s="0"/>
      <c r="AKI4" s="0"/>
      <c r="AKJ4" s="0"/>
      <c r="AKK4" s="0"/>
      <c r="AKL4" s="0"/>
      <c r="AKM4" s="0"/>
      <c r="AKN4" s="0"/>
      <c r="AKO4" s="0"/>
      <c r="AKP4" s="0"/>
      <c r="AKQ4" s="0"/>
      <c r="AKR4" s="0"/>
      <c r="AKS4" s="0"/>
      <c r="AKT4" s="0"/>
      <c r="AKU4" s="0"/>
      <c r="AKV4" s="0"/>
      <c r="AKW4" s="0"/>
      <c r="AKX4" s="0"/>
      <c r="AKY4" s="0"/>
      <c r="AKZ4" s="0"/>
      <c r="ALA4" s="0"/>
      <c r="ALB4" s="0"/>
      <c r="ALC4" s="0"/>
      <c r="ALD4" s="0"/>
      <c r="ALE4" s="0"/>
      <c r="ALF4" s="0"/>
      <c r="ALG4" s="0"/>
      <c r="ALH4" s="0"/>
      <c r="ALI4" s="0"/>
      <c r="ALJ4" s="0"/>
      <c r="ALK4" s="0"/>
      <c r="ALL4" s="0"/>
      <c r="ALM4" s="0"/>
      <c r="ALN4" s="0"/>
      <c r="ALO4" s="0"/>
      <c r="ALP4" s="0"/>
      <c r="ALQ4" s="0"/>
      <c r="ALR4" s="0"/>
      <c r="ALS4" s="0"/>
      <c r="ALT4" s="0"/>
      <c r="ALU4" s="0"/>
      <c r="ALV4" s="0"/>
      <c r="ALW4" s="0"/>
      <c r="ALX4" s="0"/>
      <c r="ALY4" s="0"/>
      <c r="ALZ4" s="0"/>
      <c r="AMA4" s="0"/>
      <c r="AMB4" s="0"/>
      <c r="AMC4" s="0"/>
      <c r="AMD4" s="0"/>
      <c r="AME4" s="0"/>
      <c r="AMF4" s="0"/>
      <c r="AMG4" s="0"/>
      <c r="AMH4" s="0"/>
      <c r="AMI4" s="0"/>
      <c r="AMJ4" s="0"/>
    </row>
    <row r="5" customFormat="false" ht="15.75" hidden="false" customHeight="false" outlineLevel="0" collapsed="false">
      <c r="A5" s="136"/>
      <c r="B5" s="35"/>
      <c r="C5" s="35"/>
      <c r="D5" s="35"/>
      <c r="E5" s="35"/>
      <c r="F5" s="35"/>
      <c r="G5" s="35"/>
      <c r="H5" s="35"/>
      <c r="I5" s="36" t="s">
        <v>4104</v>
      </c>
      <c r="J5" s="37" t="n">
        <v>40000</v>
      </c>
      <c r="K5" s="35" t="n">
        <v>0</v>
      </c>
      <c r="L5" s="35"/>
      <c r="M5" s="0"/>
      <c r="N5" s="0"/>
      <c r="O5" s="0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B5" s="0"/>
      <c r="AC5" s="0"/>
      <c r="AD5" s="0"/>
      <c r="AE5" s="0"/>
      <c r="AF5" s="0"/>
      <c r="AG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  <c r="BR5" s="0"/>
      <c r="BS5" s="0"/>
      <c r="BT5" s="0"/>
      <c r="BU5" s="0"/>
      <c r="BV5" s="0"/>
      <c r="BW5" s="0"/>
      <c r="BX5" s="0"/>
      <c r="BY5" s="0"/>
      <c r="BZ5" s="0"/>
      <c r="CA5" s="0"/>
      <c r="CB5" s="0"/>
      <c r="CC5" s="0"/>
      <c r="CD5" s="0"/>
      <c r="CE5" s="0"/>
      <c r="CF5" s="0"/>
      <c r="CG5" s="0"/>
      <c r="CH5" s="0"/>
      <c r="CI5" s="0"/>
      <c r="CJ5" s="0"/>
      <c r="CK5" s="0"/>
      <c r="CL5" s="0"/>
      <c r="CM5" s="0"/>
      <c r="CN5" s="0"/>
      <c r="CO5" s="0"/>
      <c r="CP5" s="0"/>
      <c r="CQ5" s="0"/>
      <c r="CR5" s="0"/>
      <c r="CS5" s="0"/>
      <c r="CT5" s="0"/>
      <c r="CU5" s="0"/>
      <c r="CV5" s="0"/>
      <c r="CW5" s="0"/>
      <c r="CX5" s="0"/>
      <c r="CY5" s="0"/>
      <c r="CZ5" s="0"/>
      <c r="DA5" s="0"/>
      <c r="DB5" s="0"/>
      <c r="DC5" s="0"/>
      <c r="DD5" s="0"/>
      <c r="DE5" s="0"/>
      <c r="DF5" s="0"/>
      <c r="DG5" s="0"/>
      <c r="DH5" s="0"/>
      <c r="DI5" s="0"/>
      <c r="DJ5" s="0"/>
      <c r="DK5" s="0"/>
      <c r="DL5" s="0"/>
      <c r="DM5" s="0"/>
      <c r="DN5" s="0"/>
      <c r="DO5" s="0"/>
      <c r="DP5" s="0"/>
      <c r="DQ5" s="0"/>
      <c r="DR5" s="0"/>
      <c r="DS5" s="0"/>
      <c r="DT5" s="0"/>
      <c r="DU5" s="0"/>
      <c r="DV5" s="0"/>
      <c r="DW5" s="0"/>
      <c r="DX5" s="0"/>
      <c r="DY5" s="0"/>
      <c r="DZ5" s="0"/>
      <c r="EA5" s="0"/>
      <c r="EB5" s="0"/>
      <c r="EC5" s="0"/>
      <c r="ED5" s="0"/>
      <c r="EE5" s="0"/>
      <c r="EF5" s="0"/>
      <c r="EG5" s="0"/>
      <c r="EH5" s="0"/>
      <c r="EI5" s="0"/>
      <c r="EJ5" s="0"/>
      <c r="EK5" s="0"/>
      <c r="EL5" s="0"/>
      <c r="EM5" s="0"/>
      <c r="EN5" s="0"/>
      <c r="EO5" s="0"/>
      <c r="EP5" s="0"/>
      <c r="EQ5" s="0"/>
      <c r="ER5" s="0"/>
      <c r="ES5" s="0"/>
      <c r="ET5" s="0"/>
      <c r="EU5" s="0"/>
      <c r="EV5" s="0"/>
      <c r="EW5" s="0"/>
      <c r="EX5" s="0"/>
      <c r="EY5" s="0"/>
      <c r="EZ5" s="0"/>
      <c r="FA5" s="0"/>
      <c r="FB5" s="0"/>
      <c r="FC5" s="0"/>
      <c r="FD5" s="0"/>
      <c r="FE5" s="0"/>
      <c r="FF5" s="0"/>
      <c r="FG5" s="0"/>
      <c r="FH5" s="0"/>
      <c r="FI5" s="0"/>
      <c r="FJ5" s="0"/>
      <c r="FK5" s="0"/>
      <c r="FL5" s="0"/>
      <c r="FM5" s="0"/>
      <c r="FN5" s="0"/>
      <c r="FO5" s="0"/>
      <c r="FP5" s="0"/>
      <c r="FQ5" s="0"/>
      <c r="FR5" s="0"/>
      <c r="FS5" s="0"/>
      <c r="FT5" s="0"/>
      <c r="FU5" s="0"/>
      <c r="FV5" s="0"/>
      <c r="FW5" s="0"/>
      <c r="FX5" s="0"/>
      <c r="FY5" s="0"/>
      <c r="FZ5" s="0"/>
      <c r="GA5" s="0"/>
      <c r="GB5" s="0"/>
      <c r="GC5" s="0"/>
      <c r="GD5" s="0"/>
      <c r="GE5" s="0"/>
      <c r="GF5" s="0"/>
      <c r="GG5" s="0"/>
      <c r="GH5" s="0"/>
      <c r="GI5" s="0"/>
      <c r="GJ5" s="0"/>
      <c r="GK5" s="0"/>
      <c r="GL5" s="0"/>
      <c r="GM5" s="0"/>
      <c r="GN5" s="0"/>
      <c r="GO5" s="0"/>
      <c r="GP5" s="0"/>
      <c r="GQ5" s="0"/>
      <c r="GR5" s="0"/>
      <c r="GS5" s="0"/>
      <c r="GT5" s="0"/>
      <c r="GU5" s="0"/>
      <c r="GV5" s="0"/>
      <c r="GW5" s="0"/>
      <c r="GX5" s="0"/>
      <c r="GY5" s="0"/>
      <c r="GZ5" s="0"/>
      <c r="HA5" s="0"/>
      <c r="HB5" s="0"/>
      <c r="HC5" s="0"/>
      <c r="HD5" s="0"/>
      <c r="HE5" s="0"/>
      <c r="HF5" s="0"/>
      <c r="HG5" s="0"/>
      <c r="HH5" s="0"/>
      <c r="HI5" s="0"/>
      <c r="HJ5" s="0"/>
      <c r="HK5" s="0"/>
      <c r="HL5" s="0"/>
      <c r="HM5" s="0"/>
      <c r="HN5" s="0"/>
      <c r="HO5" s="0"/>
      <c r="HP5" s="0"/>
      <c r="HQ5" s="0"/>
      <c r="HR5" s="0"/>
      <c r="HS5" s="0"/>
      <c r="HT5" s="0"/>
      <c r="HU5" s="0"/>
      <c r="HV5" s="0"/>
      <c r="HW5" s="0"/>
      <c r="HX5" s="0"/>
      <c r="HY5" s="0"/>
      <c r="HZ5" s="0"/>
      <c r="IA5" s="0"/>
      <c r="IB5" s="0"/>
      <c r="IC5" s="0"/>
      <c r="ID5" s="0"/>
      <c r="IE5" s="0"/>
      <c r="IF5" s="0"/>
      <c r="IG5" s="0"/>
      <c r="IH5" s="0"/>
      <c r="II5" s="0"/>
      <c r="IJ5" s="0"/>
      <c r="IK5" s="0"/>
      <c r="IL5" s="0"/>
      <c r="IM5" s="0"/>
      <c r="IN5" s="0"/>
      <c r="IO5" s="0"/>
      <c r="IP5" s="0"/>
      <c r="IQ5" s="0"/>
      <c r="IR5" s="0"/>
      <c r="IS5" s="0"/>
      <c r="IT5" s="0"/>
      <c r="IU5" s="0"/>
      <c r="IV5" s="0"/>
      <c r="IW5" s="0"/>
      <c r="IX5" s="0"/>
      <c r="IY5" s="0"/>
      <c r="IZ5" s="0"/>
      <c r="JA5" s="0"/>
      <c r="JB5" s="0"/>
      <c r="JC5" s="0"/>
      <c r="JD5" s="0"/>
      <c r="JE5" s="0"/>
      <c r="JF5" s="0"/>
      <c r="JG5" s="0"/>
      <c r="JH5" s="0"/>
      <c r="JI5" s="0"/>
      <c r="JJ5" s="0"/>
      <c r="JK5" s="0"/>
      <c r="JL5" s="0"/>
      <c r="JM5" s="0"/>
      <c r="JN5" s="0"/>
      <c r="JO5" s="0"/>
      <c r="JP5" s="0"/>
      <c r="JQ5" s="0"/>
      <c r="JR5" s="0"/>
      <c r="JS5" s="0"/>
      <c r="JT5" s="0"/>
      <c r="JU5" s="0"/>
      <c r="JV5" s="0"/>
      <c r="JW5" s="0"/>
      <c r="JX5" s="0"/>
      <c r="JY5" s="0"/>
      <c r="JZ5" s="0"/>
      <c r="KA5" s="0"/>
      <c r="KB5" s="0"/>
      <c r="KC5" s="0"/>
      <c r="KD5" s="0"/>
      <c r="KE5" s="0"/>
      <c r="KF5" s="0"/>
      <c r="KG5" s="0"/>
      <c r="KH5" s="0"/>
      <c r="KI5" s="0"/>
      <c r="KJ5" s="0"/>
      <c r="KK5" s="0"/>
      <c r="KL5" s="0"/>
      <c r="KM5" s="0"/>
      <c r="KN5" s="0"/>
      <c r="KO5" s="0"/>
      <c r="KP5" s="0"/>
      <c r="KQ5" s="0"/>
      <c r="KR5" s="0"/>
      <c r="KS5" s="0"/>
      <c r="KT5" s="0"/>
      <c r="KU5" s="0"/>
      <c r="KV5" s="0"/>
      <c r="KW5" s="0"/>
      <c r="KX5" s="0"/>
      <c r="KY5" s="0"/>
      <c r="KZ5" s="0"/>
      <c r="LA5" s="0"/>
      <c r="LB5" s="0"/>
      <c r="LC5" s="0"/>
      <c r="LD5" s="0"/>
      <c r="LE5" s="0"/>
      <c r="LF5" s="0"/>
      <c r="LG5" s="0"/>
      <c r="LH5" s="0"/>
      <c r="LI5" s="0"/>
      <c r="LJ5" s="0"/>
      <c r="LK5" s="0"/>
      <c r="LL5" s="0"/>
      <c r="LM5" s="0"/>
      <c r="LN5" s="0"/>
      <c r="LO5" s="0"/>
      <c r="LP5" s="0"/>
      <c r="LQ5" s="0"/>
      <c r="LR5" s="0"/>
      <c r="LS5" s="0"/>
      <c r="LT5" s="0"/>
      <c r="LU5" s="0"/>
      <c r="LV5" s="0"/>
      <c r="LW5" s="0"/>
      <c r="LX5" s="0"/>
      <c r="LY5" s="0"/>
      <c r="LZ5" s="0"/>
      <c r="MA5" s="0"/>
      <c r="MB5" s="0"/>
      <c r="MC5" s="0"/>
      <c r="MD5" s="0"/>
      <c r="ME5" s="0"/>
      <c r="MF5" s="0"/>
      <c r="MG5" s="0"/>
      <c r="MH5" s="0"/>
      <c r="MI5" s="0"/>
      <c r="MJ5" s="0"/>
      <c r="MK5" s="0"/>
      <c r="ML5" s="0"/>
      <c r="MM5" s="0"/>
      <c r="MN5" s="0"/>
      <c r="MO5" s="0"/>
      <c r="MP5" s="0"/>
      <c r="MQ5" s="0"/>
      <c r="MR5" s="0"/>
      <c r="MS5" s="0"/>
      <c r="MT5" s="0"/>
      <c r="MU5" s="0"/>
      <c r="MV5" s="0"/>
      <c r="MW5" s="0"/>
      <c r="MX5" s="0"/>
      <c r="MY5" s="0"/>
      <c r="MZ5" s="0"/>
      <c r="NA5" s="0"/>
      <c r="NB5" s="0"/>
      <c r="NC5" s="0"/>
      <c r="ND5" s="0"/>
      <c r="NE5" s="0"/>
      <c r="NF5" s="0"/>
      <c r="NG5" s="0"/>
      <c r="NH5" s="0"/>
      <c r="NI5" s="0"/>
      <c r="NJ5" s="0"/>
      <c r="NK5" s="0"/>
      <c r="NL5" s="0"/>
      <c r="NM5" s="0"/>
      <c r="NN5" s="0"/>
      <c r="NO5" s="0"/>
      <c r="NP5" s="0"/>
      <c r="NQ5" s="0"/>
      <c r="NR5" s="0"/>
      <c r="NS5" s="0"/>
      <c r="NT5" s="0"/>
      <c r="NU5" s="0"/>
      <c r="NV5" s="0"/>
      <c r="NW5" s="0"/>
      <c r="NX5" s="0"/>
      <c r="NY5" s="0"/>
      <c r="NZ5" s="0"/>
      <c r="OA5" s="0"/>
      <c r="OB5" s="0"/>
      <c r="OC5" s="0"/>
      <c r="OD5" s="0"/>
      <c r="OE5" s="0"/>
      <c r="OF5" s="0"/>
      <c r="OG5" s="0"/>
      <c r="OH5" s="0"/>
      <c r="OI5" s="0"/>
      <c r="OJ5" s="0"/>
      <c r="OK5" s="0"/>
      <c r="OL5" s="0"/>
      <c r="OM5" s="0"/>
      <c r="ON5" s="0"/>
      <c r="OO5" s="0"/>
      <c r="OP5" s="0"/>
      <c r="OQ5" s="0"/>
      <c r="OR5" s="0"/>
      <c r="OS5" s="0"/>
      <c r="OT5" s="0"/>
      <c r="OU5" s="0"/>
      <c r="OV5" s="0"/>
      <c r="OW5" s="0"/>
      <c r="OX5" s="0"/>
      <c r="OY5" s="0"/>
      <c r="OZ5" s="0"/>
      <c r="PA5" s="0"/>
      <c r="PB5" s="0"/>
      <c r="PC5" s="0"/>
      <c r="PD5" s="0"/>
      <c r="PE5" s="0"/>
      <c r="PF5" s="0"/>
      <c r="PG5" s="0"/>
      <c r="PH5" s="0"/>
      <c r="PI5" s="0"/>
      <c r="PJ5" s="0"/>
      <c r="PK5" s="0"/>
      <c r="PL5" s="0"/>
      <c r="PM5" s="0"/>
      <c r="PN5" s="0"/>
      <c r="PO5" s="0"/>
      <c r="PP5" s="0"/>
      <c r="PQ5" s="0"/>
      <c r="PR5" s="0"/>
      <c r="PS5" s="0"/>
      <c r="PT5" s="0"/>
      <c r="PU5" s="0"/>
      <c r="PV5" s="0"/>
      <c r="PW5" s="0"/>
      <c r="PX5" s="0"/>
      <c r="PY5" s="0"/>
      <c r="PZ5" s="0"/>
      <c r="QA5" s="0"/>
      <c r="QB5" s="0"/>
      <c r="QC5" s="0"/>
      <c r="QD5" s="0"/>
      <c r="QE5" s="0"/>
      <c r="QF5" s="0"/>
      <c r="QG5" s="0"/>
      <c r="QH5" s="0"/>
      <c r="QI5" s="0"/>
      <c r="QJ5" s="0"/>
      <c r="QK5" s="0"/>
      <c r="QL5" s="0"/>
      <c r="QM5" s="0"/>
      <c r="QN5" s="0"/>
      <c r="QO5" s="0"/>
      <c r="QP5" s="0"/>
      <c r="QQ5" s="0"/>
      <c r="QR5" s="0"/>
      <c r="QS5" s="0"/>
      <c r="QT5" s="0"/>
      <c r="QU5" s="0"/>
      <c r="QV5" s="0"/>
      <c r="QW5" s="0"/>
      <c r="QX5" s="0"/>
      <c r="QY5" s="0"/>
      <c r="QZ5" s="0"/>
      <c r="RA5" s="0"/>
      <c r="RB5" s="0"/>
      <c r="RC5" s="0"/>
      <c r="RD5" s="0"/>
      <c r="RE5" s="0"/>
      <c r="RF5" s="0"/>
      <c r="RG5" s="0"/>
      <c r="RH5" s="0"/>
      <c r="RI5" s="0"/>
      <c r="RJ5" s="0"/>
      <c r="RK5" s="0"/>
      <c r="RL5" s="0"/>
      <c r="RM5" s="0"/>
      <c r="RN5" s="0"/>
      <c r="RO5" s="0"/>
      <c r="RP5" s="0"/>
      <c r="RQ5" s="0"/>
      <c r="RR5" s="0"/>
      <c r="RS5" s="0"/>
      <c r="RT5" s="0"/>
      <c r="RU5" s="0"/>
      <c r="RV5" s="0"/>
      <c r="RW5" s="0"/>
      <c r="RX5" s="0"/>
      <c r="RY5" s="0"/>
      <c r="RZ5" s="0"/>
      <c r="SA5" s="0"/>
      <c r="SB5" s="0"/>
      <c r="SC5" s="0"/>
      <c r="SD5" s="0"/>
      <c r="SE5" s="0"/>
      <c r="SF5" s="0"/>
      <c r="SG5" s="0"/>
      <c r="SH5" s="0"/>
      <c r="SI5" s="0"/>
      <c r="SJ5" s="0"/>
      <c r="SK5" s="0"/>
      <c r="SL5" s="0"/>
      <c r="SM5" s="0"/>
      <c r="SN5" s="0"/>
      <c r="SO5" s="0"/>
      <c r="SP5" s="0"/>
      <c r="SQ5" s="0"/>
      <c r="SR5" s="0"/>
      <c r="SS5" s="0"/>
      <c r="ST5" s="0"/>
      <c r="SU5" s="0"/>
      <c r="SV5" s="0"/>
      <c r="SW5" s="0"/>
      <c r="SX5" s="0"/>
      <c r="SY5" s="0"/>
      <c r="SZ5" s="0"/>
      <c r="TA5" s="0"/>
      <c r="TB5" s="0"/>
      <c r="TC5" s="0"/>
      <c r="TD5" s="0"/>
      <c r="TE5" s="0"/>
      <c r="TF5" s="0"/>
      <c r="TG5" s="0"/>
      <c r="TH5" s="0"/>
      <c r="TI5" s="0"/>
      <c r="TJ5" s="0"/>
      <c r="TK5" s="0"/>
      <c r="TL5" s="0"/>
      <c r="TM5" s="0"/>
      <c r="TN5" s="0"/>
      <c r="TO5" s="0"/>
      <c r="TP5" s="0"/>
      <c r="TQ5" s="0"/>
      <c r="TR5" s="0"/>
      <c r="TS5" s="0"/>
      <c r="TT5" s="0"/>
      <c r="TU5" s="0"/>
      <c r="TV5" s="0"/>
      <c r="TW5" s="0"/>
      <c r="TX5" s="0"/>
      <c r="TY5" s="0"/>
      <c r="TZ5" s="0"/>
      <c r="UA5" s="0"/>
      <c r="UB5" s="0"/>
      <c r="UC5" s="0"/>
      <c r="UD5" s="0"/>
      <c r="UE5" s="0"/>
      <c r="UF5" s="0"/>
      <c r="UG5" s="0"/>
      <c r="UH5" s="0"/>
      <c r="UI5" s="0"/>
      <c r="UJ5" s="0"/>
      <c r="UK5" s="0"/>
      <c r="UL5" s="0"/>
      <c r="UM5" s="0"/>
      <c r="UN5" s="0"/>
      <c r="UO5" s="0"/>
      <c r="UP5" s="0"/>
      <c r="UQ5" s="0"/>
      <c r="UR5" s="0"/>
      <c r="US5" s="0"/>
      <c r="UT5" s="0"/>
      <c r="UU5" s="0"/>
      <c r="UV5" s="0"/>
      <c r="UW5" s="0"/>
      <c r="UX5" s="0"/>
      <c r="UY5" s="0"/>
      <c r="UZ5" s="0"/>
      <c r="VA5" s="0"/>
      <c r="VB5" s="0"/>
      <c r="VC5" s="0"/>
      <c r="VD5" s="0"/>
      <c r="VE5" s="0"/>
      <c r="VF5" s="0"/>
      <c r="VG5" s="0"/>
      <c r="VH5" s="0"/>
      <c r="VI5" s="0"/>
      <c r="VJ5" s="0"/>
      <c r="VK5" s="0"/>
      <c r="VL5" s="0"/>
      <c r="VM5" s="0"/>
      <c r="VN5" s="0"/>
      <c r="VO5" s="0"/>
      <c r="VP5" s="0"/>
      <c r="VQ5" s="0"/>
      <c r="VR5" s="0"/>
      <c r="VS5" s="0"/>
      <c r="VT5" s="0"/>
      <c r="VU5" s="0"/>
      <c r="VV5" s="0"/>
      <c r="VW5" s="0"/>
      <c r="VX5" s="0"/>
      <c r="VY5" s="0"/>
      <c r="VZ5" s="0"/>
      <c r="WA5" s="0"/>
      <c r="WB5" s="0"/>
      <c r="WC5" s="0"/>
      <c r="WD5" s="0"/>
      <c r="WE5" s="0"/>
      <c r="WF5" s="0"/>
      <c r="WG5" s="0"/>
      <c r="WH5" s="0"/>
      <c r="WI5" s="0"/>
      <c r="WJ5" s="0"/>
      <c r="WK5" s="0"/>
      <c r="WL5" s="0"/>
      <c r="WM5" s="0"/>
      <c r="WN5" s="0"/>
      <c r="WO5" s="0"/>
      <c r="WP5" s="0"/>
      <c r="WQ5" s="0"/>
      <c r="WR5" s="0"/>
      <c r="WS5" s="0"/>
      <c r="WT5" s="0"/>
      <c r="WU5" s="0"/>
      <c r="WV5" s="0"/>
      <c r="WW5" s="0"/>
      <c r="WX5" s="0"/>
      <c r="WY5" s="0"/>
      <c r="WZ5" s="0"/>
      <c r="XA5" s="0"/>
      <c r="XB5" s="0"/>
      <c r="XC5" s="0"/>
      <c r="XD5" s="0"/>
      <c r="XE5" s="0"/>
      <c r="XF5" s="0"/>
      <c r="XG5" s="0"/>
      <c r="XH5" s="0"/>
      <c r="XI5" s="0"/>
      <c r="XJ5" s="0"/>
      <c r="XK5" s="0"/>
      <c r="XL5" s="0"/>
      <c r="XM5" s="0"/>
      <c r="XN5" s="0"/>
      <c r="XO5" s="0"/>
      <c r="XP5" s="0"/>
      <c r="XQ5" s="0"/>
      <c r="XR5" s="0"/>
      <c r="XS5" s="0"/>
      <c r="XT5" s="0"/>
      <c r="XU5" s="0"/>
      <c r="XV5" s="0"/>
      <c r="XW5" s="0"/>
      <c r="XX5" s="0"/>
      <c r="XY5" s="0"/>
      <c r="XZ5" s="0"/>
      <c r="YA5" s="0"/>
      <c r="YB5" s="0"/>
      <c r="YC5" s="0"/>
      <c r="YD5" s="0"/>
      <c r="YE5" s="0"/>
      <c r="YF5" s="0"/>
      <c r="YG5" s="0"/>
      <c r="YH5" s="0"/>
      <c r="YI5" s="0"/>
      <c r="YJ5" s="0"/>
      <c r="YK5" s="0"/>
      <c r="YL5" s="0"/>
      <c r="YM5" s="0"/>
      <c r="YN5" s="0"/>
      <c r="YO5" s="0"/>
      <c r="YP5" s="0"/>
      <c r="YQ5" s="0"/>
      <c r="YR5" s="0"/>
      <c r="YS5" s="0"/>
      <c r="YT5" s="0"/>
      <c r="YU5" s="0"/>
      <c r="YV5" s="0"/>
      <c r="YW5" s="0"/>
      <c r="YX5" s="0"/>
      <c r="YY5" s="0"/>
      <c r="YZ5" s="0"/>
      <c r="ZA5" s="0"/>
      <c r="ZB5" s="0"/>
      <c r="ZC5" s="0"/>
      <c r="ZD5" s="0"/>
      <c r="ZE5" s="0"/>
      <c r="ZF5" s="0"/>
      <c r="ZG5" s="0"/>
      <c r="ZH5" s="0"/>
      <c r="ZI5" s="0"/>
      <c r="ZJ5" s="0"/>
      <c r="ZK5" s="0"/>
      <c r="ZL5" s="0"/>
      <c r="ZM5" s="0"/>
      <c r="ZN5" s="0"/>
      <c r="ZO5" s="0"/>
      <c r="ZP5" s="0"/>
      <c r="ZQ5" s="0"/>
      <c r="ZR5" s="0"/>
      <c r="ZS5" s="0"/>
      <c r="ZT5" s="0"/>
      <c r="ZU5" s="0"/>
      <c r="ZV5" s="0"/>
      <c r="ZW5" s="0"/>
      <c r="ZX5" s="0"/>
      <c r="ZY5" s="0"/>
      <c r="ZZ5" s="0"/>
      <c r="AAA5" s="0"/>
      <c r="AAB5" s="0"/>
      <c r="AAC5" s="0"/>
      <c r="AAD5" s="0"/>
      <c r="AAE5" s="0"/>
      <c r="AAF5" s="0"/>
      <c r="AAG5" s="0"/>
      <c r="AAH5" s="0"/>
      <c r="AAI5" s="0"/>
      <c r="AAJ5" s="0"/>
      <c r="AAK5" s="0"/>
      <c r="AAL5" s="0"/>
      <c r="AAM5" s="0"/>
      <c r="AAN5" s="0"/>
      <c r="AAO5" s="0"/>
      <c r="AAP5" s="0"/>
      <c r="AAQ5" s="0"/>
      <c r="AAR5" s="0"/>
      <c r="AAS5" s="0"/>
      <c r="AAT5" s="0"/>
      <c r="AAU5" s="0"/>
      <c r="AAV5" s="0"/>
      <c r="AAW5" s="0"/>
      <c r="AAX5" s="0"/>
      <c r="AAY5" s="0"/>
      <c r="AAZ5" s="0"/>
      <c r="ABA5" s="0"/>
      <c r="ABB5" s="0"/>
      <c r="ABC5" s="0"/>
      <c r="ABD5" s="0"/>
      <c r="ABE5" s="0"/>
      <c r="ABF5" s="0"/>
      <c r="ABG5" s="0"/>
      <c r="ABH5" s="0"/>
      <c r="ABI5" s="0"/>
      <c r="ABJ5" s="0"/>
      <c r="ABK5" s="0"/>
      <c r="ABL5" s="0"/>
      <c r="ABM5" s="0"/>
      <c r="ABN5" s="0"/>
      <c r="ABO5" s="0"/>
      <c r="ABP5" s="0"/>
      <c r="ABQ5" s="0"/>
      <c r="ABR5" s="0"/>
      <c r="ABS5" s="0"/>
      <c r="ABT5" s="0"/>
      <c r="ABU5" s="0"/>
      <c r="ABV5" s="0"/>
      <c r="ABW5" s="0"/>
      <c r="ABX5" s="0"/>
      <c r="ABY5" s="0"/>
      <c r="ABZ5" s="0"/>
      <c r="ACA5" s="0"/>
      <c r="ACB5" s="0"/>
      <c r="ACC5" s="0"/>
      <c r="ACD5" s="0"/>
      <c r="ACE5" s="0"/>
      <c r="ACF5" s="0"/>
      <c r="ACG5" s="0"/>
      <c r="ACH5" s="0"/>
      <c r="ACI5" s="0"/>
      <c r="ACJ5" s="0"/>
      <c r="ACK5" s="0"/>
      <c r="ACL5" s="0"/>
      <c r="ACM5" s="0"/>
      <c r="ACN5" s="0"/>
      <c r="ACO5" s="0"/>
      <c r="ACP5" s="0"/>
      <c r="ACQ5" s="0"/>
      <c r="ACR5" s="0"/>
      <c r="ACS5" s="0"/>
      <c r="ACT5" s="0"/>
      <c r="ACU5" s="0"/>
      <c r="ACV5" s="0"/>
      <c r="ACW5" s="0"/>
      <c r="ACX5" s="0"/>
      <c r="ACY5" s="0"/>
      <c r="ACZ5" s="0"/>
      <c r="ADA5" s="0"/>
      <c r="ADB5" s="0"/>
      <c r="ADC5" s="0"/>
      <c r="ADD5" s="0"/>
      <c r="ADE5" s="0"/>
      <c r="ADF5" s="0"/>
      <c r="ADG5" s="0"/>
      <c r="ADH5" s="0"/>
      <c r="ADI5" s="0"/>
      <c r="ADJ5" s="0"/>
      <c r="ADK5" s="0"/>
      <c r="ADL5" s="0"/>
      <c r="ADM5" s="0"/>
      <c r="ADN5" s="0"/>
      <c r="ADO5" s="0"/>
      <c r="ADP5" s="0"/>
      <c r="ADQ5" s="0"/>
      <c r="ADR5" s="0"/>
      <c r="ADS5" s="0"/>
      <c r="ADT5" s="0"/>
      <c r="ADU5" s="0"/>
      <c r="ADV5" s="0"/>
      <c r="ADW5" s="0"/>
      <c r="ADX5" s="0"/>
      <c r="ADY5" s="0"/>
      <c r="ADZ5" s="0"/>
      <c r="AEA5" s="0"/>
      <c r="AEB5" s="0"/>
      <c r="AEC5" s="0"/>
      <c r="AED5" s="0"/>
      <c r="AEE5" s="0"/>
      <c r="AEF5" s="0"/>
      <c r="AEG5" s="0"/>
      <c r="AEH5" s="0"/>
      <c r="AEI5" s="0"/>
      <c r="AEJ5" s="0"/>
      <c r="AEK5" s="0"/>
      <c r="AEL5" s="0"/>
      <c r="AEM5" s="0"/>
      <c r="AEN5" s="0"/>
      <c r="AEO5" s="0"/>
      <c r="AEP5" s="0"/>
      <c r="AEQ5" s="0"/>
      <c r="AER5" s="0"/>
      <c r="AES5" s="0"/>
      <c r="AET5" s="0"/>
      <c r="AEU5" s="0"/>
      <c r="AEV5" s="0"/>
      <c r="AEW5" s="0"/>
      <c r="AEX5" s="0"/>
      <c r="AEY5" s="0"/>
      <c r="AEZ5" s="0"/>
      <c r="AFA5" s="0"/>
      <c r="AFB5" s="0"/>
      <c r="AFC5" s="0"/>
      <c r="AFD5" s="0"/>
      <c r="AFE5" s="0"/>
      <c r="AFF5" s="0"/>
      <c r="AFG5" s="0"/>
      <c r="AFH5" s="0"/>
      <c r="AFI5" s="0"/>
      <c r="AFJ5" s="0"/>
      <c r="AFK5" s="0"/>
      <c r="AFL5" s="0"/>
      <c r="AFM5" s="0"/>
      <c r="AFN5" s="0"/>
      <c r="AFO5" s="0"/>
      <c r="AFP5" s="0"/>
      <c r="AFQ5" s="0"/>
      <c r="AFR5" s="0"/>
      <c r="AFS5" s="0"/>
      <c r="AFT5" s="0"/>
      <c r="AFU5" s="0"/>
      <c r="AFV5" s="0"/>
      <c r="AFW5" s="0"/>
      <c r="AFX5" s="0"/>
      <c r="AFY5" s="0"/>
      <c r="AFZ5" s="0"/>
      <c r="AGA5" s="0"/>
      <c r="AGB5" s="0"/>
      <c r="AGC5" s="0"/>
      <c r="AGD5" s="0"/>
      <c r="AGE5" s="0"/>
      <c r="AGF5" s="0"/>
      <c r="AGG5" s="0"/>
      <c r="AGH5" s="0"/>
      <c r="AGI5" s="0"/>
      <c r="AGJ5" s="0"/>
      <c r="AGK5" s="0"/>
      <c r="AGL5" s="0"/>
      <c r="AGM5" s="0"/>
      <c r="AGN5" s="0"/>
      <c r="AGO5" s="0"/>
      <c r="AGP5" s="0"/>
      <c r="AGQ5" s="0"/>
      <c r="AGR5" s="0"/>
      <c r="AGS5" s="0"/>
      <c r="AGT5" s="0"/>
      <c r="AGU5" s="0"/>
      <c r="AGV5" s="0"/>
      <c r="AGW5" s="0"/>
      <c r="AGX5" s="0"/>
      <c r="AGY5" s="0"/>
      <c r="AGZ5" s="0"/>
      <c r="AHA5" s="0"/>
      <c r="AHB5" s="0"/>
      <c r="AHC5" s="0"/>
      <c r="AHD5" s="0"/>
      <c r="AHE5" s="0"/>
      <c r="AHF5" s="0"/>
      <c r="AHG5" s="0"/>
      <c r="AHH5" s="0"/>
      <c r="AHI5" s="0"/>
      <c r="AHJ5" s="0"/>
      <c r="AHK5" s="0"/>
      <c r="AHL5" s="0"/>
      <c r="AHM5" s="0"/>
      <c r="AHN5" s="0"/>
      <c r="AHO5" s="0"/>
      <c r="AHP5" s="0"/>
      <c r="AHQ5" s="0"/>
      <c r="AHR5" s="0"/>
      <c r="AHS5" s="0"/>
      <c r="AHT5" s="0"/>
      <c r="AHU5" s="0"/>
      <c r="AHV5" s="0"/>
      <c r="AHW5" s="0"/>
      <c r="AHX5" s="0"/>
      <c r="AHY5" s="0"/>
      <c r="AHZ5" s="0"/>
      <c r="AIA5" s="0"/>
      <c r="AIB5" s="0"/>
      <c r="AIC5" s="0"/>
      <c r="AID5" s="0"/>
      <c r="AIE5" s="0"/>
      <c r="AIF5" s="0"/>
      <c r="AIG5" s="0"/>
      <c r="AIH5" s="0"/>
      <c r="AII5" s="0"/>
      <c r="AIJ5" s="0"/>
      <c r="AIK5" s="0"/>
      <c r="AIL5" s="0"/>
      <c r="AIM5" s="0"/>
      <c r="AIN5" s="0"/>
      <c r="AIO5" s="0"/>
      <c r="AIP5" s="0"/>
      <c r="AIQ5" s="0"/>
      <c r="AIR5" s="0"/>
      <c r="AIS5" s="0"/>
      <c r="AIT5" s="0"/>
      <c r="AIU5" s="0"/>
      <c r="AIV5" s="0"/>
      <c r="AIW5" s="0"/>
      <c r="AIX5" s="0"/>
      <c r="AIY5" s="0"/>
      <c r="AIZ5" s="0"/>
      <c r="AJA5" s="0"/>
      <c r="AJB5" s="0"/>
      <c r="AJC5" s="0"/>
      <c r="AJD5" s="0"/>
      <c r="AJE5" s="0"/>
      <c r="AJF5" s="0"/>
      <c r="AJG5" s="0"/>
      <c r="AJH5" s="0"/>
      <c r="AJI5" s="0"/>
      <c r="AJJ5" s="0"/>
      <c r="AJK5" s="0"/>
      <c r="AJL5" s="0"/>
      <c r="AJM5" s="0"/>
      <c r="AJN5" s="0"/>
      <c r="AJO5" s="0"/>
      <c r="AJP5" s="0"/>
      <c r="AJQ5" s="0"/>
      <c r="AJR5" s="0"/>
      <c r="AJS5" s="0"/>
      <c r="AJT5" s="0"/>
      <c r="AJU5" s="0"/>
      <c r="AJV5" s="0"/>
      <c r="AJW5" s="0"/>
      <c r="AJX5" s="0"/>
      <c r="AJY5" s="0"/>
      <c r="AJZ5" s="0"/>
      <c r="AKA5" s="0"/>
      <c r="AKB5" s="0"/>
      <c r="AKC5" s="0"/>
      <c r="AKD5" s="0"/>
      <c r="AKE5" s="0"/>
      <c r="AKF5" s="0"/>
      <c r="AKG5" s="0"/>
      <c r="AKH5" s="0"/>
      <c r="AKI5" s="0"/>
      <c r="AKJ5" s="0"/>
      <c r="AKK5" s="0"/>
      <c r="AKL5" s="0"/>
      <c r="AKM5" s="0"/>
      <c r="AKN5" s="0"/>
      <c r="AKO5" s="0"/>
      <c r="AKP5" s="0"/>
      <c r="AKQ5" s="0"/>
      <c r="AKR5" s="0"/>
      <c r="AKS5" s="0"/>
      <c r="AKT5" s="0"/>
      <c r="AKU5" s="0"/>
      <c r="AKV5" s="0"/>
      <c r="AKW5" s="0"/>
      <c r="AKX5" s="0"/>
      <c r="AKY5" s="0"/>
      <c r="AKZ5" s="0"/>
      <c r="ALA5" s="0"/>
      <c r="ALB5" s="0"/>
      <c r="ALC5" s="0"/>
      <c r="ALD5" s="0"/>
      <c r="ALE5" s="0"/>
      <c r="ALF5" s="0"/>
      <c r="ALG5" s="0"/>
      <c r="ALH5" s="0"/>
      <c r="ALI5" s="0"/>
      <c r="ALJ5" s="0"/>
      <c r="ALK5" s="0"/>
      <c r="ALL5" s="0"/>
      <c r="ALM5" s="0"/>
      <c r="ALN5" s="0"/>
      <c r="ALO5" s="0"/>
      <c r="ALP5" s="0"/>
      <c r="ALQ5" s="0"/>
      <c r="ALR5" s="0"/>
      <c r="ALS5" s="0"/>
      <c r="ALT5" s="0"/>
      <c r="ALU5" s="0"/>
      <c r="ALV5" s="0"/>
      <c r="ALW5" s="0"/>
      <c r="ALX5" s="0"/>
      <c r="ALY5" s="0"/>
      <c r="ALZ5" s="0"/>
      <c r="AMA5" s="0"/>
      <c r="AMB5" s="0"/>
      <c r="AMC5" s="0"/>
      <c r="AMD5" s="0"/>
      <c r="AME5" s="0"/>
      <c r="AMF5" s="0"/>
      <c r="AMG5" s="0"/>
      <c r="AMH5" s="0"/>
      <c r="AMI5" s="0"/>
      <c r="AMJ5" s="0"/>
    </row>
    <row r="6" s="103" customFormat="true" ht="15.75" hidden="false" customHeight="false" outlineLevel="0" collapsed="false">
      <c r="A6" s="137" t="s">
        <v>2209</v>
      </c>
      <c r="B6" s="98" t="s">
        <v>2210</v>
      </c>
      <c r="C6" s="98" t="s">
        <v>1473</v>
      </c>
      <c r="D6" s="98" t="s">
        <v>63</v>
      </c>
      <c r="E6" s="98" t="n">
        <v>134435</v>
      </c>
      <c r="F6" s="98" t="n">
        <v>5</v>
      </c>
      <c r="G6" s="98" t="n">
        <v>3853.5</v>
      </c>
      <c r="H6" s="98" t="n">
        <f aca="false">G6*F6</f>
        <v>19267.5</v>
      </c>
      <c r="I6" s="101" t="s">
        <v>2211</v>
      </c>
      <c r="J6" s="102" t="n">
        <v>28717</v>
      </c>
      <c r="K6" s="98" t="n">
        <f aca="false">H6+H7+H8+H9+H10-J6-J7-J8-J9</f>
        <v>8400.5</v>
      </c>
      <c r="L6" s="98"/>
    </row>
    <row r="7" s="103" customFormat="true" ht="15.75" hidden="false" customHeight="false" outlineLevel="0" collapsed="false">
      <c r="A7" s="137"/>
      <c r="B7" s="98"/>
      <c r="C7" s="98"/>
      <c r="D7" s="98"/>
      <c r="E7" s="98"/>
      <c r="F7" s="98" t="n">
        <v>6</v>
      </c>
      <c r="G7" s="98" t="n">
        <v>5000</v>
      </c>
      <c r="H7" s="98" t="n">
        <f aca="false">(G7*F7)+(1100*2)*6</f>
        <v>43200</v>
      </c>
      <c r="I7" s="101" t="s">
        <v>2212</v>
      </c>
      <c r="J7" s="102" t="n">
        <v>49000</v>
      </c>
      <c r="K7" s="98" t="n">
        <v>0</v>
      </c>
      <c r="L7" s="98"/>
    </row>
    <row r="8" s="103" customFormat="true" ht="15.75" hidden="false" customHeight="false" outlineLevel="0" collapsed="false">
      <c r="A8" s="137"/>
      <c r="B8" s="98"/>
      <c r="C8" s="98"/>
      <c r="D8" s="98"/>
      <c r="E8" s="98"/>
      <c r="F8" s="98" t="n">
        <v>5</v>
      </c>
      <c r="G8" s="98" t="n">
        <v>5743.5</v>
      </c>
      <c r="H8" s="98" t="n">
        <f aca="false">G8*F8</f>
        <v>28717.5</v>
      </c>
      <c r="I8" s="101" t="s">
        <v>2213</v>
      </c>
      <c r="J8" s="102" t="n">
        <v>19267.5</v>
      </c>
      <c r="K8" s="98" t="n">
        <v>0</v>
      </c>
      <c r="L8" s="98"/>
    </row>
    <row r="9" s="103" customFormat="true" ht="15.75" hidden="false" customHeight="false" outlineLevel="0" collapsed="false">
      <c r="A9" s="137"/>
      <c r="B9" s="98"/>
      <c r="C9" s="98"/>
      <c r="D9" s="98"/>
      <c r="E9" s="98"/>
      <c r="F9" s="98" t="n">
        <v>6</v>
      </c>
      <c r="G9" s="98" t="n">
        <v>7000</v>
      </c>
      <c r="H9" s="98" t="n">
        <f aca="false">G9*F9</f>
        <v>42000</v>
      </c>
      <c r="I9" s="101" t="s">
        <v>2214</v>
      </c>
      <c r="J9" s="102" t="n">
        <v>36000</v>
      </c>
      <c r="K9" s="98" t="n">
        <v>0</v>
      </c>
      <c r="L9" s="98"/>
    </row>
    <row r="10" s="103" customFormat="true" ht="15" hidden="false" customHeight="false" outlineLevel="0" collapsed="false">
      <c r="A10" s="137"/>
      <c r="B10" s="98"/>
      <c r="C10" s="98"/>
      <c r="D10" s="98"/>
      <c r="E10" s="98"/>
      <c r="F10" s="98" t="n">
        <v>1</v>
      </c>
      <c r="G10" s="98" t="n">
        <v>6000</v>
      </c>
      <c r="H10" s="98" t="n">
        <f aca="false">(G10*F10)+1100*2</f>
        <v>8200</v>
      </c>
      <c r="I10" s="101"/>
      <c r="J10" s="102"/>
      <c r="K10" s="98" t="n">
        <v>0</v>
      </c>
      <c r="L10" s="98"/>
    </row>
    <row r="11" s="103" customFormat="true" ht="15.75" hidden="false" customHeight="false" outlineLevel="0" collapsed="false">
      <c r="A11" s="137" t="s">
        <v>2008</v>
      </c>
      <c r="B11" s="98" t="s">
        <v>2009</v>
      </c>
      <c r="C11" s="98" t="s">
        <v>1756</v>
      </c>
      <c r="D11" s="98" t="s">
        <v>28</v>
      </c>
      <c r="E11" s="98" t="n">
        <v>52242</v>
      </c>
      <c r="F11" s="98" t="n">
        <v>1</v>
      </c>
      <c r="G11" s="98" t="n">
        <v>3853.5</v>
      </c>
      <c r="H11" s="98" t="n">
        <f aca="false">(G11*F11)*2</f>
        <v>7707</v>
      </c>
      <c r="I11" s="101" t="s">
        <v>2010</v>
      </c>
      <c r="J11" s="102" t="n">
        <v>3853.5</v>
      </c>
      <c r="K11" s="98" t="n">
        <f aca="false">H11+H12-J11-J12-J13</f>
        <v>-500</v>
      </c>
      <c r="L11" s="98"/>
    </row>
    <row r="12" s="103" customFormat="true" ht="15.75" hidden="false" customHeight="false" outlineLevel="0" collapsed="false">
      <c r="A12" s="137"/>
      <c r="B12" s="98"/>
      <c r="C12" s="98"/>
      <c r="D12" s="98"/>
      <c r="E12" s="98"/>
      <c r="F12" s="98" t="n">
        <v>5</v>
      </c>
      <c r="G12" s="98" t="n">
        <v>5000</v>
      </c>
      <c r="H12" s="98" t="n">
        <f aca="false">(G12*F12)*2</f>
        <v>50000</v>
      </c>
      <c r="I12" s="101" t="s">
        <v>2011</v>
      </c>
      <c r="J12" s="102" t="n">
        <v>50500</v>
      </c>
      <c r="K12" s="98" t="n">
        <v>0</v>
      </c>
      <c r="L12" s="98"/>
    </row>
    <row r="13" s="103" customFormat="true" ht="15.75" hidden="false" customHeight="false" outlineLevel="0" collapsed="false">
      <c r="A13" s="137"/>
      <c r="B13" s="98"/>
      <c r="C13" s="98"/>
      <c r="D13" s="98"/>
      <c r="E13" s="98"/>
      <c r="F13" s="98"/>
      <c r="G13" s="98"/>
      <c r="H13" s="98"/>
      <c r="I13" s="101" t="s">
        <v>2012</v>
      </c>
      <c r="J13" s="102" t="n">
        <v>3853.5</v>
      </c>
      <c r="K13" s="98" t="n">
        <v>0</v>
      </c>
      <c r="L13" s="98"/>
    </row>
    <row r="14" customFormat="false" ht="15.75" hidden="false" customHeight="false" outlineLevel="0" collapsed="false">
      <c r="A14" s="136" t="s">
        <v>4141</v>
      </c>
      <c r="B14" s="35" t="s">
        <v>4142</v>
      </c>
      <c r="C14" s="35" t="s">
        <v>1756</v>
      </c>
      <c r="D14" s="35" t="s">
        <v>47</v>
      </c>
      <c r="E14" s="35" t="n">
        <v>38690</v>
      </c>
      <c r="F14" s="35" t="n">
        <v>2</v>
      </c>
      <c r="G14" s="35" t="n">
        <v>4470</v>
      </c>
      <c r="H14" s="35" t="n">
        <f aca="false">G14*F14</f>
        <v>8940</v>
      </c>
      <c r="I14" s="36" t="s">
        <v>4143</v>
      </c>
      <c r="J14" s="37" t="n">
        <v>8940</v>
      </c>
      <c r="K14" s="35" t="n">
        <f aca="false">H14+H15-J14-J15</f>
        <v>0</v>
      </c>
      <c r="L14" s="35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  <c r="IX14" s="0"/>
      <c r="IY14" s="0"/>
      <c r="IZ14" s="0"/>
      <c r="JA14" s="0"/>
      <c r="JB14" s="0"/>
      <c r="JC14" s="0"/>
      <c r="JD14" s="0"/>
      <c r="JE14" s="0"/>
      <c r="JF14" s="0"/>
      <c r="JG14" s="0"/>
      <c r="JH14" s="0"/>
      <c r="JI14" s="0"/>
      <c r="JJ14" s="0"/>
      <c r="JK14" s="0"/>
      <c r="JL14" s="0"/>
      <c r="JM14" s="0"/>
      <c r="JN14" s="0"/>
      <c r="JO14" s="0"/>
      <c r="JP14" s="0"/>
      <c r="JQ14" s="0"/>
      <c r="JR14" s="0"/>
      <c r="JS14" s="0"/>
      <c r="JT14" s="0"/>
      <c r="JU14" s="0"/>
      <c r="JV14" s="0"/>
      <c r="JW14" s="0"/>
      <c r="JX14" s="0"/>
      <c r="JY14" s="0"/>
      <c r="JZ14" s="0"/>
      <c r="KA14" s="0"/>
      <c r="KB14" s="0"/>
      <c r="KC14" s="0"/>
      <c r="KD14" s="0"/>
      <c r="KE14" s="0"/>
      <c r="KF14" s="0"/>
      <c r="KG14" s="0"/>
      <c r="KH14" s="0"/>
      <c r="KI14" s="0"/>
      <c r="KJ14" s="0"/>
      <c r="KK14" s="0"/>
      <c r="KL14" s="0"/>
      <c r="KM14" s="0"/>
      <c r="KN14" s="0"/>
      <c r="KO14" s="0"/>
      <c r="KP14" s="0"/>
      <c r="KQ14" s="0"/>
      <c r="KR14" s="0"/>
      <c r="KS14" s="0"/>
      <c r="KT14" s="0"/>
      <c r="KU14" s="0"/>
      <c r="KV14" s="0"/>
      <c r="KW14" s="0"/>
      <c r="KX14" s="0"/>
      <c r="KY14" s="0"/>
      <c r="KZ14" s="0"/>
      <c r="LA14" s="0"/>
      <c r="LB14" s="0"/>
      <c r="LC14" s="0"/>
      <c r="LD14" s="0"/>
      <c r="LE14" s="0"/>
      <c r="LF14" s="0"/>
      <c r="LG14" s="0"/>
      <c r="LH14" s="0"/>
      <c r="LI14" s="0"/>
      <c r="LJ14" s="0"/>
      <c r="LK14" s="0"/>
      <c r="LL14" s="0"/>
      <c r="LM14" s="0"/>
      <c r="LN14" s="0"/>
      <c r="LO14" s="0"/>
      <c r="LP14" s="0"/>
      <c r="LQ14" s="0"/>
      <c r="LR14" s="0"/>
      <c r="LS14" s="0"/>
      <c r="LT14" s="0"/>
      <c r="LU14" s="0"/>
      <c r="LV14" s="0"/>
      <c r="LW14" s="0"/>
      <c r="LX14" s="0"/>
      <c r="LY14" s="0"/>
      <c r="LZ14" s="0"/>
      <c r="MA14" s="0"/>
      <c r="MB14" s="0"/>
      <c r="MC14" s="0"/>
      <c r="MD14" s="0"/>
      <c r="ME14" s="0"/>
      <c r="MF14" s="0"/>
      <c r="MG14" s="0"/>
      <c r="MH14" s="0"/>
      <c r="MI14" s="0"/>
      <c r="MJ14" s="0"/>
      <c r="MK14" s="0"/>
      <c r="ML14" s="0"/>
      <c r="MM14" s="0"/>
      <c r="MN14" s="0"/>
      <c r="MO14" s="0"/>
      <c r="MP14" s="0"/>
      <c r="MQ14" s="0"/>
      <c r="MR14" s="0"/>
      <c r="MS14" s="0"/>
      <c r="MT14" s="0"/>
      <c r="MU14" s="0"/>
      <c r="MV14" s="0"/>
      <c r="MW14" s="0"/>
      <c r="MX14" s="0"/>
      <c r="MY14" s="0"/>
      <c r="MZ14" s="0"/>
      <c r="NA14" s="0"/>
      <c r="NB14" s="0"/>
      <c r="NC14" s="0"/>
      <c r="ND14" s="0"/>
      <c r="NE14" s="0"/>
      <c r="NF14" s="0"/>
      <c r="NG14" s="0"/>
      <c r="NH14" s="0"/>
      <c r="NI14" s="0"/>
      <c r="NJ14" s="0"/>
      <c r="NK14" s="0"/>
      <c r="NL14" s="0"/>
      <c r="NM14" s="0"/>
      <c r="NN14" s="0"/>
      <c r="NO14" s="0"/>
      <c r="NP14" s="0"/>
      <c r="NQ14" s="0"/>
      <c r="NR14" s="0"/>
      <c r="NS14" s="0"/>
      <c r="NT14" s="0"/>
      <c r="NU14" s="0"/>
      <c r="NV14" s="0"/>
      <c r="NW14" s="0"/>
      <c r="NX14" s="0"/>
      <c r="NY14" s="0"/>
      <c r="NZ14" s="0"/>
      <c r="OA14" s="0"/>
      <c r="OB14" s="0"/>
      <c r="OC14" s="0"/>
      <c r="OD14" s="0"/>
      <c r="OE14" s="0"/>
      <c r="OF14" s="0"/>
      <c r="OG14" s="0"/>
      <c r="OH14" s="0"/>
      <c r="OI14" s="0"/>
      <c r="OJ14" s="0"/>
      <c r="OK14" s="0"/>
      <c r="OL14" s="0"/>
      <c r="OM14" s="0"/>
      <c r="ON14" s="0"/>
      <c r="OO14" s="0"/>
      <c r="OP14" s="0"/>
      <c r="OQ14" s="0"/>
      <c r="OR14" s="0"/>
      <c r="OS14" s="0"/>
      <c r="OT14" s="0"/>
      <c r="OU14" s="0"/>
      <c r="OV14" s="0"/>
      <c r="OW14" s="0"/>
      <c r="OX14" s="0"/>
      <c r="OY14" s="0"/>
      <c r="OZ14" s="0"/>
      <c r="PA14" s="0"/>
      <c r="PB14" s="0"/>
      <c r="PC14" s="0"/>
      <c r="PD14" s="0"/>
      <c r="PE14" s="0"/>
      <c r="PF14" s="0"/>
      <c r="PG14" s="0"/>
      <c r="PH14" s="0"/>
      <c r="PI14" s="0"/>
      <c r="PJ14" s="0"/>
      <c r="PK14" s="0"/>
      <c r="PL14" s="0"/>
      <c r="PM14" s="0"/>
      <c r="PN14" s="0"/>
      <c r="PO14" s="0"/>
      <c r="PP14" s="0"/>
      <c r="PQ14" s="0"/>
      <c r="PR14" s="0"/>
      <c r="PS14" s="0"/>
      <c r="PT14" s="0"/>
      <c r="PU14" s="0"/>
      <c r="PV14" s="0"/>
      <c r="PW14" s="0"/>
      <c r="PX14" s="0"/>
      <c r="PY14" s="0"/>
      <c r="PZ14" s="0"/>
      <c r="QA14" s="0"/>
      <c r="QB14" s="0"/>
      <c r="QC14" s="0"/>
      <c r="QD14" s="0"/>
      <c r="QE14" s="0"/>
      <c r="QF14" s="0"/>
      <c r="QG14" s="0"/>
      <c r="QH14" s="0"/>
      <c r="QI14" s="0"/>
      <c r="QJ14" s="0"/>
      <c r="QK14" s="0"/>
      <c r="QL14" s="0"/>
      <c r="QM14" s="0"/>
      <c r="QN14" s="0"/>
      <c r="QO14" s="0"/>
      <c r="QP14" s="0"/>
      <c r="QQ14" s="0"/>
      <c r="QR14" s="0"/>
      <c r="QS14" s="0"/>
      <c r="QT14" s="0"/>
      <c r="QU14" s="0"/>
      <c r="QV14" s="0"/>
      <c r="QW14" s="0"/>
      <c r="QX14" s="0"/>
      <c r="QY14" s="0"/>
      <c r="QZ14" s="0"/>
      <c r="RA14" s="0"/>
      <c r="RB14" s="0"/>
      <c r="RC14" s="0"/>
      <c r="RD14" s="0"/>
      <c r="RE14" s="0"/>
      <c r="RF14" s="0"/>
      <c r="RG14" s="0"/>
      <c r="RH14" s="0"/>
      <c r="RI14" s="0"/>
      <c r="RJ14" s="0"/>
      <c r="RK14" s="0"/>
      <c r="RL14" s="0"/>
      <c r="RM14" s="0"/>
      <c r="RN14" s="0"/>
      <c r="RO14" s="0"/>
      <c r="RP14" s="0"/>
      <c r="RQ14" s="0"/>
      <c r="RR14" s="0"/>
      <c r="RS14" s="0"/>
      <c r="RT14" s="0"/>
      <c r="RU14" s="0"/>
      <c r="RV14" s="0"/>
      <c r="RW14" s="0"/>
      <c r="RX14" s="0"/>
      <c r="RY14" s="0"/>
      <c r="RZ14" s="0"/>
      <c r="SA14" s="0"/>
      <c r="SB14" s="0"/>
      <c r="SC14" s="0"/>
      <c r="SD14" s="0"/>
      <c r="SE14" s="0"/>
      <c r="SF14" s="0"/>
      <c r="SG14" s="0"/>
      <c r="SH14" s="0"/>
      <c r="SI14" s="0"/>
      <c r="SJ14" s="0"/>
      <c r="SK14" s="0"/>
      <c r="SL14" s="0"/>
      <c r="SM14" s="0"/>
      <c r="SN14" s="0"/>
      <c r="SO14" s="0"/>
      <c r="SP14" s="0"/>
      <c r="SQ14" s="0"/>
      <c r="SR14" s="0"/>
      <c r="SS14" s="0"/>
      <c r="ST14" s="0"/>
      <c r="SU14" s="0"/>
      <c r="SV14" s="0"/>
      <c r="SW14" s="0"/>
      <c r="SX14" s="0"/>
      <c r="SY14" s="0"/>
      <c r="SZ14" s="0"/>
      <c r="TA14" s="0"/>
      <c r="TB14" s="0"/>
      <c r="TC14" s="0"/>
      <c r="TD14" s="0"/>
      <c r="TE14" s="0"/>
      <c r="TF14" s="0"/>
      <c r="TG14" s="0"/>
      <c r="TH14" s="0"/>
      <c r="TI14" s="0"/>
      <c r="TJ14" s="0"/>
      <c r="TK14" s="0"/>
      <c r="TL14" s="0"/>
      <c r="TM14" s="0"/>
      <c r="TN14" s="0"/>
      <c r="TO14" s="0"/>
      <c r="TP14" s="0"/>
      <c r="TQ14" s="0"/>
      <c r="TR14" s="0"/>
      <c r="TS14" s="0"/>
      <c r="TT14" s="0"/>
      <c r="TU14" s="0"/>
      <c r="TV14" s="0"/>
      <c r="TW14" s="0"/>
      <c r="TX14" s="0"/>
      <c r="TY14" s="0"/>
      <c r="TZ14" s="0"/>
      <c r="UA14" s="0"/>
      <c r="UB14" s="0"/>
      <c r="UC14" s="0"/>
      <c r="UD14" s="0"/>
      <c r="UE14" s="0"/>
      <c r="UF14" s="0"/>
      <c r="UG14" s="0"/>
      <c r="UH14" s="0"/>
      <c r="UI14" s="0"/>
      <c r="UJ14" s="0"/>
      <c r="UK14" s="0"/>
      <c r="UL14" s="0"/>
      <c r="UM14" s="0"/>
      <c r="UN14" s="0"/>
      <c r="UO14" s="0"/>
      <c r="UP14" s="0"/>
      <c r="UQ14" s="0"/>
      <c r="UR14" s="0"/>
      <c r="US14" s="0"/>
      <c r="UT14" s="0"/>
      <c r="UU14" s="0"/>
      <c r="UV14" s="0"/>
      <c r="UW14" s="0"/>
      <c r="UX14" s="0"/>
      <c r="UY14" s="0"/>
      <c r="UZ14" s="0"/>
      <c r="VA14" s="0"/>
      <c r="VB14" s="0"/>
      <c r="VC14" s="0"/>
      <c r="VD14" s="0"/>
      <c r="VE14" s="0"/>
      <c r="VF14" s="0"/>
      <c r="VG14" s="0"/>
      <c r="VH14" s="0"/>
      <c r="VI14" s="0"/>
      <c r="VJ14" s="0"/>
      <c r="VK14" s="0"/>
      <c r="VL14" s="0"/>
      <c r="VM14" s="0"/>
      <c r="VN14" s="0"/>
      <c r="VO14" s="0"/>
      <c r="VP14" s="0"/>
      <c r="VQ14" s="0"/>
      <c r="VR14" s="0"/>
      <c r="VS14" s="0"/>
      <c r="VT14" s="0"/>
      <c r="VU14" s="0"/>
      <c r="VV14" s="0"/>
      <c r="VW14" s="0"/>
      <c r="VX14" s="0"/>
      <c r="VY14" s="0"/>
      <c r="VZ14" s="0"/>
      <c r="WA14" s="0"/>
      <c r="WB14" s="0"/>
      <c r="WC14" s="0"/>
      <c r="WD14" s="0"/>
      <c r="WE14" s="0"/>
      <c r="WF14" s="0"/>
      <c r="WG14" s="0"/>
      <c r="WH14" s="0"/>
      <c r="WI14" s="0"/>
      <c r="WJ14" s="0"/>
      <c r="WK14" s="0"/>
      <c r="WL14" s="0"/>
      <c r="WM14" s="0"/>
      <c r="WN14" s="0"/>
      <c r="WO14" s="0"/>
      <c r="WP14" s="0"/>
      <c r="WQ14" s="0"/>
      <c r="WR14" s="0"/>
      <c r="WS14" s="0"/>
      <c r="WT14" s="0"/>
      <c r="WU14" s="0"/>
      <c r="WV14" s="0"/>
      <c r="WW14" s="0"/>
      <c r="WX14" s="0"/>
      <c r="WY14" s="0"/>
      <c r="WZ14" s="0"/>
      <c r="XA14" s="0"/>
      <c r="XB14" s="0"/>
      <c r="XC14" s="0"/>
      <c r="XD14" s="0"/>
      <c r="XE14" s="0"/>
      <c r="XF14" s="0"/>
      <c r="XG14" s="0"/>
      <c r="XH14" s="0"/>
      <c r="XI14" s="0"/>
      <c r="XJ14" s="0"/>
      <c r="XK14" s="0"/>
      <c r="XL14" s="0"/>
      <c r="XM14" s="0"/>
      <c r="XN14" s="0"/>
      <c r="XO14" s="0"/>
      <c r="XP14" s="0"/>
      <c r="XQ14" s="0"/>
      <c r="XR14" s="0"/>
      <c r="XS14" s="0"/>
      <c r="XT14" s="0"/>
      <c r="XU14" s="0"/>
      <c r="XV14" s="0"/>
      <c r="XW14" s="0"/>
      <c r="XX14" s="0"/>
      <c r="XY14" s="0"/>
      <c r="XZ14" s="0"/>
      <c r="YA14" s="0"/>
      <c r="YB14" s="0"/>
      <c r="YC14" s="0"/>
      <c r="YD14" s="0"/>
      <c r="YE14" s="0"/>
      <c r="YF14" s="0"/>
      <c r="YG14" s="0"/>
      <c r="YH14" s="0"/>
      <c r="YI14" s="0"/>
      <c r="YJ14" s="0"/>
      <c r="YK14" s="0"/>
      <c r="YL14" s="0"/>
      <c r="YM14" s="0"/>
      <c r="YN14" s="0"/>
      <c r="YO14" s="0"/>
      <c r="YP14" s="0"/>
      <c r="YQ14" s="0"/>
      <c r="YR14" s="0"/>
      <c r="YS14" s="0"/>
      <c r="YT14" s="0"/>
      <c r="YU14" s="0"/>
      <c r="YV14" s="0"/>
      <c r="YW14" s="0"/>
      <c r="YX14" s="0"/>
      <c r="YY14" s="0"/>
      <c r="YZ14" s="0"/>
      <c r="ZA14" s="0"/>
      <c r="ZB14" s="0"/>
      <c r="ZC14" s="0"/>
      <c r="ZD14" s="0"/>
      <c r="ZE14" s="0"/>
      <c r="ZF14" s="0"/>
      <c r="ZG14" s="0"/>
      <c r="ZH14" s="0"/>
      <c r="ZI14" s="0"/>
      <c r="ZJ14" s="0"/>
      <c r="ZK14" s="0"/>
      <c r="ZL14" s="0"/>
      <c r="ZM14" s="0"/>
      <c r="ZN14" s="0"/>
      <c r="ZO14" s="0"/>
      <c r="ZP14" s="0"/>
      <c r="ZQ14" s="0"/>
      <c r="ZR14" s="0"/>
      <c r="ZS14" s="0"/>
      <c r="ZT14" s="0"/>
      <c r="ZU14" s="0"/>
      <c r="ZV14" s="0"/>
      <c r="ZW14" s="0"/>
      <c r="ZX14" s="0"/>
      <c r="ZY14" s="0"/>
      <c r="ZZ14" s="0"/>
      <c r="AAA14" s="0"/>
      <c r="AAB14" s="0"/>
      <c r="AAC14" s="0"/>
      <c r="AAD14" s="0"/>
      <c r="AAE14" s="0"/>
      <c r="AAF14" s="0"/>
      <c r="AAG14" s="0"/>
      <c r="AAH14" s="0"/>
      <c r="AAI14" s="0"/>
      <c r="AAJ14" s="0"/>
      <c r="AAK14" s="0"/>
      <c r="AAL14" s="0"/>
      <c r="AAM14" s="0"/>
      <c r="AAN14" s="0"/>
      <c r="AAO14" s="0"/>
      <c r="AAP14" s="0"/>
      <c r="AAQ14" s="0"/>
      <c r="AAR14" s="0"/>
      <c r="AAS14" s="0"/>
      <c r="AAT14" s="0"/>
      <c r="AAU14" s="0"/>
      <c r="AAV14" s="0"/>
      <c r="AAW14" s="0"/>
      <c r="AAX14" s="0"/>
      <c r="AAY14" s="0"/>
      <c r="AAZ14" s="0"/>
      <c r="ABA14" s="0"/>
      <c r="ABB14" s="0"/>
      <c r="ABC14" s="0"/>
      <c r="ABD14" s="0"/>
      <c r="ABE14" s="0"/>
      <c r="ABF14" s="0"/>
      <c r="ABG14" s="0"/>
      <c r="ABH14" s="0"/>
      <c r="ABI14" s="0"/>
      <c r="ABJ14" s="0"/>
      <c r="ABK14" s="0"/>
      <c r="ABL14" s="0"/>
      <c r="ABM14" s="0"/>
      <c r="ABN14" s="0"/>
      <c r="ABO14" s="0"/>
      <c r="ABP14" s="0"/>
      <c r="ABQ14" s="0"/>
      <c r="ABR14" s="0"/>
      <c r="ABS14" s="0"/>
      <c r="ABT14" s="0"/>
      <c r="ABU14" s="0"/>
      <c r="ABV14" s="0"/>
      <c r="ABW14" s="0"/>
      <c r="ABX14" s="0"/>
      <c r="ABY14" s="0"/>
      <c r="ABZ14" s="0"/>
      <c r="ACA14" s="0"/>
      <c r="ACB14" s="0"/>
      <c r="ACC14" s="0"/>
      <c r="ACD14" s="0"/>
      <c r="ACE14" s="0"/>
      <c r="ACF14" s="0"/>
      <c r="ACG14" s="0"/>
      <c r="ACH14" s="0"/>
      <c r="ACI14" s="0"/>
      <c r="ACJ14" s="0"/>
      <c r="ACK14" s="0"/>
      <c r="ACL14" s="0"/>
      <c r="ACM14" s="0"/>
      <c r="ACN14" s="0"/>
      <c r="ACO14" s="0"/>
      <c r="ACP14" s="0"/>
      <c r="ACQ14" s="0"/>
      <c r="ACR14" s="0"/>
      <c r="ACS14" s="0"/>
      <c r="ACT14" s="0"/>
      <c r="ACU14" s="0"/>
      <c r="ACV14" s="0"/>
      <c r="ACW14" s="0"/>
      <c r="ACX14" s="0"/>
      <c r="ACY14" s="0"/>
      <c r="ACZ14" s="0"/>
      <c r="ADA14" s="0"/>
      <c r="ADB14" s="0"/>
      <c r="ADC14" s="0"/>
      <c r="ADD14" s="0"/>
      <c r="ADE14" s="0"/>
      <c r="ADF14" s="0"/>
      <c r="ADG14" s="0"/>
      <c r="ADH14" s="0"/>
      <c r="ADI14" s="0"/>
      <c r="ADJ14" s="0"/>
      <c r="ADK14" s="0"/>
      <c r="ADL14" s="0"/>
      <c r="ADM14" s="0"/>
      <c r="ADN14" s="0"/>
      <c r="ADO14" s="0"/>
      <c r="ADP14" s="0"/>
      <c r="ADQ14" s="0"/>
      <c r="ADR14" s="0"/>
      <c r="ADS14" s="0"/>
      <c r="ADT14" s="0"/>
      <c r="ADU14" s="0"/>
      <c r="ADV14" s="0"/>
      <c r="ADW14" s="0"/>
      <c r="ADX14" s="0"/>
      <c r="ADY14" s="0"/>
      <c r="ADZ14" s="0"/>
      <c r="AEA14" s="0"/>
      <c r="AEB14" s="0"/>
      <c r="AEC14" s="0"/>
      <c r="AED14" s="0"/>
      <c r="AEE14" s="0"/>
      <c r="AEF14" s="0"/>
      <c r="AEG14" s="0"/>
      <c r="AEH14" s="0"/>
      <c r="AEI14" s="0"/>
      <c r="AEJ14" s="0"/>
      <c r="AEK14" s="0"/>
      <c r="AEL14" s="0"/>
      <c r="AEM14" s="0"/>
      <c r="AEN14" s="0"/>
      <c r="AEO14" s="0"/>
      <c r="AEP14" s="0"/>
      <c r="AEQ14" s="0"/>
      <c r="AER14" s="0"/>
      <c r="AES14" s="0"/>
      <c r="AET14" s="0"/>
      <c r="AEU14" s="0"/>
      <c r="AEV14" s="0"/>
      <c r="AEW14" s="0"/>
      <c r="AEX14" s="0"/>
      <c r="AEY14" s="0"/>
      <c r="AEZ14" s="0"/>
      <c r="AFA14" s="0"/>
      <c r="AFB14" s="0"/>
      <c r="AFC14" s="0"/>
      <c r="AFD14" s="0"/>
      <c r="AFE14" s="0"/>
      <c r="AFF14" s="0"/>
      <c r="AFG14" s="0"/>
      <c r="AFH14" s="0"/>
      <c r="AFI14" s="0"/>
      <c r="AFJ14" s="0"/>
      <c r="AFK14" s="0"/>
      <c r="AFL14" s="0"/>
      <c r="AFM14" s="0"/>
      <c r="AFN14" s="0"/>
      <c r="AFO14" s="0"/>
      <c r="AFP14" s="0"/>
      <c r="AFQ14" s="0"/>
      <c r="AFR14" s="0"/>
      <c r="AFS14" s="0"/>
      <c r="AFT14" s="0"/>
      <c r="AFU14" s="0"/>
      <c r="AFV14" s="0"/>
      <c r="AFW14" s="0"/>
      <c r="AFX14" s="0"/>
      <c r="AFY14" s="0"/>
      <c r="AFZ14" s="0"/>
      <c r="AGA14" s="0"/>
      <c r="AGB14" s="0"/>
      <c r="AGC14" s="0"/>
      <c r="AGD14" s="0"/>
      <c r="AGE14" s="0"/>
      <c r="AGF14" s="0"/>
      <c r="AGG14" s="0"/>
      <c r="AGH14" s="0"/>
      <c r="AGI14" s="0"/>
      <c r="AGJ14" s="0"/>
      <c r="AGK14" s="0"/>
      <c r="AGL14" s="0"/>
      <c r="AGM14" s="0"/>
      <c r="AGN14" s="0"/>
      <c r="AGO14" s="0"/>
      <c r="AGP14" s="0"/>
      <c r="AGQ14" s="0"/>
      <c r="AGR14" s="0"/>
      <c r="AGS14" s="0"/>
      <c r="AGT14" s="0"/>
      <c r="AGU14" s="0"/>
      <c r="AGV14" s="0"/>
      <c r="AGW14" s="0"/>
      <c r="AGX14" s="0"/>
      <c r="AGY14" s="0"/>
      <c r="AGZ14" s="0"/>
      <c r="AHA14" s="0"/>
      <c r="AHB14" s="0"/>
      <c r="AHC14" s="0"/>
      <c r="AHD14" s="0"/>
      <c r="AHE14" s="0"/>
      <c r="AHF14" s="0"/>
      <c r="AHG14" s="0"/>
      <c r="AHH14" s="0"/>
      <c r="AHI14" s="0"/>
      <c r="AHJ14" s="0"/>
      <c r="AHK14" s="0"/>
      <c r="AHL14" s="0"/>
      <c r="AHM14" s="0"/>
      <c r="AHN14" s="0"/>
      <c r="AHO14" s="0"/>
      <c r="AHP14" s="0"/>
      <c r="AHQ14" s="0"/>
      <c r="AHR14" s="0"/>
      <c r="AHS14" s="0"/>
      <c r="AHT14" s="0"/>
      <c r="AHU14" s="0"/>
      <c r="AHV14" s="0"/>
      <c r="AHW14" s="0"/>
      <c r="AHX14" s="0"/>
      <c r="AHY14" s="0"/>
      <c r="AHZ14" s="0"/>
      <c r="AIA14" s="0"/>
      <c r="AIB14" s="0"/>
      <c r="AIC14" s="0"/>
      <c r="AID14" s="0"/>
      <c r="AIE14" s="0"/>
      <c r="AIF14" s="0"/>
      <c r="AIG14" s="0"/>
      <c r="AIH14" s="0"/>
      <c r="AII14" s="0"/>
      <c r="AIJ14" s="0"/>
      <c r="AIK14" s="0"/>
      <c r="AIL14" s="0"/>
      <c r="AIM14" s="0"/>
      <c r="AIN14" s="0"/>
      <c r="AIO14" s="0"/>
      <c r="AIP14" s="0"/>
      <c r="AIQ14" s="0"/>
      <c r="AIR14" s="0"/>
      <c r="AIS14" s="0"/>
      <c r="AIT14" s="0"/>
      <c r="AIU14" s="0"/>
      <c r="AIV14" s="0"/>
      <c r="AIW14" s="0"/>
      <c r="AIX14" s="0"/>
      <c r="AIY14" s="0"/>
      <c r="AIZ14" s="0"/>
      <c r="AJA14" s="0"/>
      <c r="AJB14" s="0"/>
      <c r="AJC14" s="0"/>
      <c r="AJD14" s="0"/>
      <c r="AJE14" s="0"/>
      <c r="AJF14" s="0"/>
      <c r="AJG14" s="0"/>
      <c r="AJH14" s="0"/>
      <c r="AJI14" s="0"/>
      <c r="AJJ14" s="0"/>
      <c r="AJK14" s="0"/>
      <c r="AJL14" s="0"/>
      <c r="AJM14" s="0"/>
      <c r="AJN14" s="0"/>
      <c r="AJO14" s="0"/>
      <c r="AJP14" s="0"/>
      <c r="AJQ14" s="0"/>
      <c r="AJR14" s="0"/>
      <c r="AJS14" s="0"/>
      <c r="AJT14" s="0"/>
      <c r="AJU14" s="0"/>
      <c r="AJV14" s="0"/>
      <c r="AJW14" s="0"/>
      <c r="AJX14" s="0"/>
      <c r="AJY14" s="0"/>
      <c r="AJZ14" s="0"/>
      <c r="AKA14" s="0"/>
      <c r="AKB14" s="0"/>
      <c r="AKC14" s="0"/>
      <c r="AKD14" s="0"/>
      <c r="AKE14" s="0"/>
      <c r="AKF14" s="0"/>
      <c r="AKG14" s="0"/>
      <c r="AKH14" s="0"/>
      <c r="AKI14" s="0"/>
      <c r="AKJ14" s="0"/>
      <c r="AKK14" s="0"/>
      <c r="AKL14" s="0"/>
      <c r="AKM14" s="0"/>
      <c r="AKN14" s="0"/>
      <c r="AKO14" s="0"/>
      <c r="AKP14" s="0"/>
      <c r="AKQ14" s="0"/>
      <c r="AKR14" s="0"/>
      <c r="AKS14" s="0"/>
      <c r="AKT14" s="0"/>
      <c r="AKU14" s="0"/>
      <c r="AKV14" s="0"/>
      <c r="AKW14" s="0"/>
      <c r="AKX14" s="0"/>
      <c r="AKY14" s="0"/>
      <c r="AKZ14" s="0"/>
      <c r="ALA14" s="0"/>
      <c r="ALB14" s="0"/>
      <c r="ALC14" s="0"/>
      <c r="ALD14" s="0"/>
      <c r="ALE14" s="0"/>
      <c r="ALF14" s="0"/>
      <c r="ALG14" s="0"/>
      <c r="ALH14" s="0"/>
      <c r="ALI14" s="0"/>
      <c r="ALJ14" s="0"/>
      <c r="ALK14" s="0"/>
      <c r="ALL14" s="0"/>
      <c r="ALM14" s="0"/>
      <c r="ALN14" s="0"/>
      <c r="ALO14" s="0"/>
      <c r="ALP14" s="0"/>
      <c r="ALQ14" s="0"/>
      <c r="ALR14" s="0"/>
      <c r="ALS14" s="0"/>
      <c r="ALT14" s="0"/>
      <c r="ALU14" s="0"/>
      <c r="ALV14" s="0"/>
      <c r="ALW14" s="0"/>
      <c r="ALX14" s="0"/>
      <c r="ALY14" s="0"/>
      <c r="ALZ14" s="0"/>
      <c r="AMA14" s="0"/>
      <c r="AMB14" s="0"/>
      <c r="AMC14" s="0"/>
      <c r="AMD14" s="0"/>
      <c r="AME14" s="0"/>
      <c r="AMF14" s="0"/>
      <c r="AMG14" s="0"/>
      <c r="AMH14" s="0"/>
      <c r="AMI14" s="0"/>
      <c r="AMJ14" s="0"/>
    </row>
    <row r="15" customFormat="false" ht="15.75" hidden="false" customHeight="false" outlineLevel="0" collapsed="false">
      <c r="A15" s="136"/>
      <c r="B15" s="35"/>
      <c r="C15" s="35"/>
      <c r="D15" s="35"/>
      <c r="E15" s="35"/>
      <c r="F15" s="35" t="n">
        <v>5</v>
      </c>
      <c r="G15" s="35" t="n">
        <v>6000</v>
      </c>
      <c r="H15" s="35" t="n">
        <f aca="false">(G15*F15)+600*5</f>
        <v>33000</v>
      </c>
      <c r="I15" s="36" t="s">
        <v>4144</v>
      </c>
      <c r="J15" s="37" t="n">
        <v>33000</v>
      </c>
      <c r="K15" s="35" t="n">
        <v>0</v>
      </c>
      <c r="L15" s="35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  <c r="IX15" s="0"/>
      <c r="IY15" s="0"/>
      <c r="IZ15" s="0"/>
      <c r="JA15" s="0"/>
      <c r="JB15" s="0"/>
      <c r="JC15" s="0"/>
      <c r="JD15" s="0"/>
      <c r="JE15" s="0"/>
      <c r="JF15" s="0"/>
      <c r="JG15" s="0"/>
      <c r="JH15" s="0"/>
      <c r="JI15" s="0"/>
      <c r="JJ15" s="0"/>
      <c r="JK15" s="0"/>
      <c r="JL15" s="0"/>
      <c r="JM15" s="0"/>
      <c r="JN15" s="0"/>
      <c r="JO15" s="0"/>
      <c r="JP15" s="0"/>
      <c r="JQ15" s="0"/>
      <c r="JR15" s="0"/>
      <c r="JS15" s="0"/>
      <c r="JT15" s="0"/>
      <c r="JU15" s="0"/>
      <c r="JV15" s="0"/>
      <c r="JW15" s="0"/>
      <c r="JX15" s="0"/>
      <c r="JY15" s="0"/>
      <c r="JZ15" s="0"/>
      <c r="KA15" s="0"/>
      <c r="KB15" s="0"/>
      <c r="KC15" s="0"/>
      <c r="KD15" s="0"/>
      <c r="KE15" s="0"/>
      <c r="KF15" s="0"/>
      <c r="KG15" s="0"/>
      <c r="KH15" s="0"/>
      <c r="KI15" s="0"/>
      <c r="KJ15" s="0"/>
      <c r="KK15" s="0"/>
      <c r="KL15" s="0"/>
      <c r="KM15" s="0"/>
      <c r="KN15" s="0"/>
      <c r="KO15" s="0"/>
      <c r="KP15" s="0"/>
      <c r="KQ15" s="0"/>
      <c r="KR15" s="0"/>
      <c r="KS15" s="0"/>
      <c r="KT15" s="0"/>
      <c r="KU15" s="0"/>
      <c r="KV15" s="0"/>
      <c r="KW15" s="0"/>
      <c r="KX15" s="0"/>
      <c r="KY15" s="0"/>
      <c r="KZ15" s="0"/>
      <c r="LA15" s="0"/>
      <c r="LB15" s="0"/>
      <c r="LC15" s="0"/>
      <c r="LD15" s="0"/>
      <c r="LE15" s="0"/>
      <c r="LF15" s="0"/>
      <c r="LG15" s="0"/>
      <c r="LH15" s="0"/>
      <c r="LI15" s="0"/>
      <c r="LJ15" s="0"/>
      <c r="LK15" s="0"/>
      <c r="LL15" s="0"/>
      <c r="LM15" s="0"/>
      <c r="LN15" s="0"/>
      <c r="LO15" s="0"/>
      <c r="LP15" s="0"/>
      <c r="LQ15" s="0"/>
      <c r="LR15" s="0"/>
      <c r="LS15" s="0"/>
      <c r="LT15" s="0"/>
      <c r="LU15" s="0"/>
      <c r="LV15" s="0"/>
      <c r="LW15" s="0"/>
      <c r="LX15" s="0"/>
      <c r="LY15" s="0"/>
      <c r="LZ15" s="0"/>
      <c r="MA15" s="0"/>
      <c r="MB15" s="0"/>
      <c r="MC15" s="0"/>
      <c r="MD15" s="0"/>
      <c r="ME15" s="0"/>
      <c r="MF15" s="0"/>
      <c r="MG15" s="0"/>
      <c r="MH15" s="0"/>
      <c r="MI15" s="0"/>
      <c r="MJ15" s="0"/>
      <c r="MK15" s="0"/>
      <c r="ML15" s="0"/>
      <c r="MM15" s="0"/>
      <c r="MN15" s="0"/>
      <c r="MO15" s="0"/>
      <c r="MP15" s="0"/>
      <c r="MQ15" s="0"/>
      <c r="MR15" s="0"/>
      <c r="MS15" s="0"/>
      <c r="MT15" s="0"/>
      <c r="MU15" s="0"/>
      <c r="MV15" s="0"/>
      <c r="MW15" s="0"/>
      <c r="MX15" s="0"/>
      <c r="MY15" s="0"/>
      <c r="MZ15" s="0"/>
      <c r="NA15" s="0"/>
      <c r="NB15" s="0"/>
      <c r="NC15" s="0"/>
      <c r="ND15" s="0"/>
      <c r="NE15" s="0"/>
      <c r="NF15" s="0"/>
      <c r="NG15" s="0"/>
      <c r="NH15" s="0"/>
      <c r="NI15" s="0"/>
      <c r="NJ15" s="0"/>
      <c r="NK15" s="0"/>
      <c r="NL15" s="0"/>
      <c r="NM15" s="0"/>
      <c r="NN15" s="0"/>
      <c r="NO15" s="0"/>
      <c r="NP15" s="0"/>
      <c r="NQ15" s="0"/>
      <c r="NR15" s="0"/>
      <c r="NS15" s="0"/>
      <c r="NT15" s="0"/>
      <c r="NU15" s="0"/>
      <c r="NV15" s="0"/>
      <c r="NW15" s="0"/>
      <c r="NX15" s="0"/>
      <c r="NY15" s="0"/>
      <c r="NZ15" s="0"/>
      <c r="OA15" s="0"/>
      <c r="OB15" s="0"/>
      <c r="OC15" s="0"/>
      <c r="OD15" s="0"/>
      <c r="OE15" s="0"/>
      <c r="OF15" s="0"/>
      <c r="OG15" s="0"/>
      <c r="OH15" s="0"/>
      <c r="OI15" s="0"/>
      <c r="OJ15" s="0"/>
      <c r="OK15" s="0"/>
      <c r="OL15" s="0"/>
      <c r="OM15" s="0"/>
      <c r="ON15" s="0"/>
      <c r="OO15" s="0"/>
      <c r="OP15" s="0"/>
      <c r="OQ15" s="0"/>
      <c r="OR15" s="0"/>
      <c r="OS15" s="0"/>
      <c r="OT15" s="0"/>
      <c r="OU15" s="0"/>
      <c r="OV15" s="0"/>
      <c r="OW15" s="0"/>
      <c r="OX15" s="0"/>
      <c r="OY15" s="0"/>
      <c r="OZ15" s="0"/>
      <c r="PA15" s="0"/>
      <c r="PB15" s="0"/>
      <c r="PC15" s="0"/>
      <c r="PD15" s="0"/>
      <c r="PE15" s="0"/>
      <c r="PF15" s="0"/>
      <c r="PG15" s="0"/>
      <c r="PH15" s="0"/>
      <c r="PI15" s="0"/>
      <c r="PJ15" s="0"/>
      <c r="PK15" s="0"/>
      <c r="PL15" s="0"/>
      <c r="PM15" s="0"/>
      <c r="PN15" s="0"/>
      <c r="PO15" s="0"/>
      <c r="PP15" s="0"/>
      <c r="PQ15" s="0"/>
      <c r="PR15" s="0"/>
      <c r="PS15" s="0"/>
      <c r="PT15" s="0"/>
      <c r="PU15" s="0"/>
      <c r="PV15" s="0"/>
      <c r="PW15" s="0"/>
      <c r="PX15" s="0"/>
      <c r="PY15" s="0"/>
      <c r="PZ15" s="0"/>
      <c r="QA15" s="0"/>
      <c r="QB15" s="0"/>
      <c r="QC15" s="0"/>
      <c r="QD15" s="0"/>
      <c r="QE15" s="0"/>
      <c r="QF15" s="0"/>
      <c r="QG15" s="0"/>
      <c r="QH15" s="0"/>
      <c r="QI15" s="0"/>
      <c r="QJ15" s="0"/>
      <c r="QK15" s="0"/>
      <c r="QL15" s="0"/>
      <c r="QM15" s="0"/>
      <c r="QN15" s="0"/>
      <c r="QO15" s="0"/>
      <c r="QP15" s="0"/>
      <c r="QQ15" s="0"/>
      <c r="QR15" s="0"/>
      <c r="QS15" s="0"/>
      <c r="QT15" s="0"/>
      <c r="QU15" s="0"/>
      <c r="QV15" s="0"/>
      <c r="QW15" s="0"/>
      <c r="QX15" s="0"/>
      <c r="QY15" s="0"/>
      <c r="QZ15" s="0"/>
      <c r="RA15" s="0"/>
      <c r="RB15" s="0"/>
      <c r="RC15" s="0"/>
      <c r="RD15" s="0"/>
      <c r="RE15" s="0"/>
      <c r="RF15" s="0"/>
      <c r="RG15" s="0"/>
      <c r="RH15" s="0"/>
      <c r="RI15" s="0"/>
      <c r="RJ15" s="0"/>
      <c r="RK15" s="0"/>
      <c r="RL15" s="0"/>
      <c r="RM15" s="0"/>
      <c r="RN15" s="0"/>
      <c r="RO15" s="0"/>
      <c r="RP15" s="0"/>
      <c r="RQ15" s="0"/>
      <c r="RR15" s="0"/>
      <c r="RS15" s="0"/>
      <c r="RT15" s="0"/>
      <c r="RU15" s="0"/>
      <c r="RV15" s="0"/>
      <c r="RW15" s="0"/>
      <c r="RX15" s="0"/>
      <c r="RY15" s="0"/>
      <c r="RZ15" s="0"/>
      <c r="SA15" s="0"/>
      <c r="SB15" s="0"/>
      <c r="SC15" s="0"/>
      <c r="SD15" s="0"/>
      <c r="SE15" s="0"/>
      <c r="SF15" s="0"/>
      <c r="SG15" s="0"/>
      <c r="SH15" s="0"/>
      <c r="SI15" s="0"/>
      <c r="SJ15" s="0"/>
      <c r="SK15" s="0"/>
      <c r="SL15" s="0"/>
      <c r="SM15" s="0"/>
      <c r="SN15" s="0"/>
      <c r="SO15" s="0"/>
      <c r="SP15" s="0"/>
      <c r="SQ15" s="0"/>
      <c r="SR15" s="0"/>
      <c r="SS15" s="0"/>
      <c r="ST15" s="0"/>
      <c r="SU15" s="0"/>
      <c r="SV15" s="0"/>
      <c r="SW15" s="0"/>
      <c r="SX15" s="0"/>
      <c r="SY15" s="0"/>
      <c r="SZ15" s="0"/>
      <c r="TA15" s="0"/>
      <c r="TB15" s="0"/>
      <c r="TC15" s="0"/>
      <c r="TD15" s="0"/>
      <c r="TE15" s="0"/>
      <c r="TF15" s="0"/>
      <c r="TG15" s="0"/>
      <c r="TH15" s="0"/>
      <c r="TI15" s="0"/>
      <c r="TJ15" s="0"/>
      <c r="TK15" s="0"/>
      <c r="TL15" s="0"/>
      <c r="TM15" s="0"/>
      <c r="TN15" s="0"/>
      <c r="TO15" s="0"/>
      <c r="TP15" s="0"/>
      <c r="TQ15" s="0"/>
      <c r="TR15" s="0"/>
      <c r="TS15" s="0"/>
      <c r="TT15" s="0"/>
      <c r="TU15" s="0"/>
      <c r="TV15" s="0"/>
      <c r="TW15" s="0"/>
      <c r="TX15" s="0"/>
      <c r="TY15" s="0"/>
      <c r="TZ15" s="0"/>
      <c r="UA15" s="0"/>
      <c r="UB15" s="0"/>
      <c r="UC15" s="0"/>
      <c r="UD15" s="0"/>
      <c r="UE15" s="0"/>
      <c r="UF15" s="0"/>
      <c r="UG15" s="0"/>
      <c r="UH15" s="0"/>
      <c r="UI15" s="0"/>
      <c r="UJ15" s="0"/>
      <c r="UK15" s="0"/>
      <c r="UL15" s="0"/>
      <c r="UM15" s="0"/>
      <c r="UN15" s="0"/>
      <c r="UO15" s="0"/>
      <c r="UP15" s="0"/>
      <c r="UQ15" s="0"/>
      <c r="UR15" s="0"/>
      <c r="US15" s="0"/>
      <c r="UT15" s="0"/>
      <c r="UU15" s="0"/>
      <c r="UV15" s="0"/>
      <c r="UW15" s="0"/>
      <c r="UX15" s="0"/>
      <c r="UY15" s="0"/>
      <c r="UZ15" s="0"/>
      <c r="VA15" s="0"/>
      <c r="VB15" s="0"/>
      <c r="VC15" s="0"/>
      <c r="VD15" s="0"/>
      <c r="VE15" s="0"/>
      <c r="VF15" s="0"/>
      <c r="VG15" s="0"/>
      <c r="VH15" s="0"/>
      <c r="VI15" s="0"/>
      <c r="VJ15" s="0"/>
      <c r="VK15" s="0"/>
      <c r="VL15" s="0"/>
      <c r="VM15" s="0"/>
      <c r="VN15" s="0"/>
      <c r="VO15" s="0"/>
      <c r="VP15" s="0"/>
      <c r="VQ15" s="0"/>
      <c r="VR15" s="0"/>
      <c r="VS15" s="0"/>
      <c r="VT15" s="0"/>
      <c r="VU15" s="0"/>
      <c r="VV15" s="0"/>
      <c r="VW15" s="0"/>
      <c r="VX15" s="0"/>
      <c r="VY15" s="0"/>
      <c r="VZ15" s="0"/>
      <c r="WA15" s="0"/>
      <c r="WB15" s="0"/>
      <c r="WC15" s="0"/>
      <c r="WD15" s="0"/>
      <c r="WE15" s="0"/>
      <c r="WF15" s="0"/>
      <c r="WG15" s="0"/>
      <c r="WH15" s="0"/>
      <c r="WI15" s="0"/>
      <c r="WJ15" s="0"/>
      <c r="WK15" s="0"/>
      <c r="WL15" s="0"/>
      <c r="WM15" s="0"/>
      <c r="WN15" s="0"/>
      <c r="WO15" s="0"/>
      <c r="WP15" s="0"/>
      <c r="WQ15" s="0"/>
      <c r="WR15" s="0"/>
      <c r="WS15" s="0"/>
      <c r="WT15" s="0"/>
      <c r="WU15" s="0"/>
      <c r="WV15" s="0"/>
      <c r="WW15" s="0"/>
      <c r="WX15" s="0"/>
      <c r="WY15" s="0"/>
      <c r="WZ15" s="0"/>
      <c r="XA15" s="0"/>
      <c r="XB15" s="0"/>
      <c r="XC15" s="0"/>
      <c r="XD15" s="0"/>
      <c r="XE15" s="0"/>
      <c r="XF15" s="0"/>
      <c r="XG15" s="0"/>
      <c r="XH15" s="0"/>
      <c r="XI15" s="0"/>
      <c r="XJ15" s="0"/>
      <c r="XK15" s="0"/>
      <c r="XL15" s="0"/>
      <c r="XM15" s="0"/>
      <c r="XN15" s="0"/>
      <c r="XO15" s="0"/>
      <c r="XP15" s="0"/>
      <c r="XQ15" s="0"/>
      <c r="XR15" s="0"/>
      <c r="XS15" s="0"/>
      <c r="XT15" s="0"/>
      <c r="XU15" s="0"/>
      <c r="XV15" s="0"/>
      <c r="XW15" s="0"/>
      <c r="XX15" s="0"/>
      <c r="XY15" s="0"/>
      <c r="XZ15" s="0"/>
      <c r="YA15" s="0"/>
      <c r="YB15" s="0"/>
      <c r="YC15" s="0"/>
      <c r="YD15" s="0"/>
      <c r="YE15" s="0"/>
      <c r="YF15" s="0"/>
      <c r="YG15" s="0"/>
      <c r="YH15" s="0"/>
      <c r="YI15" s="0"/>
      <c r="YJ15" s="0"/>
      <c r="YK15" s="0"/>
      <c r="YL15" s="0"/>
      <c r="YM15" s="0"/>
      <c r="YN15" s="0"/>
      <c r="YO15" s="0"/>
      <c r="YP15" s="0"/>
      <c r="YQ15" s="0"/>
      <c r="YR15" s="0"/>
      <c r="YS15" s="0"/>
      <c r="YT15" s="0"/>
      <c r="YU15" s="0"/>
      <c r="YV15" s="0"/>
      <c r="YW15" s="0"/>
      <c r="YX15" s="0"/>
      <c r="YY15" s="0"/>
      <c r="YZ15" s="0"/>
      <c r="ZA15" s="0"/>
      <c r="ZB15" s="0"/>
      <c r="ZC15" s="0"/>
      <c r="ZD15" s="0"/>
      <c r="ZE15" s="0"/>
      <c r="ZF15" s="0"/>
      <c r="ZG15" s="0"/>
      <c r="ZH15" s="0"/>
      <c r="ZI15" s="0"/>
      <c r="ZJ15" s="0"/>
      <c r="ZK15" s="0"/>
      <c r="ZL15" s="0"/>
      <c r="ZM15" s="0"/>
      <c r="ZN15" s="0"/>
      <c r="ZO15" s="0"/>
      <c r="ZP15" s="0"/>
      <c r="ZQ15" s="0"/>
      <c r="ZR15" s="0"/>
      <c r="ZS15" s="0"/>
      <c r="ZT15" s="0"/>
      <c r="ZU15" s="0"/>
      <c r="ZV15" s="0"/>
      <c r="ZW15" s="0"/>
      <c r="ZX15" s="0"/>
      <c r="ZY15" s="0"/>
      <c r="ZZ15" s="0"/>
      <c r="AAA15" s="0"/>
      <c r="AAB15" s="0"/>
      <c r="AAC15" s="0"/>
      <c r="AAD15" s="0"/>
      <c r="AAE15" s="0"/>
      <c r="AAF15" s="0"/>
      <c r="AAG15" s="0"/>
      <c r="AAH15" s="0"/>
      <c r="AAI15" s="0"/>
      <c r="AAJ15" s="0"/>
      <c r="AAK15" s="0"/>
      <c r="AAL15" s="0"/>
      <c r="AAM15" s="0"/>
      <c r="AAN15" s="0"/>
      <c r="AAO15" s="0"/>
      <c r="AAP15" s="0"/>
      <c r="AAQ15" s="0"/>
      <c r="AAR15" s="0"/>
      <c r="AAS15" s="0"/>
      <c r="AAT15" s="0"/>
      <c r="AAU15" s="0"/>
      <c r="AAV15" s="0"/>
      <c r="AAW15" s="0"/>
      <c r="AAX15" s="0"/>
      <c r="AAY15" s="0"/>
      <c r="AAZ15" s="0"/>
      <c r="ABA15" s="0"/>
      <c r="ABB15" s="0"/>
      <c r="ABC15" s="0"/>
      <c r="ABD15" s="0"/>
      <c r="ABE15" s="0"/>
      <c r="ABF15" s="0"/>
      <c r="ABG15" s="0"/>
      <c r="ABH15" s="0"/>
      <c r="ABI15" s="0"/>
      <c r="ABJ15" s="0"/>
      <c r="ABK15" s="0"/>
      <c r="ABL15" s="0"/>
      <c r="ABM15" s="0"/>
      <c r="ABN15" s="0"/>
      <c r="ABO15" s="0"/>
      <c r="ABP15" s="0"/>
      <c r="ABQ15" s="0"/>
      <c r="ABR15" s="0"/>
      <c r="ABS15" s="0"/>
      <c r="ABT15" s="0"/>
      <c r="ABU15" s="0"/>
      <c r="ABV15" s="0"/>
      <c r="ABW15" s="0"/>
      <c r="ABX15" s="0"/>
      <c r="ABY15" s="0"/>
      <c r="ABZ15" s="0"/>
      <c r="ACA15" s="0"/>
      <c r="ACB15" s="0"/>
      <c r="ACC15" s="0"/>
      <c r="ACD15" s="0"/>
      <c r="ACE15" s="0"/>
      <c r="ACF15" s="0"/>
      <c r="ACG15" s="0"/>
      <c r="ACH15" s="0"/>
      <c r="ACI15" s="0"/>
      <c r="ACJ15" s="0"/>
      <c r="ACK15" s="0"/>
      <c r="ACL15" s="0"/>
      <c r="ACM15" s="0"/>
      <c r="ACN15" s="0"/>
      <c r="ACO15" s="0"/>
      <c r="ACP15" s="0"/>
      <c r="ACQ15" s="0"/>
      <c r="ACR15" s="0"/>
      <c r="ACS15" s="0"/>
      <c r="ACT15" s="0"/>
      <c r="ACU15" s="0"/>
      <c r="ACV15" s="0"/>
      <c r="ACW15" s="0"/>
      <c r="ACX15" s="0"/>
      <c r="ACY15" s="0"/>
      <c r="ACZ15" s="0"/>
      <c r="ADA15" s="0"/>
      <c r="ADB15" s="0"/>
      <c r="ADC15" s="0"/>
      <c r="ADD15" s="0"/>
      <c r="ADE15" s="0"/>
      <c r="ADF15" s="0"/>
      <c r="ADG15" s="0"/>
      <c r="ADH15" s="0"/>
      <c r="ADI15" s="0"/>
      <c r="ADJ15" s="0"/>
      <c r="ADK15" s="0"/>
      <c r="ADL15" s="0"/>
      <c r="ADM15" s="0"/>
      <c r="ADN15" s="0"/>
      <c r="ADO15" s="0"/>
      <c r="ADP15" s="0"/>
      <c r="ADQ15" s="0"/>
      <c r="ADR15" s="0"/>
      <c r="ADS15" s="0"/>
      <c r="ADT15" s="0"/>
      <c r="ADU15" s="0"/>
      <c r="ADV15" s="0"/>
      <c r="ADW15" s="0"/>
      <c r="ADX15" s="0"/>
      <c r="ADY15" s="0"/>
      <c r="ADZ15" s="0"/>
      <c r="AEA15" s="0"/>
      <c r="AEB15" s="0"/>
      <c r="AEC15" s="0"/>
      <c r="AED15" s="0"/>
      <c r="AEE15" s="0"/>
      <c r="AEF15" s="0"/>
      <c r="AEG15" s="0"/>
      <c r="AEH15" s="0"/>
      <c r="AEI15" s="0"/>
      <c r="AEJ15" s="0"/>
      <c r="AEK15" s="0"/>
      <c r="AEL15" s="0"/>
      <c r="AEM15" s="0"/>
      <c r="AEN15" s="0"/>
      <c r="AEO15" s="0"/>
      <c r="AEP15" s="0"/>
      <c r="AEQ15" s="0"/>
      <c r="AER15" s="0"/>
      <c r="AES15" s="0"/>
      <c r="AET15" s="0"/>
      <c r="AEU15" s="0"/>
      <c r="AEV15" s="0"/>
      <c r="AEW15" s="0"/>
      <c r="AEX15" s="0"/>
      <c r="AEY15" s="0"/>
      <c r="AEZ15" s="0"/>
      <c r="AFA15" s="0"/>
      <c r="AFB15" s="0"/>
      <c r="AFC15" s="0"/>
      <c r="AFD15" s="0"/>
      <c r="AFE15" s="0"/>
      <c r="AFF15" s="0"/>
      <c r="AFG15" s="0"/>
      <c r="AFH15" s="0"/>
      <c r="AFI15" s="0"/>
      <c r="AFJ15" s="0"/>
      <c r="AFK15" s="0"/>
      <c r="AFL15" s="0"/>
      <c r="AFM15" s="0"/>
      <c r="AFN15" s="0"/>
      <c r="AFO15" s="0"/>
      <c r="AFP15" s="0"/>
      <c r="AFQ15" s="0"/>
      <c r="AFR15" s="0"/>
      <c r="AFS15" s="0"/>
      <c r="AFT15" s="0"/>
      <c r="AFU15" s="0"/>
      <c r="AFV15" s="0"/>
      <c r="AFW15" s="0"/>
      <c r="AFX15" s="0"/>
      <c r="AFY15" s="0"/>
      <c r="AFZ15" s="0"/>
      <c r="AGA15" s="0"/>
      <c r="AGB15" s="0"/>
      <c r="AGC15" s="0"/>
      <c r="AGD15" s="0"/>
      <c r="AGE15" s="0"/>
      <c r="AGF15" s="0"/>
      <c r="AGG15" s="0"/>
      <c r="AGH15" s="0"/>
      <c r="AGI15" s="0"/>
      <c r="AGJ15" s="0"/>
      <c r="AGK15" s="0"/>
      <c r="AGL15" s="0"/>
      <c r="AGM15" s="0"/>
      <c r="AGN15" s="0"/>
      <c r="AGO15" s="0"/>
      <c r="AGP15" s="0"/>
      <c r="AGQ15" s="0"/>
      <c r="AGR15" s="0"/>
      <c r="AGS15" s="0"/>
      <c r="AGT15" s="0"/>
      <c r="AGU15" s="0"/>
      <c r="AGV15" s="0"/>
      <c r="AGW15" s="0"/>
      <c r="AGX15" s="0"/>
      <c r="AGY15" s="0"/>
      <c r="AGZ15" s="0"/>
      <c r="AHA15" s="0"/>
      <c r="AHB15" s="0"/>
      <c r="AHC15" s="0"/>
      <c r="AHD15" s="0"/>
      <c r="AHE15" s="0"/>
      <c r="AHF15" s="0"/>
      <c r="AHG15" s="0"/>
      <c r="AHH15" s="0"/>
      <c r="AHI15" s="0"/>
      <c r="AHJ15" s="0"/>
      <c r="AHK15" s="0"/>
      <c r="AHL15" s="0"/>
      <c r="AHM15" s="0"/>
      <c r="AHN15" s="0"/>
      <c r="AHO15" s="0"/>
      <c r="AHP15" s="0"/>
      <c r="AHQ15" s="0"/>
      <c r="AHR15" s="0"/>
      <c r="AHS15" s="0"/>
      <c r="AHT15" s="0"/>
      <c r="AHU15" s="0"/>
      <c r="AHV15" s="0"/>
      <c r="AHW15" s="0"/>
      <c r="AHX15" s="0"/>
      <c r="AHY15" s="0"/>
      <c r="AHZ15" s="0"/>
      <c r="AIA15" s="0"/>
      <c r="AIB15" s="0"/>
      <c r="AIC15" s="0"/>
      <c r="AID15" s="0"/>
      <c r="AIE15" s="0"/>
      <c r="AIF15" s="0"/>
      <c r="AIG15" s="0"/>
      <c r="AIH15" s="0"/>
      <c r="AII15" s="0"/>
      <c r="AIJ15" s="0"/>
      <c r="AIK15" s="0"/>
      <c r="AIL15" s="0"/>
      <c r="AIM15" s="0"/>
      <c r="AIN15" s="0"/>
      <c r="AIO15" s="0"/>
      <c r="AIP15" s="0"/>
      <c r="AIQ15" s="0"/>
      <c r="AIR15" s="0"/>
      <c r="AIS15" s="0"/>
      <c r="AIT15" s="0"/>
      <c r="AIU15" s="0"/>
      <c r="AIV15" s="0"/>
      <c r="AIW15" s="0"/>
      <c r="AIX15" s="0"/>
      <c r="AIY15" s="0"/>
      <c r="AIZ15" s="0"/>
      <c r="AJA15" s="0"/>
      <c r="AJB15" s="0"/>
      <c r="AJC15" s="0"/>
      <c r="AJD15" s="0"/>
      <c r="AJE15" s="0"/>
      <c r="AJF15" s="0"/>
      <c r="AJG15" s="0"/>
      <c r="AJH15" s="0"/>
      <c r="AJI15" s="0"/>
      <c r="AJJ15" s="0"/>
      <c r="AJK15" s="0"/>
      <c r="AJL15" s="0"/>
      <c r="AJM15" s="0"/>
      <c r="AJN15" s="0"/>
      <c r="AJO15" s="0"/>
      <c r="AJP15" s="0"/>
      <c r="AJQ15" s="0"/>
      <c r="AJR15" s="0"/>
      <c r="AJS15" s="0"/>
      <c r="AJT15" s="0"/>
      <c r="AJU15" s="0"/>
      <c r="AJV15" s="0"/>
      <c r="AJW15" s="0"/>
      <c r="AJX15" s="0"/>
      <c r="AJY15" s="0"/>
      <c r="AJZ15" s="0"/>
      <c r="AKA15" s="0"/>
      <c r="AKB15" s="0"/>
      <c r="AKC15" s="0"/>
      <c r="AKD15" s="0"/>
      <c r="AKE15" s="0"/>
      <c r="AKF15" s="0"/>
      <c r="AKG15" s="0"/>
      <c r="AKH15" s="0"/>
      <c r="AKI15" s="0"/>
      <c r="AKJ15" s="0"/>
      <c r="AKK15" s="0"/>
      <c r="AKL15" s="0"/>
      <c r="AKM15" s="0"/>
      <c r="AKN15" s="0"/>
      <c r="AKO15" s="0"/>
      <c r="AKP15" s="0"/>
      <c r="AKQ15" s="0"/>
      <c r="AKR15" s="0"/>
      <c r="AKS15" s="0"/>
      <c r="AKT15" s="0"/>
      <c r="AKU15" s="0"/>
      <c r="AKV15" s="0"/>
      <c r="AKW15" s="0"/>
      <c r="AKX15" s="0"/>
      <c r="AKY15" s="0"/>
      <c r="AKZ15" s="0"/>
      <c r="ALA15" s="0"/>
      <c r="ALB15" s="0"/>
      <c r="ALC15" s="0"/>
      <c r="ALD15" s="0"/>
      <c r="ALE15" s="0"/>
      <c r="ALF15" s="0"/>
      <c r="ALG15" s="0"/>
      <c r="ALH15" s="0"/>
      <c r="ALI15" s="0"/>
      <c r="ALJ15" s="0"/>
      <c r="ALK15" s="0"/>
      <c r="ALL15" s="0"/>
      <c r="ALM15" s="0"/>
      <c r="ALN15" s="0"/>
      <c r="ALO15" s="0"/>
      <c r="ALP15" s="0"/>
      <c r="ALQ15" s="0"/>
      <c r="ALR15" s="0"/>
      <c r="ALS15" s="0"/>
      <c r="ALT15" s="0"/>
      <c r="ALU15" s="0"/>
      <c r="ALV15" s="0"/>
      <c r="ALW15" s="0"/>
      <c r="ALX15" s="0"/>
      <c r="ALY15" s="0"/>
      <c r="ALZ15" s="0"/>
      <c r="AMA15" s="0"/>
      <c r="AMB15" s="0"/>
      <c r="AMC15" s="0"/>
      <c r="AMD15" s="0"/>
      <c r="AME15" s="0"/>
      <c r="AMF15" s="0"/>
      <c r="AMG15" s="0"/>
      <c r="AMH15" s="0"/>
      <c r="AMI15" s="0"/>
      <c r="AMJ15" s="0"/>
    </row>
    <row r="16" s="103" customFormat="true" ht="15.75" hidden="false" customHeight="false" outlineLevel="0" collapsed="false">
      <c r="A16" s="137" t="s">
        <v>3209</v>
      </c>
      <c r="B16" s="98" t="s">
        <v>3210</v>
      </c>
      <c r="C16" s="98" t="s">
        <v>2828</v>
      </c>
      <c r="D16" s="98" t="s">
        <v>34</v>
      </c>
      <c r="E16" s="98" t="n">
        <v>110163</v>
      </c>
      <c r="F16" s="98" t="n">
        <v>9</v>
      </c>
      <c r="G16" s="98" t="n">
        <v>3853.5</v>
      </c>
      <c r="H16" s="98" t="n">
        <f aca="false">G16*F16</f>
        <v>34681.5</v>
      </c>
      <c r="I16" s="101" t="s">
        <v>3211</v>
      </c>
      <c r="J16" s="102" t="n">
        <v>34681.5</v>
      </c>
      <c r="K16" s="98" t="n">
        <f aca="false">H16+H17-J16-J17-J18-J19</f>
        <v>-53081.5</v>
      </c>
      <c r="L16" s="98"/>
    </row>
    <row r="17" s="103" customFormat="true" ht="15.75" hidden="false" customHeight="false" outlineLevel="0" collapsed="false">
      <c r="A17" s="137"/>
      <c r="B17" s="98"/>
      <c r="C17" s="98"/>
      <c r="D17" s="98"/>
      <c r="E17" s="98"/>
      <c r="F17" s="98" t="n">
        <v>4</v>
      </c>
      <c r="G17" s="98" t="n">
        <v>5000</v>
      </c>
      <c r="H17" s="98" t="n">
        <f aca="false">(G17*F17)+600*4</f>
        <v>22400</v>
      </c>
      <c r="I17" s="101" t="s">
        <v>3212</v>
      </c>
      <c r="J17" s="102" t="n">
        <v>16000</v>
      </c>
      <c r="K17" s="98" t="n">
        <v>0</v>
      </c>
      <c r="L17" s="98"/>
    </row>
    <row r="18" s="103" customFormat="true" ht="15.75" hidden="false" customHeight="false" outlineLevel="0" collapsed="false">
      <c r="A18" s="137"/>
      <c r="B18" s="98"/>
      <c r="C18" s="98"/>
      <c r="D18" s="98"/>
      <c r="E18" s="98"/>
      <c r="F18" s="98"/>
      <c r="G18" s="98"/>
      <c r="H18" s="98"/>
      <c r="I18" s="101" t="s">
        <v>3213</v>
      </c>
      <c r="J18" s="102" t="n">
        <v>34681.5</v>
      </c>
      <c r="K18" s="98" t="n">
        <v>0</v>
      </c>
      <c r="L18" s="98"/>
    </row>
    <row r="19" s="103" customFormat="true" ht="15.75" hidden="false" customHeight="false" outlineLevel="0" collapsed="false">
      <c r="A19" s="137"/>
      <c r="B19" s="98"/>
      <c r="C19" s="98"/>
      <c r="D19" s="98"/>
      <c r="E19" s="98"/>
      <c r="F19" s="98"/>
      <c r="G19" s="98"/>
      <c r="H19" s="98"/>
      <c r="I19" s="101" t="s">
        <v>3214</v>
      </c>
      <c r="J19" s="102" t="n">
        <v>24800</v>
      </c>
      <c r="K19" s="98" t="n">
        <v>0</v>
      </c>
      <c r="L19" s="98"/>
    </row>
    <row r="20" s="103" customFormat="true" ht="15.75" hidden="false" customHeight="false" outlineLevel="0" collapsed="false">
      <c r="A20" s="137" t="s">
        <v>5168</v>
      </c>
      <c r="B20" s="98" t="s">
        <v>5169</v>
      </c>
      <c r="C20" s="98" t="s">
        <v>3121</v>
      </c>
      <c r="D20" s="98" t="s">
        <v>142</v>
      </c>
      <c r="E20" s="98" t="n">
        <v>26310</v>
      </c>
      <c r="F20" s="98" t="n">
        <v>3</v>
      </c>
      <c r="G20" s="98" t="n">
        <v>3670</v>
      </c>
      <c r="H20" s="98" t="n">
        <f aca="false">G20*F20</f>
        <v>11010</v>
      </c>
      <c r="I20" s="101" t="s">
        <v>5170</v>
      </c>
      <c r="J20" s="102" t="n">
        <v>11010</v>
      </c>
      <c r="K20" s="98" t="n">
        <f aca="false">H20+H21-J20-J21-J22</f>
        <v>-9810</v>
      </c>
      <c r="L20" s="98"/>
    </row>
    <row r="21" s="103" customFormat="true" ht="15.75" hidden="false" customHeight="false" outlineLevel="0" collapsed="false">
      <c r="A21" s="137"/>
      <c r="B21" s="98"/>
      <c r="C21" s="98"/>
      <c r="D21" s="98"/>
      <c r="E21" s="98"/>
      <c r="F21" s="98" t="n">
        <v>3</v>
      </c>
      <c r="G21" s="98" t="n">
        <v>5000</v>
      </c>
      <c r="H21" s="98" t="n">
        <f aca="false">G21*F21</f>
        <v>15000</v>
      </c>
      <c r="I21" s="101" t="s">
        <v>5171</v>
      </c>
      <c r="J21" s="102" t="n">
        <v>11010</v>
      </c>
      <c r="K21" s="98" t="n">
        <v>0</v>
      </c>
      <c r="L21" s="98"/>
    </row>
    <row r="22" s="103" customFormat="true" ht="15.75" hidden="false" customHeight="false" outlineLevel="0" collapsed="false">
      <c r="A22" s="137"/>
      <c r="B22" s="98"/>
      <c r="C22" s="98"/>
      <c r="D22" s="98"/>
      <c r="E22" s="98"/>
      <c r="F22" s="98"/>
      <c r="G22" s="98"/>
      <c r="H22" s="98"/>
      <c r="I22" s="101" t="s">
        <v>5172</v>
      </c>
      <c r="J22" s="102" t="n">
        <v>13800</v>
      </c>
      <c r="K22" s="98" t="n">
        <v>0</v>
      </c>
      <c r="L22" s="98"/>
    </row>
    <row r="23" s="103" customFormat="true" ht="15.75" hidden="false" customHeight="false" outlineLevel="0" collapsed="false">
      <c r="A23" s="138" t="s">
        <v>805</v>
      </c>
      <c r="B23" s="98" t="s">
        <v>806</v>
      </c>
      <c r="C23" s="98" t="s">
        <v>166</v>
      </c>
      <c r="D23" s="98" t="s">
        <v>47</v>
      </c>
      <c r="E23" s="98" t="n">
        <v>13440</v>
      </c>
      <c r="F23" s="98" t="n">
        <v>2</v>
      </c>
      <c r="G23" s="98" t="n">
        <v>3670</v>
      </c>
      <c r="H23" s="98" t="n">
        <f aca="false">G23*F23</f>
        <v>7340</v>
      </c>
      <c r="I23" s="101" t="s">
        <v>807</v>
      </c>
      <c r="J23" s="102" t="n">
        <v>7340</v>
      </c>
      <c r="K23" s="98" t="n">
        <f aca="false">H23+H24-J23-J24</f>
        <v>-500</v>
      </c>
      <c r="L23" s="98"/>
    </row>
    <row r="24" s="103" customFormat="true" ht="15.75" hidden="false" customHeight="false" outlineLevel="0" collapsed="false">
      <c r="A24" s="138"/>
      <c r="B24" s="98"/>
      <c r="C24" s="98"/>
      <c r="D24" s="98"/>
      <c r="E24" s="98"/>
      <c r="F24" s="98" t="n">
        <v>1</v>
      </c>
      <c r="G24" s="98" t="n">
        <v>5000</v>
      </c>
      <c r="H24" s="98" t="n">
        <f aca="false">(G24*F24)+600</f>
        <v>5600</v>
      </c>
      <c r="I24" s="101" t="s">
        <v>808</v>
      </c>
      <c r="J24" s="102" t="n">
        <v>6100</v>
      </c>
      <c r="K24" s="98" t="n">
        <v>0</v>
      </c>
      <c r="L24" s="98"/>
    </row>
    <row r="25" customFormat="false" ht="15.75" hidden="false" customHeight="false" outlineLevel="0" collapsed="false">
      <c r="A25" s="137" t="s">
        <v>1411</v>
      </c>
      <c r="B25" s="98" t="s">
        <v>1412</v>
      </c>
      <c r="C25" s="98" t="s">
        <v>166</v>
      </c>
      <c r="D25" s="98" t="s">
        <v>142</v>
      </c>
      <c r="E25" s="98" t="n">
        <v>31721</v>
      </c>
      <c r="F25" s="98" t="n">
        <v>3</v>
      </c>
      <c r="G25" s="98" t="n">
        <v>3853.5</v>
      </c>
      <c r="H25" s="98" t="n">
        <f aca="false">(G25*F25)*2</f>
        <v>23121</v>
      </c>
      <c r="I25" s="101" t="s">
        <v>1413</v>
      </c>
      <c r="J25" s="102" t="n">
        <v>11560.5</v>
      </c>
      <c r="K25" s="98" t="n">
        <f aca="false">H25+H26-J25-J26-J27-J28</f>
        <v>1400</v>
      </c>
      <c r="L25" s="98"/>
      <c r="M25" s="0"/>
      <c r="N25" s="0"/>
      <c r="O25" s="0"/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0"/>
      <c r="AC25" s="0"/>
      <c r="AD25" s="0"/>
      <c r="AE25" s="0"/>
      <c r="AF25" s="0"/>
      <c r="AG25" s="0"/>
      <c r="AH25" s="0"/>
      <c r="AI25" s="0"/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0"/>
      <c r="BC25" s="0"/>
      <c r="BD25" s="0"/>
      <c r="BE25" s="0"/>
      <c r="BF25" s="0"/>
      <c r="BG25" s="0"/>
      <c r="BH25" s="0"/>
      <c r="BI25" s="0"/>
      <c r="BJ25" s="0"/>
      <c r="BK25" s="0"/>
      <c r="BL25" s="0"/>
      <c r="BM25" s="0"/>
      <c r="BN25" s="0"/>
      <c r="BO25" s="0"/>
      <c r="BP25" s="0"/>
      <c r="BQ25" s="0"/>
      <c r="BR25" s="0"/>
      <c r="BS25" s="0"/>
      <c r="BT25" s="0"/>
      <c r="BU25" s="0"/>
      <c r="BV25" s="0"/>
      <c r="BW25" s="0"/>
      <c r="BX25" s="0"/>
      <c r="BY25" s="0"/>
      <c r="BZ25" s="0"/>
      <c r="CA25" s="0"/>
      <c r="CB25" s="0"/>
      <c r="CC25" s="0"/>
      <c r="CD25" s="0"/>
      <c r="CE25" s="0"/>
      <c r="CF25" s="0"/>
      <c r="CG25" s="0"/>
      <c r="CH25" s="0"/>
      <c r="CI25" s="0"/>
      <c r="CJ25" s="0"/>
      <c r="CK25" s="0"/>
      <c r="CL25" s="0"/>
      <c r="CM25" s="0"/>
      <c r="CN25" s="0"/>
      <c r="CO25" s="0"/>
      <c r="CP25" s="0"/>
      <c r="CQ25" s="0"/>
      <c r="CR25" s="0"/>
      <c r="CS25" s="0"/>
      <c r="CT25" s="0"/>
      <c r="CU25" s="0"/>
      <c r="CV25" s="0"/>
      <c r="CW25" s="0"/>
      <c r="CX25" s="0"/>
      <c r="CY25" s="0"/>
      <c r="CZ25" s="0"/>
      <c r="DA25" s="0"/>
      <c r="DB25" s="0"/>
      <c r="DC25" s="0"/>
      <c r="DD25" s="0"/>
      <c r="DE25" s="0"/>
      <c r="DF25" s="0"/>
      <c r="DG25" s="0"/>
      <c r="DH25" s="0"/>
      <c r="DI25" s="0"/>
      <c r="DJ25" s="0"/>
      <c r="DK25" s="0"/>
      <c r="DL25" s="0"/>
      <c r="DM25" s="0"/>
      <c r="DN25" s="0"/>
      <c r="DO25" s="0"/>
      <c r="DP25" s="0"/>
      <c r="DQ25" s="0"/>
      <c r="DR25" s="0"/>
      <c r="DS25" s="0"/>
      <c r="DT25" s="0"/>
      <c r="DU25" s="0"/>
      <c r="DV25" s="0"/>
      <c r="DW25" s="0"/>
      <c r="DX25" s="0"/>
      <c r="DY25" s="0"/>
      <c r="DZ25" s="0"/>
      <c r="EA25" s="0"/>
      <c r="EB25" s="0"/>
      <c r="EC25" s="0"/>
      <c r="ED25" s="0"/>
      <c r="EE25" s="0"/>
      <c r="EF25" s="0"/>
      <c r="EG25" s="0"/>
      <c r="EH25" s="0"/>
      <c r="EI25" s="0"/>
      <c r="EJ25" s="0"/>
      <c r="EK25" s="0"/>
      <c r="EL25" s="0"/>
      <c r="EM25" s="0"/>
      <c r="EN25" s="0"/>
      <c r="EO25" s="0"/>
      <c r="EP25" s="0"/>
      <c r="EQ25" s="0"/>
      <c r="ER25" s="0"/>
      <c r="ES25" s="0"/>
      <c r="ET25" s="0"/>
      <c r="EU25" s="0"/>
      <c r="EV25" s="0"/>
      <c r="EW25" s="0"/>
      <c r="EX25" s="0"/>
      <c r="EY25" s="0"/>
      <c r="EZ25" s="0"/>
      <c r="FA25" s="0"/>
      <c r="FB25" s="0"/>
      <c r="FC25" s="0"/>
      <c r="FD25" s="0"/>
      <c r="FE25" s="0"/>
      <c r="FF25" s="0"/>
      <c r="FG25" s="0"/>
      <c r="FH25" s="0"/>
      <c r="FI25" s="0"/>
      <c r="FJ25" s="0"/>
      <c r="FK25" s="0"/>
      <c r="FL25" s="0"/>
      <c r="FM25" s="0"/>
      <c r="FN25" s="0"/>
      <c r="FO25" s="0"/>
      <c r="FP25" s="0"/>
      <c r="FQ25" s="0"/>
      <c r="FR25" s="0"/>
      <c r="FS25" s="0"/>
      <c r="FT25" s="0"/>
      <c r="FU25" s="0"/>
      <c r="FV25" s="0"/>
      <c r="FW25" s="0"/>
      <c r="FX25" s="0"/>
      <c r="FY25" s="0"/>
      <c r="FZ25" s="0"/>
      <c r="GA25" s="0"/>
      <c r="GB25" s="0"/>
      <c r="GC25" s="0"/>
      <c r="GD25" s="0"/>
      <c r="GE25" s="0"/>
      <c r="GF25" s="0"/>
      <c r="GG25" s="0"/>
      <c r="GH25" s="0"/>
      <c r="GI25" s="0"/>
      <c r="GJ25" s="0"/>
      <c r="GK25" s="0"/>
      <c r="GL25" s="0"/>
      <c r="GM25" s="0"/>
      <c r="GN25" s="0"/>
      <c r="GO25" s="0"/>
      <c r="GP25" s="0"/>
      <c r="GQ25" s="0"/>
      <c r="GR25" s="0"/>
      <c r="GS25" s="0"/>
      <c r="GT25" s="0"/>
      <c r="GU25" s="0"/>
      <c r="GV25" s="0"/>
      <c r="GW25" s="0"/>
      <c r="GX25" s="0"/>
      <c r="GY25" s="0"/>
      <c r="GZ25" s="0"/>
      <c r="HA25" s="0"/>
      <c r="HB25" s="0"/>
      <c r="HC25" s="0"/>
      <c r="HD25" s="0"/>
      <c r="HE25" s="0"/>
      <c r="HF25" s="0"/>
      <c r="HG25" s="0"/>
      <c r="HH25" s="0"/>
      <c r="HI25" s="0"/>
      <c r="HJ25" s="0"/>
      <c r="HK25" s="0"/>
      <c r="HL25" s="0"/>
      <c r="HM25" s="0"/>
      <c r="HN25" s="0"/>
      <c r="HO25" s="0"/>
      <c r="HP25" s="0"/>
      <c r="HQ25" s="0"/>
      <c r="HR25" s="0"/>
      <c r="HS25" s="0"/>
      <c r="HT25" s="0"/>
      <c r="HU25" s="0"/>
      <c r="HV25" s="0"/>
      <c r="HW25" s="0"/>
      <c r="HX25" s="0"/>
      <c r="HY25" s="0"/>
      <c r="HZ25" s="0"/>
      <c r="IA25" s="0"/>
      <c r="IB25" s="0"/>
      <c r="IC25" s="0"/>
      <c r="ID25" s="0"/>
      <c r="IE25" s="0"/>
      <c r="IF25" s="0"/>
      <c r="IG25" s="0"/>
      <c r="IH25" s="0"/>
      <c r="II25" s="0"/>
      <c r="IJ25" s="0"/>
      <c r="IK25" s="0"/>
      <c r="IL25" s="0"/>
      <c r="IM25" s="0"/>
      <c r="IN25" s="0"/>
      <c r="IO25" s="0"/>
      <c r="IP25" s="0"/>
      <c r="IQ25" s="0"/>
      <c r="IR25" s="0"/>
      <c r="IS25" s="0"/>
      <c r="IT25" s="0"/>
      <c r="IU25" s="0"/>
      <c r="IV25" s="0"/>
      <c r="IW25" s="0"/>
      <c r="IX25" s="0"/>
      <c r="IY25" s="0"/>
      <c r="IZ25" s="0"/>
      <c r="JA25" s="0"/>
      <c r="JB25" s="0"/>
      <c r="JC25" s="0"/>
      <c r="JD25" s="0"/>
      <c r="JE25" s="0"/>
      <c r="JF25" s="0"/>
      <c r="JG25" s="0"/>
      <c r="JH25" s="0"/>
      <c r="JI25" s="0"/>
      <c r="JJ25" s="0"/>
      <c r="JK25" s="0"/>
      <c r="JL25" s="0"/>
      <c r="JM25" s="0"/>
      <c r="JN25" s="0"/>
      <c r="JO25" s="0"/>
      <c r="JP25" s="0"/>
      <c r="JQ25" s="0"/>
      <c r="JR25" s="0"/>
      <c r="JS25" s="0"/>
      <c r="JT25" s="0"/>
      <c r="JU25" s="0"/>
      <c r="JV25" s="0"/>
      <c r="JW25" s="0"/>
      <c r="JX25" s="0"/>
      <c r="JY25" s="0"/>
      <c r="JZ25" s="0"/>
      <c r="KA25" s="0"/>
      <c r="KB25" s="0"/>
      <c r="KC25" s="0"/>
      <c r="KD25" s="0"/>
      <c r="KE25" s="0"/>
      <c r="KF25" s="0"/>
      <c r="KG25" s="0"/>
      <c r="KH25" s="0"/>
      <c r="KI25" s="0"/>
      <c r="KJ25" s="0"/>
      <c r="KK25" s="0"/>
      <c r="KL25" s="0"/>
      <c r="KM25" s="0"/>
      <c r="KN25" s="0"/>
      <c r="KO25" s="0"/>
      <c r="KP25" s="0"/>
      <c r="KQ25" s="0"/>
      <c r="KR25" s="0"/>
      <c r="KS25" s="0"/>
      <c r="KT25" s="0"/>
      <c r="KU25" s="0"/>
      <c r="KV25" s="0"/>
      <c r="KW25" s="0"/>
      <c r="KX25" s="0"/>
      <c r="KY25" s="0"/>
      <c r="KZ25" s="0"/>
      <c r="LA25" s="0"/>
      <c r="LB25" s="0"/>
      <c r="LC25" s="0"/>
      <c r="LD25" s="0"/>
      <c r="LE25" s="0"/>
      <c r="LF25" s="0"/>
      <c r="LG25" s="0"/>
      <c r="LH25" s="0"/>
      <c r="LI25" s="0"/>
      <c r="LJ25" s="0"/>
      <c r="LK25" s="0"/>
      <c r="LL25" s="0"/>
      <c r="LM25" s="0"/>
      <c r="LN25" s="0"/>
      <c r="LO25" s="0"/>
      <c r="LP25" s="0"/>
      <c r="LQ25" s="0"/>
      <c r="LR25" s="0"/>
      <c r="LS25" s="0"/>
      <c r="LT25" s="0"/>
      <c r="LU25" s="0"/>
      <c r="LV25" s="0"/>
      <c r="LW25" s="0"/>
      <c r="LX25" s="0"/>
      <c r="LY25" s="0"/>
      <c r="LZ25" s="0"/>
      <c r="MA25" s="0"/>
      <c r="MB25" s="0"/>
      <c r="MC25" s="0"/>
      <c r="MD25" s="0"/>
      <c r="ME25" s="0"/>
      <c r="MF25" s="0"/>
      <c r="MG25" s="0"/>
      <c r="MH25" s="0"/>
      <c r="MI25" s="0"/>
      <c r="MJ25" s="0"/>
      <c r="MK25" s="0"/>
      <c r="ML25" s="0"/>
      <c r="MM25" s="0"/>
      <c r="MN25" s="0"/>
      <c r="MO25" s="0"/>
      <c r="MP25" s="0"/>
      <c r="MQ25" s="0"/>
      <c r="MR25" s="0"/>
      <c r="MS25" s="0"/>
      <c r="MT25" s="0"/>
      <c r="MU25" s="0"/>
      <c r="MV25" s="0"/>
      <c r="MW25" s="0"/>
      <c r="MX25" s="0"/>
      <c r="MY25" s="0"/>
      <c r="MZ25" s="0"/>
      <c r="NA25" s="0"/>
      <c r="NB25" s="0"/>
      <c r="NC25" s="0"/>
      <c r="ND25" s="0"/>
      <c r="NE25" s="0"/>
      <c r="NF25" s="0"/>
      <c r="NG25" s="0"/>
      <c r="NH25" s="0"/>
      <c r="NI25" s="0"/>
      <c r="NJ25" s="0"/>
      <c r="NK25" s="0"/>
      <c r="NL25" s="0"/>
      <c r="NM25" s="0"/>
      <c r="NN25" s="0"/>
      <c r="NO25" s="0"/>
      <c r="NP25" s="0"/>
      <c r="NQ25" s="0"/>
      <c r="NR25" s="0"/>
      <c r="NS25" s="0"/>
      <c r="NT25" s="0"/>
      <c r="NU25" s="0"/>
      <c r="NV25" s="0"/>
      <c r="NW25" s="0"/>
      <c r="NX25" s="0"/>
      <c r="NY25" s="0"/>
      <c r="NZ25" s="0"/>
      <c r="OA25" s="0"/>
      <c r="OB25" s="0"/>
      <c r="OC25" s="0"/>
      <c r="OD25" s="0"/>
      <c r="OE25" s="0"/>
      <c r="OF25" s="0"/>
      <c r="OG25" s="0"/>
      <c r="OH25" s="0"/>
      <c r="OI25" s="0"/>
      <c r="OJ25" s="0"/>
      <c r="OK25" s="0"/>
      <c r="OL25" s="0"/>
      <c r="OM25" s="0"/>
      <c r="ON25" s="0"/>
      <c r="OO25" s="0"/>
      <c r="OP25" s="0"/>
      <c r="OQ25" s="0"/>
      <c r="OR25" s="0"/>
      <c r="OS25" s="0"/>
      <c r="OT25" s="0"/>
      <c r="OU25" s="0"/>
      <c r="OV25" s="0"/>
      <c r="OW25" s="0"/>
      <c r="OX25" s="0"/>
      <c r="OY25" s="0"/>
      <c r="OZ25" s="0"/>
      <c r="PA25" s="0"/>
      <c r="PB25" s="0"/>
      <c r="PC25" s="0"/>
      <c r="PD25" s="0"/>
      <c r="PE25" s="0"/>
      <c r="PF25" s="0"/>
      <c r="PG25" s="0"/>
      <c r="PH25" s="0"/>
      <c r="PI25" s="0"/>
      <c r="PJ25" s="0"/>
      <c r="PK25" s="0"/>
      <c r="PL25" s="0"/>
      <c r="PM25" s="0"/>
      <c r="PN25" s="0"/>
      <c r="PO25" s="0"/>
      <c r="PP25" s="0"/>
      <c r="PQ25" s="0"/>
      <c r="PR25" s="0"/>
      <c r="PS25" s="0"/>
      <c r="PT25" s="0"/>
      <c r="PU25" s="0"/>
      <c r="PV25" s="0"/>
      <c r="PW25" s="0"/>
      <c r="PX25" s="0"/>
      <c r="PY25" s="0"/>
      <c r="PZ25" s="0"/>
      <c r="QA25" s="0"/>
      <c r="QB25" s="0"/>
      <c r="QC25" s="0"/>
      <c r="QD25" s="0"/>
      <c r="QE25" s="0"/>
      <c r="QF25" s="0"/>
      <c r="QG25" s="0"/>
      <c r="QH25" s="0"/>
      <c r="QI25" s="0"/>
      <c r="QJ25" s="0"/>
      <c r="QK25" s="0"/>
      <c r="QL25" s="0"/>
      <c r="QM25" s="0"/>
      <c r="QN25" s="0"/>
      <c r="QO25" s="0"/>
      <c r="QP25" s="0"/>
      <c r="QQ25" s="0"/>
      <c r="QR25" s="0"/>
      <c r="QS25" s="0"/>
      <c r="QT25" s="0"/>
      <c r="QU25" s="0"/>
      <c r="QV25" s="0"/>
      <c r="QW25" s="0"/>
      <c r="QX25" s="0"/>
      <c r="QY25" s="0"/>
      <c r="QZ25" s="0"/>
      <c r="RA25" s="0"/>
      <c r="RB25" s="0"/>
      <c r="RC25" s="0"/>
      <c r="RD25" s="0"/>
      <c r="RE25" s="0"/>
      <c r="RF25" s="0"/>
      <c r="RG25" s="0"/>
      <c r="RH25" s="0"/>
      <c r="RI25" s="0"/>
      <c r="RJ25" s="0"/>
      <c r="RK25" s="0"/>
      <c r="RL25" s="0"/>
      <c r="RM25" s="0"/>
      <c r="RN25" s="0"/>
      <c r="RO25" s="0"/>
      <c r="RP25" s="0"/>
      <c r="RQ25" s="0"/>
      <c r="RR25" s="0"/>
      <c r="RS25" s="0"/>
      <c r="RT25" s="0"/>
      <c r="RU25" s="0"/>
      <c r="RV25" s="0"/>
      <c r="RW25" s="0"/>
      <c r="RX25" s="0"/>
      <c r="RY25" s="0"/>
      <c r="RZ25" s="0"/>
      <c r="SA25" s="0"/>
      <c r="SB25" s="0"/>
      <c r="SC25" s="0"/>
      <c r="SD25" s="0"/>
      <c r="SE25" s="0"/>
      <c r="SF25" s="0"/>
      <c r="SG25" s="0"/>
      <c r="SH25" s="0"/>
      <c r="SI25" s="0"/>
      <c r="SJ25" s="0"/>
      <c r="SK25" s="0"/>
      <c r="SL25" s="0"/>
      <c r="SM25" s="0"/>
      <c r="SN25" s="0"/>
      <c r="SO25" s="0"/>
      <c r="SP25" s="0"/>
      <c r="SQ25" s="0"/>
      <c r="SR25" s="0"/>
      <c r="SS25" s="0"/>
      <c r="ST25" s="0"/>
      <c r="SU25" s="0"/>
      <c r="SV25" s="0"/>
      <c r="SW25" s="0"/>
      <c r="SX25" s="0"/>
      <c r="SY25" s="0"/>
      <c r="SZ25" s="0"/>
      <c r="TA25" s="0"/>
      <c r="TB25" s="0"/>
      <c r="TC25" s="0"/>
      <c r="TD25" s="0"/>
      <c r="TE25" s="0"/>
      <c r="TF25" s="0"/>
      <c r="TG25" s="0"/>
      <c r="TH25" s="0"/>
      <c r="TI25" s="0"/>
      <c r="TJ25" s="0"/>
      <c r="TK25" s="0"/>
      <c r="TL25" s="0"/>
      <c r="TM25" s="0"/>
      <c r="TN25" s="0"/>
      <c r="TO25" s="0"/>
      <c r="TP25" s="0"/>
      <c r="TQ25" s="0"/>
      <c r="TR25" s="0"/>
      <c r="TS25" s="0"/>
      <c r="TT25" s="0"/>
      <c r="TU25" s="0"/>
      <c r="TV25" s="0"/>
      <c r="TW25" s="0"/>
      <c r="TX25" s="0"/>
      <c r="TY25" s="0"/>
      <c r="TZ25" s="0"/>
      <c r="UA25" s="0"/>
      <c r="UB25" s="0"/>
      <c r="UC25" s="0"/>
      <c r="UD25" s="0"/>
      <c r="UE25" s="0"/>
      <c r="UF25" s="0"/>
      <c r="UG25" s="0"/>
      <c r="UH25" s="0"/>
      <c r="UI25" s="0"/>
      <c r="UJ25" s="0"/>
      <c r="UK25" s="0"/>
      <c r="UL25" s="0"/>
      <c r="UM25" s="0"/>
      <c r="UN25" s="0"/>
      <c r="UO25" s="0"/>
      <c r="UP25" s="0"/>
      <c r="UQ25" s="0"/>
      <c r="UR25" s="0"/>
      <c r="US25" s="0"/>
      <c r="UT25" s="0"/>
      <c r="UU25" s="0"/>
      <c r="UV25" s="0"/>
      <c r="UW25" s="0"/>
      <c r="UX25" s="0"/>
      <c r="UY25" s="0"/>
      <c r="UZ25" s="0"/>
      <c r="VA25" s="0"/>
      <c r="VB25" s="0"/>
      <c r="VC25" s="0"/>
      <c r="VD25" s="0"/>
      <c r="VE25" s="0"/>
      <c r="VF25" s="0"/>
      <c r="VG25" s="0"/>
      <c r="VH25" s="0"/>
      <c r="VI25" s="0"/>
      <c r="VJ25" s="0"/>
      <c r="VK25" s="0"/>
      <c r="VL25" s="0"/>
      <c r="VM25" s="0"/>
      <c r="VN25" s="0"/>
      <c r="VO25" s="0"/>
      <c r="VP25" s="0"/>
      <c r="VQ25" s="0"/>
      <c r="VR25" s="0"/>
      <c r="VS25" s="0"/>
      <c r="VT25" s="0"/>
      <c r="VU25" s="0"/>
      <c r="VV25" s="0"/>
      <c r="VW25" s="0"/>
      <c r="VX25" s="0"/>
      <c r="VY25" s="0"/>
      <c r="VZ25" s="0"/>
      <c r="WA25" s="0"/>
      <c r="WB25" s="0"/>
      <c r="WC25" s="0"/>
      <c r="WD25" s="0"/>
      <c r="WE25" s="0"/>
      <c r="WF25" s="0"/>
      <c r="WG25" s="0"/>
      <c r="WH25" s="0"/>
      <c r="WI25" s="0"/>
      <c r="WJ25" s="0"/>
      <c r="WK25" s="0"/>
      <c r="WL25" s="0"/>
      <c r="WM25" s="0"/>
      <c r="WN25" s="0"/>
      <c r="WO25" s="0"/>
      <c r="WP25" s="0"/>
      <c r="WQ25" s="0"/>
      <c r="WR25" s="0"/>
      <c r="WS25" s="0"/>
      <c r="WT25" s="0"/>
      <c r="WU25" s="0"/>
      <c r="WV25" s="0"/>
      <c r="WW25" s="0"/>
      <c r="WX25" s="0"/>
      <c r="WY25" s="0"/>
      <c r="WZ25" s="0"/>
      <c r="XA25" s="0"/>
      <c r="XB25" s="0"/>
      <c r="XC25" s="0"/>
      <c r="XD25" s="0"/>
      <c r="XE25" s="0"/>
      <c r="XF25" s="0"/>
      <c r="XG25" s="0"/>
      <c r="XH25" s="0"/>
      <c r="XI25" s="0"/>
      <c r="XJ25" s="0"/>
      <c r="XK25" s="0"/>
      <c r="XL25" s="0"/>
      <c r="XM25" s="0"/>
      <c r="XN25" s="0"/>
      <c r="XO25" s="0"/>
      <c r="XP25" s="0"/>
      <c r="XQ25" s="0"/>
      <c r="XR25" s="0"/>
      <c r="XS25" s="0"/>
      <c r="XT25" s="0"/>
      <c r="XU25" s="0"/>
      <c r="XV25" s="0"/>
      <c r="XW25" s="0"/>
      <c r="XX25" s="0"/>
      <c r="XY25" s="0"/>
      <c r="XZ25" s="0"/>
      <c r="YA25" s="0"/>
      <c r="YB25" s="0"/>
      <c r="YC25" s="0"/>
      <c r="YD25" s="0"/>
      <c r="YE25" s="0"/>
      <c r="YF25" s="0"/>
      <c r="YG25" s="0"/>
      <c r="YH25" s="0"/>
      <c r="YI25" s="0"/>
      <c r="YJ25" s="0"/>
      <c r="YK25" s="0"/>
      <c r="YL25" s="0"/>
      <c r="YM25" s="0"/>
      <c r="YN25" s="0"/>
      <c r="YO25" s="0"/>
      <c r="YP25" s="0"/>
      <c r="YQ25" s="0"/>
      <c r="YR25" s="0"/>
      <c r="YS25" s="0"/>
      <c r="YT25" s="0"/>
      <c r="YU25" s="0"/>
      <c r="YV25" s="0"/>
      <c r="YW25" s="0"/>
      <c r="YX25" s="0"/>
      <c r="YY25" s="0"/>
      <c r="YZ25" s="0"/>
      <c r="ZA25" s="0"/>
      <c r="ZB25" s="0"/>
      <c r="ZC25" s="0"/>
      <c r="ZD25" s="0"/>
      <c r="ZE25" s="0"/>
      <c r="ZF25" s="0"/>
      <c r="ZG25" s="0"/>
      <c r="ZH25" s="0"/>
      <c r="ZI25" s="0"/>
      <c r="ZJ25" s="0"/>
      <c r="ZK25" s="0"/>
      <c r="ZL25" s="0"/>
      <c r="ZM25" s="0"/>
      <c r="ZN25" s="0"/>
      <c r="ZO25" s="0"/>
      <c r="ZP25" s="0"/>
      <c r="ZQ25" s="0"/>
      <c r="ZR25" s="0"/>
      <c r="ZS25" s="0"/>
      <c r="ZT25" s="0"/>
      <c r="ZU25" s="0"/>
      <c r="ZV25" s="0"/>
      <c r="ZW25" s="0"/>
      <c r="ZX25" s="0"/>
      <c r="ZY25" s="0"/>
      <c r="ZZ25" s="0"/>
      <c r="AAA25" s="0"/>
      <c r="AAB25" s="0"/>
      <c r="AAC25" s="0"/>
      <c r="AAD25" s="0"/>
      <c r="AAE25" s="0"/>
      <c r="AAF25" s="0"/>
      <c r="AAG25" s="0"/>
      <c r="AAH25" s="0"/>
      <c r="AAI25" s="0"/>
      <c r="AAJ25" s="0"/>
      <c r="AAK25" s="0"/>
      <c r="AAL25" s="0"/>
      <c r="AAM25" s="0"/>
      <c r="AAN25" s="0"/>
      <c r="AAO25" s="0"/>
      <c r="AAP25" s="0"/>
      <c r="AAQ25" s="0"/>
      <c r="AAR25" s="0"/>
      <c r="AAS25" s="0"/>
      <c r="AAT25" s="0"/>
      <c r="AAU25" s="0"/>
      <c r="AAV25" s="0"/>
      <c r="AAW25" s="0"/>
      <c r="AAX25" s="0"/>
      <c r="AAY25" s="0"/>
      <c r="AAZ25" s="0"/>
      <c r="ABA25" s="0"/>
      <c r="ABB25" s="0"/>
      <c r="ABC25" s="0"/>
      <c r="ABD25" s="0"/>
      <c r="ABE25" s="0"/>
      <c r="ABF25" s="0"/>
      <c r="ABG25" s="0"/>
      <c r="ABH25" s="0"/>
      <c r="ABI25" s="0"/>
      <c r="ABJ25" s="0"/>
      <c r="ABK25" s="0"/>
      <c r="ABL25" s="0"/>
      <c r="ABM25" s="0"/>
      <c r="ABN25" s="0"/>
      <c r="ABO25" s="0"/>
      <c r="ABP25" s="0"/>
      <c r="ABQ25" s="0"/>
      <c r="ABR25" s="0"/>
      <c r="ABS25" s="0"/>
      <c r="ABT25" s="0"/>
      <c r="ABU25" s="0"/>
      <c r="ABV25" s="0"/>
      <c r="ABW25" s="0"/>
      <c r="ABX25" s="0"/>
      <c r="ABY25" s="0"/>
      <c r="ABZ25" s="0"/>
      <c r="ACA25" s="0"/>
      <c r="ACB25" s="0"/>
      <c r="ACC25" s="0"/>
      <c r="ACD25" s="0"/>
      <c r="ACE25" s="0"/>
      <c r="ACF25" s="0"/>
      <c r="ACG25" s="0"/>
      <c r="ACH25" s="0"/>
      <c r="ACI25" s="0"/>
      <c r="ACJ25" s="0"/>
      <c r="ACK25" s="0"/>
      <c r="ACL25" s="0"/>
      <c r="ACM25" s="0"/>
      <c r="ACN25" s="0"/>
      <c r="ACO25" s="0"/>
      <c r="ACP25" s="0"/>
      <c r="ACQ25" s="0"/>
      <c r="ACR25" s="0"/>
      <c r="ACS25" s="0"/>
      <c r="ACT25" s="0"/>
      <c r="ACU25" s="0"/>
      <c r="ACV25" s="0"/>
      <c r="ACW25" s="0"/>
      <c r="ACX25" s="0"/>
      <c r="ACY25" s="0"/>
      <c r="ACZ25" s="0"/>
      <c r="ADA25" s="0"/>
      <c r="ADB25" s="0"/>
      <c r="ADC25" s="0"/>
      <c r="ADD25" s="0"/>
      <c r="ADE25" s="0"/>
      <c r="ADF25" s="0"/>
      <c r="ADG25" s="0"/>
      <c r="ADH25" s="0"/>
      <c r="ADI25" s="0"/>
      <c r="ADJ25" s="0"/>
      <c r="ADK25" s="0"/>
      <c r="ADL25" s="0"/>
      <c r="ADM25" s="0"/>
      <c r="ADN25" s="0"/>
      <c r="ADO25" s="0"/>
      <c r="ADP25" s="0"/>
      <c r="ADQ25" s="0"/>
      <c r="ADR25" s="0"/>
      <c r="ADS25" s="0"/>
      <c r="ADT25" s="0"/>
      <c r="ADU25" s="0"/>
      <c r="ADV25" s="0"/>
      <c r="ADW25" s="0"/>
      <c r="ADX25" s="0"/>
      <c r="ADY25" s="0"/>
      <c r="ADZ25" s="0"/>
      <c r="AEA25" s="0"/>
      <c r="AEB25" s="0"/>
      <c r="AEC25" s="0"/>
      <c r="AED25" s="0"/>
      <c r="AEE25" s="0"/>
      <c r="AEF25" s="0"/>
      <c r="AEG25" s="0"/>
      <c r="AEH25" s="0"/>
      <c r="AEI25" s="0"/>
      <c r="AEJ25" s="0"/>
      <c r="AEK25" s="0"/>
      <c r="AEL25" s="0"/>
      <c r="AEM25" s="0"/>
      <c r="AEN25" s="0"/>
      <c r="AEO25" s="0"/>
      <c r="AEP25" s="0"/>
      <c r="AEQ25" s="0"/>
      <c r="AER25" s="0"/>
      <c r="AES25" s="0"/>
      <c r="AET25" s="0"/>
      <c r="AEU25" s="0"/>
      <c r="AEV25" s="0"/>
      <c r="AEW25" s="0"/>
      <c r="AEX25" s="0"/>
      <c r="AEY25" s="0"/>
      <c r="AEZ25" s="0"/>
      <c r="AFA25" s="0"/>
      <c r="AFB25" s="0"/>
      <c r="AFC25" s="0"/>
      <c r="AFD25" s="0"/>
      <c r="AFE25" s="0"/>
      <c r="AFF25" s="0"/>
      <c r="AFG25" s="0"/>
      <c r="AFH25" s="0"/>
      <c r="AFI25" s="0"/>
      <c r="AFJ25" s="0"/>
      <c r="AFK25" s="0"/>
      <c r="AFL25" s="0"/>
      <c r="AFM25" s="0"/>
      <c r="AFN25" s="0"/>
      <c r="AFO25" s="0"/>
      <c r="AFP25" s="0"/>
      <c r="AFQ25" s="0"/>
      <c r="AFR25" s="0"/>
      <c r="AFS25" s="0"/>
      <c r="AFT25" s="0"/>
      <c r="AFU25" s="0"/>
      <c r="AFV25" s="0"/>
      <c r="AFW25" s="0"/>
      <c r="AFX25" s="0"/>
      <c r="AFY25" s="0"/>
      <c r="AFZ25" s="0"/>
      <c r="AGA25" s="0"/>
      <c r="AGB25" s="0"/>
      <c r="AGC25" s="0"/>
      <c r="AGD25" s="0"/>
      <c r="AGE25" s="0"/>
      <c r="AGF25" s="0"/>
      <c r="AGG25" s="0"/>
      <c r="AGH25" s="0"/>
      <c r="AGI25" s="0"/>
      <c r="AGJ25" s="0"/>
      <c r="AGK25" s="0"/>
      <c r="AGL25" s="0"/>
      <c r="AGM25" s="0"/>
      <c r="AGN25" s="0"/>
      <c r="AGO25" s="0"/>
      <c r="AGP25" s="0"/>
      <c r="AGQ25" s="0"/>
      <c r="AGR25" s="0"/>
      <c r="AGS25" s="0"/>
      <c r="AGT25" s="0"/>
      <c r="AGU25" s="0"/>
      <c r="AGV25" s="0"/>
      <c r="AGW25" s="0"/>
      <c r="AGX25" s="0"/>
      <c r="AGY25" s="0"/>
      <c r="AGZ25" s="0"/>
      <c r="AHA25" s="0"/>
      <c r="AHB25" s="0"/>
      <c r="AHC25" s="0"/>
      <c r="AHD25" s="0"/>
      <c r="AHE25" s="0"/>
      <c r="AHF25" s="0"/>
      <c r="AHG25" s="0"/>
      <c r="AHH25" s="0"/>
      <c r="AHI25" s="0"/>
      <c r="AHJ25" s="0"/>
      <c r="AHK25" s="0"/>
      <c r="AHL25" s="0"/>
      <c r="AHM25" s="0"/>
      <c r="AHN25" s="0"/>
      <c r="AHO25" s="0"/>
      <c r="AHP25" s="0"/>
      <c r="AHQ25" s="0"/>
      <c r="AHR25" s="0"/>
      <c r="AHS25" s="0"/>
      <c r="AHT25" s="0"/>
      <c r="AHU25" s="0"/>
      <c r="AHV25" s="0"/>
      <c r="AHW25" s="0"/>
      <c r="AHX25" s="0"/>
      <c r="AHY25" s="0"/>
      <c r="AHZ25" s="0"/>
      <c r="AIA25" s="0"/>
      <c r="AIB25" s="0"/>
      <c r="AIC25" s="0"/>
      <c r="AID25" s="0"/>
      <c r="AIE25" s="0"/>
      <c r="AIF25" s="0"/>
      <c r="AIG25" s="0"/>
      <c r="AIH25" s="0"/>
      <c r="AII25" s="0"/>
      <c r="AIJ25" s="0"/>
      <c r="AIK25" s="0"/>
      <c r="AIL25" s="0"/>
      <c r="AIM25" s="0"/>
      <c r="AIN25" s="0"/>
      <c r="AIO25" s="0"/>
      <c r="AIP25" s="0"/>
      <c r="AIQ25" s="0"/>
      <c r="AIR25" s="0"/>
      <c r="AIS25" s="0"/>
      <c r="AIT25" s="0"/>
      <c r="AIU25" s="0"/>
      <c r="AIV25" s="0"/>
      <c r="AIW25" s="0"/>
      <c r="AIX25" s="0"/>
      <c r="AIY25" s="0"/>
      <c r="AIZ25" s="0"/>
      <c r="AJA25" s="0"/>
      <c r="AJB25" s="0"/>
      <c r="AJC25" s="0"/>
      <c r="AJD25" s="0"/>
      <c r="AJE25" s="0"/>
      <c r="AJF25" s="0"/>
      <c r="AJG25" s="0"/>
      <c r="AJH25" s="0"/>
      <c r="AJI25" s="0"/>
      <c r="AJJ25" s="0"/>
      <c r="AJK25" s="0"/>
      <c r="AJL25" s="0"/>
      <c r="AJM25" s="0"/>
      <c r="AJN25" s="0"/>
      <c r="AJO25" s="0"/>
      <c r="AJP25" s="0"/>
      <c r="AJQ25" s="0"/>
      <c r="AJR25" s="0"/>
      <c r="AJS25" s="0"/>
      <c r="AJT25" s="0"/>
      <c r="AJU25" s="0"/>
      <c r="AJV25" s="0"/>
      <c r="AJW25" s="0"/>
      <c r="AJX25" s="0"/>
      <c r="AJY25" s="0"/>
      <c r="AJZ25" s="0"/>
      <c r="AKA25" s="0"/>
      <c r="AKB25" s="0"/>
      <c r="AKC25" s="0"/>
      <c r="AKD25" s="0"/>
      <c r="AKE25" s="0"/>
      <c r="AKF25" s="0"/>
      <c r="AKG25" s="0"/>
      <c r="AKH25" s="0"/>
      <c r="AKI25" s="0"/>
      <c r="AKJ25" s="0"/>
      <c r="AKK25" s="0"/>
      <c r="AKL25" s="0"/>
      <c r="AKM25" s="0"/>
      <c r="AKN25" s="0"/>
      <c r="AKO25" s="0"/>
      <c r="AKP25" s="0"/>
      <c r="AKQ25" s="0"/>
      <c r="AKR25" s="0"/>
      <c r="AKS25" s="0"/>
      <c r="AKT25" s="0"/>
      <c r="AKU25" s="0"/>
      <c r="AKV25" s="0"/>
      <c r="AKW25" s="0"/>
      <c r="AKX25" s="0"/>
      <c r="AKY25" s="0"/>
      <c r="AKZ25" s="0"/>
      <c r="ALA25" s="0"/>
      <c r="ALB25" s="0"/>
      <c r="ALC25" s="0"/>
      <c r="ALD25" s="0"/>
      <c r="ALE25" s="0"/>
      <c r="ALF25" s="0"/>
      <c r="ALG25" s="0"/>
      <c r="ALH25" s="0"/>
      <c r="ALI25" s="0"/>
      <c r="ALJ25" s="0"/>
      <c r="ALK25" s="0"/>
      <c r="ALL25" s="0"/>
      <c r="ALM25" s="0"/>
      <c r="ALN25" s="0"/>
      <c r="ALO25" s="0"/>
      <c r="ALP25" s="0"/>
      <c r="ALQ25" s="0"/>
      <c r="ALR25" s="0"/>
      <c r="ALS25" s="0"/>
      <c r="ALT25" s="0"/>
      <c r="ALU25" s="0"/>
      <c r="ALV25" s="0"/>
      <c r="ALW25" s="0"/>
      <c r="ALX25" s="0"/>
      <c r="ALY25" s="0"/>
      <c r="ALZ25" s="0"/>
      <c r="AMA25" s="0"/>
      <c r="AMB25" s="0"/>
      <c r="AMC25" s="0"/>
      <c r="AMD25" s="0"/>
      <c r="AME25" s="0"/>
      <c r="AMF25" s="0"/>
      <c r="AMG25" s="0"/>
      <c r="AMH25" s="0"/>
      <c r="AMI25" s="0"/>
      <c r="AMJ25" s="0"/>
    </row>
    <row r="26" customFormat="false" ht="15.75" hidden="false" customHeight="false" outlineLevel="0" collapsed="false">
      <c r="A26" s="137"/>
      <c r="B26" s="98"/>
      <c r="C26" s="98"/>
      <c r="D26" s="98"/>
      <c r="E26" s="98"/>
      <c r="F26" s="98" t="n">
        <v>1</v>
      </c>
      <c r="G26" s="98" t="n">
        <v>5000</v>
      </c>
      <c r="H26" s="98" t="n">
        <f aca="false">(G26*F26)*2</f>
        <v>10000</v>
      </c>
      <c r="I26" s="101" t="s">
        <v>1414</v>
      </c>
      <c r="J26" s="102" t="n">
        <v>4300</v>
      </c>
      <c r="K26" s="98" t="n">
        <v>0</v>
      </c>
      <c r="L26" s="98"/>
      <c r="M26" s="0"/>
      <c r="N26" s="0"/>
      <c r="O26" s="0"/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0"/>
      <c r="AC26" s="0"/>
      <c r="AD26" s="0"/>
      <c r="AE26" s="0"/>
      <c r="AF26" s="0"/>
      <c r="AG26" s="0"/>
      <c r="AH26" s="0"/>
      <c r="AI26" s="0"/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0"/>
      <c r="BC26" s="0"/>
      <c r="BD26" s="0"/>
      <c r="BE26" s="0"/>
      <c r="BF26" s="0"/>
      <c r="BG26" s="0"/>
      <c r="BH26" s="0"/>
      <c r="BI26" s="0"/>
      <c r="BJ26" s="0"/>
      <c r="BK26" s="0"/>
      <c r="BL26" s="0"/>
      <c r="BM26" s="0"/>
      <c r="BN26" s="0"/>
      <c r="BO26" s="0"/>
      <c r="BP26" s="0"/>
      <c r="BQ26" s="0"/>
      <c r="BR26" s="0"/>
      <c r="BS26" s="0"/>
      <c r="BT26" s="0"/>
      <c r="BU26" s="0"/>
      <c r="BV26" s="0"/>
      <c r="BW26" s="0"/>
      <c r="BX26" s="0"/>
      <c r="BY26" s="0"/>
      <c r="BZ26" s="0"/>
      <c r="CA26" s="0"/>
      <c r="CB26" s="0"/>
      <c r="CC26" s="0"/>
      <c r="CD26" s="0"/>
      <c r="CE26" s="0"/>
      <c r="CF26" s="0"/>
      <c r="CG26" s="0"/>
      <c r="CH26" s="0"/>
      <c r="CI26" s="0"/>
      <c r="CJ26" s="0"/>
      <c r="CK26" s="0"/>
      <c r="CL26" s="0"/>
      <c r="CM26" s="0"/>
      <c r="CN26" s="0"/>
      <c r="CO26" s="0"/>
      <c r="CP26" s="0"/>
      <c r="CQ26" s="0"/>
      <c r="CR26" s="0"/>
      <c r="CS26" s="0"/>
      <c r="CT26" s="0"/>
      <c r="CU26" s="0"/>
      <c r="CV26" s="0"/>
      <c r="CW26" s="0"/>
      <c r="CX26" s="0"/>
      <c r="CY26" s="0"/>
      <c r="CZ26" s="0"/>
      <c r="DA26" s="0"/>
      <c r="DB26" s="0"/>
      <c r="DC26" s="0"/>
      <c r="DD26" s="0"/>
      <c r="DE26" s="0"/>
      <c r="DF26" s="0"/>
      <c r="DG26" s="0"/>
      <c r="DH26" s="0"/>
      <c r="DI26" s="0"/>
      <c r="DJ26" s="0"/>
      <c r="DK26" s="0"/>
      <c r="DL26" s="0"/>
      <c r="DM26" s="0"/>
      <c r="DN26" s="0"/>
      <c r="DO26" s="0"/>
      <c r="DP26" s="0"/>
      <c r="DQ26" s="0"/>
      <c r="DR26" s="0"/>
      <c r="DS26" s="0"/>
      <c r="DT26" s="0"/>
      <c r="DU26" s="0"/>
      <c r="DV26" s="0"/>
      <c r="DW26" s="0"/>
      <c r="DX26" s="0"/>
      <c r="DY26" s="0"/>
      <c r="DZ26" s="0"/>
      <c r="EA26" s="0"/>
      <c r="EB26" s="0"/>
      <c r="EC26" s="0"/>
      <c r="ED26" s="0"/>
      <c r="EE26" s="0"/>
      <c r="EF26" s="0"/>
      <c r="EG26" s="0"/>
      <c r="EH26" s="0"/>
      <c r="EI26" s="0"/>
      <c r="EJ26" s="0"/>
      <c r="EK26" s="0"/>
      <c r="EL26" s="0"/>
      <c r="EM26" s="0"/>
      <c r="EN26" s="0"/>
      <c r="EO26" s="0"/>
      <c r="EP26" s="0"/>
      <c r="EQ26" s="0"/>
      <c r="ER26" s="0"/>
      <c r="ES26" s="0"/>
      <c r="ET26" s="0"/>
      <c r="EU26" s="0"/>
      <c r="EV26" s="0"/>
      <c r="EW26" s="0"/>
      <c r="EX26" s="0"/>
      <c r="EY26" s="0"/>
      <c r="EZ26" s="0"/>
      <c r="FA26" s="0"/>
      <c r="FB26" s="0"/>
      <c r="FC26" s="0"/>
      <c r="FD26" s="0"/>
      <c r="FE26" s="0"/>
      <c r="FF26" s="0"/>
      <c r="FG26" s="0"/>
      <c r="FH26" s="0"/>
      <c r="FI26" s="0"/>
      <c r="FJ26" s="0"/>
      <c r="FK26" s="0"/>
      <c r="FL26" s="0"/>
      <c r="FM26" s="0"/>
      <c r="FN26" s="0"/>
      <c r="FO26" s="0"/>
      <c r="FP26" s="0"/>
      <c r="FQ26" s="0"/>
      <c r="FR26" s="0"/>
      <c r="FS26" s="0"/>
      <c r="FT26" s="0"/>
      <c r="FU26" s="0"/>
      <c r="FV26" s="0"/>
      <c r="FW26" s="0"/>
      <c r="FX26" s="0"/>
      <c r="FY26" s="0"/>
      <c r="FZ26" s="0"/>
      <c r="GA26" s="0"/>
      <c r="GB26" s="0"/>
      <c r="GC26" s="0"/>
      <c r="GD26" s="0"/>
      <c r="GE26" s="0"/>
      <c r="GF26" s="0"/>
      <c r="GG26" s="0"/>
      <c r="GH26" s="0"/>
      <c r="GI26" s="0"/>
      <c r="GJ26" s="0"/>
      <c r="GK26" s="0"/>
      <c r="GL26" s="0"/>
      <c r="GM26" s="0"/>
      <c r="GN26" s="0"/>
      <c r="GO26" s="0"/>
      <c r="GP26" s="0"/>
      <c r="GQ26" s="0"/>
      <c r="GR26" s="0"/>
      <c r="GS26" s="0"/>
      <c r="GT26" s="0"/>
      <c r="GU26" s="0"/>
      <c r="GV26" s="0"/>
      <c r="GW26" s="0"/>
      <c r="GX26" s="0"/>
      <c r="GY26" s="0"/>
      <c r="GZ26" s="0"/>
      <c r="HA26" s="0"/>
      <c r="HB26" s="0"/>
      <c r="HC26" s="0"/>
      <c r="HD26" s="0"/>
      <c r="HE26" s="0"/>
      <c r="HF26" s="0"/>
      <c r="HG26" s="0"/>
      <c r="HH26" s="0"/>
      <c r="HI26" s="0"/>
      <c r="HJ26" s="0"/>
      <c r="HK26" s="0"/>
      <c r="HL26" s="0"/>
      <c r="HM26" s="0"/>
      <c r="HN26" s="0"/>
      <c r="HO26" s="0"/>
      <c r="HP26" s="0"/>
      <c r="HQ26" s="0"/>
      <c r="HR26" s="0"/>
      <c r="HS26" s="0"/>
      <c r="HT26" s="0"/>
      <c r="HU26" s="0"/>
      <c r="HV26" s="0"/>
      <c r="HW26" s="0"/>
      <c r="HX26" s="0"/>
      <c r="HY26" s="0"/>
      <c r="HZ26" s="0"/>
      <c r="IA26" s="0"/>
      <c r="IB26" s="0"/>
      <c r="IC26" s="0"/>
      <c r="ID26" s="0"/>
      <c r="IE26" s="0"/>
      <c r="IF26" s="0"/>
      <c r="IG26" s="0"/>
      <c r="IH26" s="0"/>
      <c r="II26" s="0"/>
      <c r="IJ26" s="0"/>
      <c r="IK26" s="0"/>
      <c r="IL26" s="0"/>
      <c r="IM26" s="0"/>
      <c r="IN26" s="0"/>
      <c r="IO26" s="0"/>
      <c r="IP26" s="0"/>
      <c r="IQ26" s="0"/>
      <c r="IR26" s="0"/>
      <c r="IS26" s="0"/>
      <c r="IT26" s="0"/>
      <c r="IU26" s="0"/>
      <c r="IV26" s="0"/>
      <c r="IW26" s="0"/>
      <c r="IX26" s="0"/>
      <c r="IY26" s="0"/>
      <c r="IZ26" s="0"/>
      <c r="JA26" s="0"/>
      <c r="JB26" s="0"/>
      <c r="JC26" s="0"/>
      <c r="JD26" s="0"/>
      <c r="JE26" s="0"/>
      <c r="JF26" s="0"/>
      <c r="JG26" s="0"/>
      <c r="JH26" s="0"/>
      <c r="JI26" s="0"/>
      <c r="JJ26" s="0"/>
      <c r="JK26" s="0"/>
      <c r="JL26" s="0"/>
      <c r="JM26" s="0"/>
      <c r="JN26" s="0"/>
      <c r="JO26" s="0"/>
      <c r="JP26" s="0"/>
      <c r="JQ26" s="0"/>
      <c r="JR26" s="0"/>
      <c r="JS26" s="0"/>
      <c r="JT26" s="0"/>
      <c r="JU26" s="0"/>
      <c r="JV26" s="0"/>
      <c r="JW26" s="0"/>
      <c r="JX26" s="0"/>
      <c r="JY26" s="0"/>
      <c r="JZ26" s="0"/>
      <c r="KA26" s="0"/>
      <c r="KB26" s="0"/>
      <c r="KC26" s="0"/>
      <c r="KD26" s="0"/>
      <c r="KE26" s="0"/>
      <c r="KF26" s="0"/>
      <c r="KG26" s="0"/>
      <c r="KH26" s="0"/>
      <c r="KI26" s="0"/>
      <c r="KJ26" s="0"/>
      <c r="KK26" s="0"/>
      <c r="KL26" s="0"/>
      <c r="KM26" s="0"/>
      <c r="KN26" s="0"/>
      <c r="KO26" s="0"/>
      <c r="KP26" s="0"/>
      <c r="KQ26" s="0"/>
      <c r="KR26" s="0"/>
      <c r="KS26" s="0"/>
      <c r="KT26" s="0"/>
      <c r="KU26" s="0"/>
      <c r="KV26" s="0"/>
      <c r="KW26" s="0"/>
      <c r="KX26" s="0"/>
      <c r="KY26" s="0"/>
      <c r="KZ26" s="0"/>
      <c r="LA26" s="0"/>
      <c r="LB26" s="0"/>
      <c r="LC26" s="0"/>
      <c r="LD26" s="0"/>
      <c r="LE26" s="0"/>
      <c r="LF26" s="0"/>
      <c r="LG26" s="0"/>
      <c r="LH26" s="0"/>
      <c r="LI26" s="0"/>
      <c r="LJ26" s="0"/>
      <c r="LK26" s="0"/>
      <c r="LL26" s="0"/>
      <c r="LM26" s="0"/>
      <c r="LN26" s="0"/>
      <c r="LO26" s="0"/>
      <c r="LP26" s="0"/>
      <c r="LQ26" s="0"/>
      <c r="LR26" s="0"/>
      <c r="LS26" s="0"/>
      <c r="LT26" s="0"/>
      <c r="LU26" s="0"/>
      <c r="LV26" s="0"/>
      <c r="LW26" s="0"/>
      <c r="LX26" s="0"/>
      <c r="LY26" s="0"/>
      <c r="LZ26" s="0"/>
      <c r="MA26" s="0"/>
      <c r="MB26" s="0"/>
      <c r="MC26" s="0"/>
      <c r="MD26" s="0"/>
      <c r="ME26" s="0"/>
      <c r="MF26" s="0"/>
      <c r="MG26" s="0"/>
      <c r="MH26" s="0"/>
      <c r="MI26" s="0"/>
      <c r="MJ26" s="0"/>
      <c r="MK26" s="0"/>
      <c r="ML26" s="0"/>
      <c r="MM26" s="0"/>
      <c r="MN26" s="0"/>
      <c r="MO26" s="0"/>
      <c r="MP26" s="0"/>
      <c r="MQ26" s="0"/>
      <c r="MR26" s="0"/>
      <c r="MS26" s="0"/>
      <c r="MT26" s="0"/>
      <c r="MU26" s="0"/>
      <c r="MV26" s="0"/>
      <c r="MW26" s="0"/>
      <c r="MX26" s="0"/>
      <c r="MY26" s="0"/>
      <c r="MZ26" s="0"/>
      <c r="NA26" s="0"/>
      <c r="NB26" s="0"/>
      <c r="NC26" s="0"/>
      <c r="ND26" s="0"/>
      <c r="NE26" s="0"/>
      <c r="NF26" s="0"/>
      <c r="NG26" s="0"/>
      <c r="NH26" s="0"/>
      <c r="NI26" s="0"/>
      <c r="NJ26" s="0"/>
      <c r="NK26" s="0"/>
      <c r="NL26" s="0"/>
      <c r="NM26" s="0"/>
      <c r="NN26" s="0"/>
      <c r="NO26" s="0"/>
      <c r="NP26" s="0"/>
      <c r="NQ26" s="0"/>
      <c r="NR26" s="0"/>
      <c r="NS26" s="0"/>
      <c r="NT26" s="0"/>
      <c r="NU26" s="0"/>
      <c r="NV26" s="0"/>
      <c r="NW26" s="0"/>
      <c r="NX26" s="0"/>
      <c r="NY26" s="0"/>
      <c r="NZ26" s="0"/>
      <c r="OA26" s="0"/>
      <c r="OB26" s="0"/>
      <c r="OC26" s="0"/>
      <c r="OD26" s="0"/>
      <c r="OE26" s="0"/>
      <c r="OF26" s="0"/>
      <c r="OG26" s="0"/>
      <c r="OH26" s="0"/>
      <c r="OI26" s="0"/>
      <c r="OJ26" s="0"/>
      <c r="OK26" s="0"/>
      <c r="OL26" s="0"/>
      <c r="OM26" s="0"/>
      <c r="ON26" s="0"/>
      <c r="OO26" s="0"/>
      <c r="OP26" s="0"/>
      <c r="OQ26" s="0"/>
      <c r="OR26" s="0"/>
      <c r="OS26" s="0"/>
      <c r="OT26" s="0"/>
      <c r="OU26" s="0"/>
      <c r="OV26" s="0"/>
      <c r="OW26" s="0"/>
      <c r="OX26" s="0"/>
      <c r="OY26" s="0"/>
      <c r="OZ26" s="0"/>
      <c r="PA26" s="0"/>
      <c r="PB26" s="0"/>
      <c r="PC26" s="0"/>
      <c r="PD26" s="0"/>
      <c r="PE26" s="0"/>
      <c r="PF26" s="0"/>
      <c r="PG26" s="0"/>
      <c r="PH26" s="0"/>
      <c r="PI26" s="0"/>
      <c r="PJ26" s="0"/>
      <c r="PK26" s="0"/>
      <c r="PL26" s="0"/>
      <c r="PM26" s="0"/>
      <c r="PN26" s="0"/>
      <c r="PO26" s="0"/>
      <c r="PP26" s="0"/>
      <c r="PQ26" s="0"/>
      <c r="PR26" s="0"/>
      <c r="PS26" s="0"/>
      <c r="PT26" s="0"/>
      <c r="PU26" s="0"/>
      <c r="PV26" s="0"/>
      <c r="PW26" s="0"/>
      <c r="PX26" s="0"/>
      <c r="PY26" s="0"/>
      <c r="PZ26" s="0"/>
      <c r="QA26" s="0"/>
      <c r="QB26" s="0"/>
      <c r="QC26" s="0"/>
      <c r="QD26" s="0"/>
      <c r="QE26" s="0"/>
      <c r="QF26" s="0"/>
      <c r="QG26" s="0"/>
      <c r="QH26" s="0"/>
      <c r="QI26" s="0"/>
      <c r="QJ26" s="0"/>
      <c r="QK26" s="0"/>
      <c r="QL26" s="0"/>
      <c r="QM26" s="0"/>
      <c r="QN26" s="0"/>
      <c r="QO26" s="0"/>
      <c r="QP26" s="0"/>
      <c r="QQ26" s="0"/>
      <c r="QR26" s="0"/>
      <c r="QS26" s="0"/>
      <c r="QT26" s="0"/>
      <c r="QU26" s="0"/>
      <c r="QV26" s="0"/>
      <c r="QW26" s="0"/>
      <c r="QX26" s="0"/>
      <c r="QY26" s="0"/>
      <c r="QZ26" s="0"/>
      <c r="RA26" s="0"/>
      <c r="RB26" s="0"/>
      <c r="RC26" s="0"/>
      <c r="RD26" s="0"/>
      <c r="RE26" s="0"/>
      <c r="RF26" s="0"/>
      <c r="RG26" s="0"/>
      <c r="RH26" s="0"/>
      <c r="RI26" s="0"/>
      <c r="RJ26" s="0"/>
      <c r="RK26" s="0"/>
      <c r="RL26" s="0"/>
      <c r="RM26" s="0"/>
      <c r="RN26" s="0"/>
      <c r="RO26" s="0"/>
      <c r="RP26" s="0"/>
      <c r="RQ26" s="0"/>
      <c r="RR26" s="0"/>
      <c r="RS26" s="0"/>
      <c r="RT26" s="0"/>
      <c r="RU26" s="0"/>
      <c r="RV26" s="0"/>
      <c r="RW26" s="0"/>
      <c r="RX26" s="0"/>
      <c r="RY26" s="0"/>
      <c r="RZ26" s="0"/>
      <c r="SA26" s="0"/>
      <c r="SB26" s="0"/>
      <c r="SC26" s="0"/>
      <c r="SD26" s="0"/>
      <c r="SE26" s="0"/>
      <c r="SF26" s="0"/>
      <c r="SG26" s="0"/>
      <c r="SH26" s="0"/>
      <c r="SI26" s="0"/>
      <c r="SJ26" s="0"/>
      <c r="SK26" s="0"/>
      <c r="SL26" s="0"/>
      <c r="SM26" s="0"/>
      <c r="SN26" s="0"/>
      <c r="SO26" s="0"/>
      <c r="SP26" s="0"/>
      <c r="SQ26" s="0"/>
      <c r="SR26" s="0"/>
      <c r="SS26" s="0"/>
      <c r="ST26" s="0"/>
      <c r="SU26" s="0"/>
      <c r="SV26" s="0"/>
      <c r="SW26" s="0"/>
      <c r="SX26" s="0"/>
      <c r="SY26" s="0"/>
      <c r="SZ26" s="0"/>
      <c r="TA26" s="0"/>
      <c r="TB26" s="0"/>
      <c r="TC26" s="0"/>
      <c r="TD26" s="0"/>
      <c r="TE26" s="0"/>
      <c r="TF26" s="0"/>
      <c r="TG26" s="0"/>
      <c r="TH26" s="0"/>
      <c r="TI26" s="0"/>
      <c r="TJ26" s="0"/>
      <c r="TK26" s="0"/>
      <c r="TL26" s="0"/>
      <c r="TM26" s="0"/>
      <c r="TN26" s="0"/>
      <c r="TO26" s="0"/>
      <c r="TP26" s="0"/>
      <c r="TQ26" s="0"/>
      <c r="TR26" s="0"/>
      <c r="TS26" s="0"/>
      <c r="TT26" s="0"/>
      <c r="TU26" s="0"/>
      <c r="TV26" s="0"/>
      <c r="TW26" s="0"/>
      <c r="TX26" s="0"/>
      <c r="TY26" s="0"/>
      <c r="TZ26" s="0"/>
      <c r="UA26" s="0"/>
      <c r="UB26" s="0"/>
      <c r="UC26" s="0"/>
      <c r="UD26" s="0"/>
      <c r="UE26" s="0"/>
      <c r="UF26" s="0"/>
      <c r="UG26" s="0"/>
      <c r="UH26" s="0"/>
      <c r="UI26" s="0"/>
      <c r="UJ26" s="0"/>
      <c r="UK26" s="0"/>
      <c r="UL26" s="0"/>
      <c r="UM26" s="0"/>
      <c r="UN26" s="0"/>
      <c r="UO26" s="0"/>
      <c r="UP26" s="0"/>
      <c r="UQ26" s="0"/>
      <c r="UR26" s="0"/>
      <c r="US26" s="0"/>
      <c r="UT26" s="0"/>
      <c r="UU26" s="0"/>
      <c r="UV26" s="0"/>
      <c r="UW26" s="0"/>
      <c r="UX26" s="0"/>
      <c r="UY26" s="0"/>
      <c r="UZ26" s="0"/>
      <c r="VA26" s="0"/>
      <c r="VB26" s="0"/>
      <c r="VC26" s="0"/>
      <c r="VD26" s="0"/>
      <c r="VE26" s="0"/>
      <c r="VF26" s="0"/>
      <c r="VG26" s="0"/>
      <c r="VH26" s="0"/>
      <c r="VI26" s="0"/>
      <c r="VJ26" s="0"/>
      <c r="VK26" s="0"/>
      <c r="VL26" s="0"/>
      <c r="VM26" s="0"/>
      <c r="VN26" s="0"/>
      <c r="VO26" s="0"/>
      <c r="VP26" s="0"/>
      <c r="VQ26" s="0"/>
      <c r="VR26" s="0"/>
      <c r="VS26" s="0"/>
      <c r="VT26" s="0"/>
      <c r="VU26" s="0"/>
      <c r="VV26" s="0"/>
      <c r="VW26" s="0"/>
      <c r="VX26" s="0"/>
      <c r="VY26" s="0"/>
      <c r="VZ26" s="0"/>
      <c r="WA26" s="0"/>
      <c r="WB26" s="0"/>
      <c r="WC26" s="0"/>
      <c r="WD26" s="0"/>
      <c r="WE26" s="0"/>
      <c r="WF26" s="0"/>
      <c r="WG26" s="0"/>
      <c r="WH26" s="0"/>
      <c r="WI26" s="0"/>
      <c r="WJ26" s="0"/>
      <c r="WK26" s="0"/>
      <c r="WL26" s="0"/>
      <c r="WM26" s="0"/>
      <c r="WN26" s="0"/>
      <c r="WO26" s="0"/>
      <c r="WP26" s="0"/>
      <c r="WQ26" s="0"/>
      <c r="WR26" s="0"/>
      <c r="WS26" s="0"/>
      <c r="WT26" s="0"/>
      <c r="WU26" s="0"/>
      <c r="WV26" s="0"/>
      <c r="WW26" s="0"/>
      <c r="WX26" s="0"/>
      <c r="WY26" s="0"/>
      <c r="WZ26" s="0"/>
      <c r="XA26" s="0"/>
      <c r="XB26" s="0"/>
      <c r="XC26" s="0"/>
      <c r="XD26" s="0"/>
      <c r="XE26" s="0"/>
      <c r="XF26" s="0"/>
      <c r="XG26" s="0"/>
      <c r="XH26" s="0"/>
      <c r="XI26" s="0"/>
      <c r="XJ26" s="0"/>
      <c r="XK26" s="0"/>
      <c r="XL26" s="0"/>
      <c r="XM26" s="0"/>
      <c r="XN26" s="0"/>
      <c r="XO26" s="0"/>
      <c r="XP26" s="0"/>
      <c r="XQ26" s="0"/>
      <c r="XR26" s="0"/>
      <c r="XS26" s="0"/>
      <c r="XT26" s="0"/>
      <c r="XU26" s="0"/>
      <c r="XV26" s="0"/>
      <c r="XW26" s="0"/>
      <c r="XX26" s="0"/>
      <c r="XY26" s="0"/>
      <c r="XZ26" s="0"/>
      <c r="YA26" s="0"/>
      <c r="YB26" s="0"/>
      <c r="YC26" s="0"/>
      <c r="YD26" s="0"/>
      <c r="YE26" s="0"/>
      <c r="YF26" s="0"/>
      <c r="YG26" s="0"/>
      <c r="YH26" s="0"/>
      <c r="YI26" s="0"/>
      <c r="YJ26" s="0"/>
      <c r="YK26" s="0"/>
      <c r="YL26" s="0"/>
      <c r="YM26" s="0"/>
      <c r="YN26" s="0"/>
      <c r="YO26" s="0"/>
      <c r="YP26" s="0"/>
      <c r="YQ26" s="0"/>
      <c r="YR26" s="0"/>
      <c r="YS26" s="0"/>
      <c r="YT26" s="0"/>
      <c r="YU26" s="0"/>
      <c r="YV26" s="0"/>
      <c r="YW26" s="0"/>
      <c r="YX26" s="0"/>
      <c r="YY26" s="0"/>
      <c r="YZ26" s="0"/>
      <c r="ZA26" s="0"/>
      <c r="ZB26" s="0"/>
      <c r="ZC26" s="0"/>
      <c r="ZD26" s="0"/>
      <c r="ZE26" s="0"/>
      <c r="ZF26" s="0"/>
      <c r="ZG26" s="0"/>
      <c r="ZH26" s="0"/>
      <c r="ZI26" s="0"/>
      <c r="ZJ26" s="0"/>
      <c r="ZK26" s="0"/>
      <c r="ZL26" s="0"/>
      <c r="ZM26" s="0"/>
      <c r="ZN26" s="0"/>
      <c r="ZO26" s="0"/>
      <c r="ZP26" s="0"/>
      <c r="ZQ26" s="0"/>
      <c r="ZR26" s="0"/>
      <c r="ZS26" s="0"/>
      <c r="ZT26" s="0"/>
      <c r="ZU26" s="0"/>
      <c r="ZV26" s="0"/>
      <c r="ZW26" s="0"/>
      <c r="ZX26" s="0"/>
      <c r="ZY26" s="0"/>
      <c r="ZZ26" s="0"/>
      <c r="AAA26" s="0"/>
      <c r="AAB26" s="0"/>
      <c r="AAC26" s="0"/>
      <c r="AAD26" s="0"/>
      <c r="AAE26" s="0"/>
      <c r="AAF26" s="0"/>
      <c r="AAG26" s="0"/>
      <c r="AAH26" s="0"/>
      <c r="AAI26" s="0"/>
      <c r="AAJ26" s="0"/>
      <c r="AAK26" s="0"/>
      <c r="AAL26" s="0"/>
      <c r="AAM26" s="0"/>
      <c r="AAN26" s="0"/>
      <c r="AAO26" s="0"/>
      <c r="AAP26" s="0"/>
      <c r="AAQ26" s="0"/>
      <c r="AAR26" s="0"/>
      <c r="AAS26" s="0"/>
      <c r="AAT26" s="0"/>
      <c r="AAU26" s="0"/>
      <c r="AAV26" s="0"/>
      <c r="AAW26" s="0"/>
      <c r="AAX26" s="0"/>
      <c r="AAY26" s="0"/>
      <c r="AAZ26" s="0"/>
      <c r="ABA26" s="0"/>
      <c r="ABB26" s="0"/>
      <c r="ABC26" s="0"/>
      <c r="ABD26" s="0"/>
      <c r="ABE26" s="0"/>
      <c r="ABF26" s="0"/>
      <c r="ABG26" s="0"/>
      <c r="ABH26" s="0"/>
      <c r="ABI26" s="0"/>
      <c r="ABJ26" s="0"/>
      <c r="ABK26" s="0"/>
      <c r="ABL26" s="0"/>
      <c r="ABM26" s="0"/>
      <c r="ABN26" s="0"/>
      <c r="ABO26" s="0"/>
      <c r="ABP26" s="0"/>
      <c r="ABQ26" s="0"/>
      <c r="ABR26" s="0"/>
      <c r="ABS26" s="0"/>
      <c r="ABT26" s="0"/>
      <c r="ABU26" s="0"/>
      <c r="ABV26" s="0"/>
      <c r="ABW26" s="0"/>
      <c r="ABX26" s="0"/>
      <c r="ABY26" s="0"/>
      <c r="ABZ26" s="0"/>
      <c r="ACA26" s="0"/>
      <c r="ACB26" s="0"/>
      <c r="ACC26" s="0"/>
      <c r="ACD26" s="0"/>
      <c r="ACE26" s="0"/>
      <c r="ACF26" s="0"/>
      <c r="ACG26" s="0"/>
      <c r="ACH26" s="0"/>
      <c r="ACI26" s="0"/>
      <c r="ACJ26" s="0"/>
      <c r="ACK26" s="0"/>
      <c r="ACL26" s="0"/>
      <c r="ACM26" s="0"/>
      <c r="ACN26" s="0"/>
      <c r="ACO26" s="0"/>
      <c r="ACP26" s="0"/>
      <c r="ACQ26" s="0"/>
      <c r="ACR26" s="0"/>
      <c r="ACS26" s="0"/>
      <c r="ACT26" s="0"/>
      <c r="ACU26" s="0"/>
      <c r="ACV26" s="0"/>
      <c r="ACW26" s="0"/>
      <c r="ACX26" s="0"/>
      <c r="ACY26" s="0"/>
      <c r="ACZ26" s="0"/>
      <c r="ADA26" s="0"/>
      <c r="ADB26" s="0"/>
      <c r="ADC26" s="0"/>
      <c r="ADD26" s="0"/>
      <c r="ADE26" s="0"/>
      <c r="ADF26" s="0"/>
      <c r="ADG26" s="0"/>
      <c r="ADH26" s="0"/>
      <c r="ADI26" s="0"/>
      <c r="ADJ26" s="0"/>
      <c r="ADK26" s="0"/>
      <c r="ADL26" s="0"/>
      <c r="ADM26" s="0"/>
      <c r="ADN26" s="0"/>
      <c r="ADO26" s="0"/>
      <c r="ADP26" s="0"/>
      <c r="ADQ26" s="0"/>
      <c r="ADR26" s="0"/>
      <c r="ADS26" s="0"/>
      <c r="ADT26" s="0"/>
      <c r="ADU26" s="0"/>
      <c r="ADV26" s="0"/>
      <c r="ADW26" s="0"/>
      <c r="ADX26" s="0"/>
      <c r="ADY26" s="0"/>
      <c r="ADZ26" s="0"/>
      <c r="AEA26" s="0"/>
      <c r="AEB26" s="0"/>
      <c r="AEC26" s="0"/>
      <c r="AED26" s="0"/>
      <c r="AEE26" s="0"/>
      <c r="AEF26" s="0"/>
      <c r="AEG26" s="0"/>
      <c r="AEH26" s="0"/>
      <c r="AEI26" s="0"/>
      <c r="AEJ26" s="0"/>
      <c r="AEK26" s="0"/>
      <c r="AEL26" s="0"/>
      <c r="AEM26" s="0"/>
      <c r="AEN26" s="0"/>
      <c r="AEO26" s="0"/>
      <c r="AEP26" s="0"/>
      <c r="AEQ26" s="0"/>
      <c r="AER26" s="0"/>
      <c r="AES26" s="0"/>
      <c r="AET26" s="0"/>
      <c r="AEU26" s="0"/>
      <c r="AEV26" s="0"/>
      <c r="AEW26" s="0"/>
      <c r="AEX26" s="0"/>
      <c r="AEY26" s="0"/>
      <c r="AEZ26" s="0"/>
      <c r="AFA26" s="0"/>
      <c r="AFB26" s="0"/>
      <c r="AFC26" s="0"/>
      <c r="AFD26" s="0"/>
      <c r="AFE26" s="0"/>
      <c r="AFF26" s="0"/>
      <c r="AFG26" s="0"/>
      <c r="AFH26" s="0"/>
      <c r="AFI26" s="0"/>
      <c r="AFJ26" s="0"/>
      <c r="AFK26" s="0"/>
      <c r="AFL26" s="0"/>
      <c r="AFM26" s="0"/>
      <c r="AFN26" s="0"/>
      <c r="AFO26" s="0"/>
      <c r="AFP26" s="0"/>
      <c r="AFQ26" s="0"/>
      <c r="AFR26" s="0"/>
      <c r="AFS26" s="0"/>
      <c r="AFT26" s="0"/>
      <c r="AFU26" s="0"/>
      <c r="AFV26" s="0"/>
      <c r="AFW26" s="0"/>
      <c r="AFX26" s="0"/>
      <c r="AFY26" s="0"/>
      <c r="AFZ26" s="0"/>
      <c r="AGA26" s="0"/>
      <c r="AGB26" s="0"/>
      <c r="AGC26" s="0"/>
      <c r="AGD26" s="0"/>
      <c r="AGE26" s="0"/>
      <c r="AGF26" s="0"/>
      <c r="AGG26" s="0"/>
      <c r="AGH26" s="0"/>
      <c r="AGI26" s="0"/>
      <c r="AGJ26" s="0"/>
      <c r="AGK26" s="0"/>
      <c r="AGL26" s="0"/>
      <c r="AGM26" s="0"/>
      <c r="AGN26" s="0"/>
      <c r="AGO26" s="0"/>
      <c r="AGP26" s="0"/>
      <c r="AGQ26" s="0"/>
      <c r="AGR26" s="0"/>
      <c r="AGS26" s="0"/>
      <c r="AGT26" s="0"/>
      <c r="AGU26" s="0"/>
      <c r="AGV26" s="0"/>
      <c r="AGW26" s="0"/>
      <c r="AGX26" s="0"/>
      <c r="AGY26" s="0"/>
      <c r="AGZ26" s="0"/>
      <c r="AHA26" s="0"/>
      <c r="AHB26" s="0"/>
      <c r="AHC26" s="0"/>
      <c r="AHD26" s="0"/>
      <c r="AHE26" s="0"/>
      <c r="AHF26" s="0"/>
      <c r="AHG26" s="0"/>
      <c r="AHH26" s="0"/>
      <c r="AHI26" s="0"/>
      <c r="AHJ26" s="0"/>
      <c r="AHK26" s="0"/>
      <c r="AHL26" s="0"/>
      <c r="AHM26" s="0"/>
      <c r="AHN26" s="0"/>
      <c r="AHO26" s="0"/>
      <c r="AHP26" s="0"/>
      <c r="AHQ26" s="0"/>
      <c r="AHR26" s="0"/>
      <c r="AHS26" s="0"/>
      <c r="AHT26" s="0"/>
      <c r="AHU26" s="0"/>
      <c r="AHV26" s="0"/>
      <c r="AHW26" s="0"/>
      <c r="AHX26" s="0"/>
      <c r="AHY26" s="0"/>
      <c r="AHZ26" s="0"/>
      <c r="AIA26" s="0"/>
      <c r="AIB26" s="0"/>
      <c r="AIC26" s="0"/>
      <c r="AID26" s="0"/>
      <c r="AIE26" s="0"/>
      <c r="AIF26" s="0"/>
      <c r="AIG26" s="0"/>
      <c r="AIH26" s="0"/>
      <c r="AII26" s="0"/>
      <c r="AIJ26" s="0"/>
      <c r="AIK26" s="0"/>
      <c r="AIL26" s="0"/>
      <c r="AIM26" s="0"/>
      <c r="AIN26" s="0"/>
      <c r="AIO26" s="0"/>
      <c r="AIP26" s="0"/>
      <c r="AIQ26" s="0"/>
      <c r="AIR26" s="0"/>
      <c r="AIS26" s="0"/>
      <c r="AIT26" s="0"/>
      <c r="AIU26" s="0"/>
      <c r="AIV26" s="0"/>
      <c r="AIW26" s="0"/>
      <c r="AIX26" s="0"/>
      <c r="AIY26" s="0"/>
      <c r="AIZ26" s="0"/>
      <c r="AJA26" s="0"/>
      <c r="AJB26" s="0"/>
      <c r="AJC26" s="0"/>
      <c r="AJD26" s="0"/>
      <c r="AJE26" s="0"/>
      <c r="AJF26" s="0"/>
      <c r="AJG26" s="0"/>
      <c r="AJH26" s="0"/>
      <c r="AJI26" s="0"/>
      <c r="AJJ26" s="0"/>
      <c r="AJK26" s="0"/>
      <c r="AJL26" s="0"/>
      <c r="AJM26" s="0"/>
      <c r="AJN26" s="0"/>
      <c r="AJO26" s="0"/>
      <c r="AJP26" s="0"/>
      <c r="AJQ26" s="0"/>
      <c r="AJR26" s="0"/>
      <c r="AJS26" s="0"/>
      <c r="AJT26" s="0"/>
      <c r="AJU26" s="0"/>
      <c r="AJV26" s="0"/>
      <c r="AJW26" s="0"/>
      <c r="AJX26" s="0"/>
      <c r="AJY26" s="0"/>
      <c r="AJZ26" s="0"/>
      <c r="AKA26" s="0"/>
      <c r="AKB26" s="0"/>
      <c r="AKC26" s="0"/>
      <c r="AKD26" s="0"/>
      <c r="AKE26" s="0"/>
      <c r="AKF26" s="0"/>
      <c r="AKG26" s="0"/>
      <c r="AKH26" s="0"/>
      <c r="AKI26" s="0"/>
      <c r="AKJ26" s="0"/>
      <c r="AKK26" s="0"/>
      <c r="AKL26" s="0"/>
      <c r="AKM26" s="0"/>
      <c r="AKN26" s="0"/>
      <c r="AKO26" s="0"/>
      <c r="AKP26" s="0"/>
      <c r="AKQ26" s="0"/>
      <c r="AKR26" s="0"/>
      <c r="AKS26" s="0"/>
      <c r="AKT26" s="0"/>
      <c r="AKU26" s="0"/>
      <c r="AKV26" s="0"/>
      <c r="AKW26" s="0"/>
      <c r="AKX26" s="0"/>
      <c r="AKY26" s="0"/>
      <c r="AKZ26" s="0"/>
      <c r="ALA26" s="0"/>
      <c r="ALB26" s="0"/>
      <c r="ALC26" s="0"/>
      <c r="ALD26" s="0"/>
      <c r="ALE26" s="0"/>
      <c r="ALF26" s="0"/>
      <c r="ALG26" s="0"/>
      <c r="ALH26" s="0"/>
      <c r="ALI26" s="0"/>
      <c r="ALJ26" s="0"/>
      <c r="ALK26" s="0"/>
      <c r="ALL26" s="0"/>
      <c r="ALM26" s="0"/>
      <c r="ALN26" s="0"/>
      <c r="ALO26" s="0"/>
      <c r="ALP26" s="0"/>
      <c r="ALQ26" s="0"/>
      <c r="ALR26" s="0"/>
      <c r="ALS26" s="0"/>
      <c r="ALT26" s="0"/>
      <c r="ALU26" s="0"/>
      <c r="ALV26" s="0"/>
      <c r="ALW26" s="0"/>
      <c r="ALX26" s="0"/>
      <c r="ALY26" s="0"/>
      <c r="ALZ26" s="0"/>
      <c r="AMA26" s="0"/>
      <c r="AMB26" s="0"/>
      <c r="AMC26" s="0"/>
      <c r="AMD26" s="0"/>
      <c r="AME26" s="0"/>
      <c r="AMF26" s="0"/>
      <c r="AMG26" s="0"/>
      <c r="AMH26" s="0"/>
      <c r="AMI26" s="0"/>
      <c r="AMJ26" s="0"/>
    </row>
    <row r="27" customFormat="false" ht="15.75" hidden="false" customHeight="false" outlineLevel="0" collapsed="false">
      <c r="A27" s="137"/>
      <c r="B27" s="98"/>
      <c r="C27" s="98"/>
      <c r="D27" s="98"/>
      <c r="E27" s="98"/>
      <c r="F27" s="98"/>
      <c r="G27" s="98"/>
      <c r="H27" s="98"/>
      <c r="I27" s="101" t="s">
        <v>1415</v>
      </c>
      <c r="J27" s="102" t="n">
        <v>11560.5</v>
      </c>
      <c r="K27" s="98" t="n">
        <v>0</v>
      </c>
      <c r="L27" s="98"/>
      <c r="M27" s="0"/>
      <c r="N27" s="0"/>
      <c r="O27" s="0"/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0"/>
      <c r="AC27" s="0"/>
      <c r="AD27" s="0"/>
      <c r="AE27" s="0"/>
      <c r="AF27" s="0"/>
      <c r="AG27" s="0"/>
      <c r="AH27" s="0"/>
      <c r="AI27" s="0"/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0"/>
      <c r="BC27" s="0"/>
      <c r="BD27" s="0"/>
      <c r="BE27" s="0"/>
      <c r="BF27" s="0"/>
      <c r="BG27" s="0"/>
      <c r="BH27" s="0"/>
      <c r="BI27" s="0"/>
      <c r="BJ27" s="0"/>
      <c r="BK27" s="0"/>
      <c r="BL27" s="0"/>
      <c r="BM27" s="0"/>
      <c r="BN27" s="0"/>
      <c r="BO27" s="0"/>
      <c r="BP27" s="0"/>
      <c r="BQ27" s="0"/>
      <c r="BR27" s="0"/>
      <c r="BS27" s="0"/>
      <c r="BT27" s="0"/>
      <c r="BU27" s="0"/>
      <c r="BV27" s="0"/>
      <c r="BW27" s="0"/>
      <c r="BX27" s="0"/>
      <c r="BY27" s="0"/>
      <c r="BZ27" s="0"/>
      <c r="CA27" s="0"/>
      <c r="CB27" s="0"/>
      <c r="CC27" s="0"/>
      <c r="CD27" s="0"/>
      <c r="CE27" s="0"/>
      <c r="CF27" s="0"/>
      <c r="CG27" s="0"/>
      <c r="CH27" s="0"/>
      <c r="CI27" s="0"/>
      <c r="CJ27" s="0"/>
      <c r="CK27" s="0"/>
      <c r="CL27" s="0"/>
      <c r="CM27" s="0"/>
      <c r="CN27" s="0"/>
      <c r="CO27" s="0"/>
      <c r="CP27" s="0"/>
      <c r="CQ27" s="0"/>
      <c r="CR27" s="0"/>
      <c r="CS27" s="0"/>
      <c r="CT27" s="0"/>
      <c r="CU27" s="0"/>
      <c r="CV27" s="0"/>
      <c r="CW27" s="0"/>
      <c r="CX27" s="0"/>
      <c r="CY27" s="0"/>
      <c r="CZ27" s="0"/>
      <c r="DA27" s="0"/>
      <c r="DB27" s="0"/>
      <c r="DC27" s="0"/>
      <c r="DD27" s="0"/>
      <c r="DE27" s="0"/>
      <c r="DF27" s="0"/>
      <c r="DG27" s="0"/>
      <c r="DH27" s="0"/>
      <c r="DI27" s="0"/>
      <c r="DJ27" s="0"/>
      <c r="DK27" s="0"/>
      <c r="DL27" s="0"/>
      <c r="DM27" s="0"/>
      <c r="DN27" s="0"/>
      <c r="DO27" s="0"/>
      <c r="DP27" s="0"/>
      <c r="DQ27" s="0"/>
      <c r="DR27" s="0"/>
      <c r="DS27" s="0"/>
      <c r="DT27" s="0"/>
      <c r="DU27" s="0"/>
      <c r="DV27" s="0"/>
      <c r="DW27" s="0"/>
      <c r="DX27" s="0"/>
      <c r="DY27" s="0"/>
      <c r="DZ27" s="0"/>
      <c r="EA27" s="0"/>
      <c r="EB27" s="0"/>
      <c r="EC27" s="0"/>
      <c r="ED27" s="0"/>
      <c r="EE27" s="0"/>
      <c r="EF27" s="0"/>
      <c r="EG27" s="0"/>
      <c r="EH27" s="0"/>
      <c r="EI27" s="0"/>
      <c r="EJ27" s="0"/>
      <c r="EK27" s="0"/>
      <c r="EL27" s="0"/>
      <c r="EM27" s="0"/>
      <c r="EN27" s="0"/>
      <c r="EO27" s="0"/>
      <c r="EP27" s="0"/>
      <c r="EQ27" s="0"/>
      <c r="ER27" s="0"/>
      <c r="ES27" s="0"/>
      <c r="ET27" s="0"/>
      <c r="EU27" s="0"/>
      <c r="EV27" s="0"/>
      <c r="EW27" s="0"/>
      <c r="EX27" s="0"/>
      <c r="EY27" s="0"/>
      <c r="EZ27" s="0"/>
      <c r="FA27" s="0"/>
      <c r="FB27" s="0"/>
      <c r="FC27" s="0"/>
      <c r="FD27" s="0"/>
      <c r="FE27" s="0"/>
      <c r="FF27" s="0"/>
      <c r="FG27" s="0"/>
      <c r="FH27" s="0"/>
      <c r="FI27" s="0"/>
      <c r="FJ27" s="0"/>
      <c r="FK27" s="0"/>
      <c r="FL27" s="0"/>
      <c r="FM27" s="0"/>
      <c r="FN27" s="0"/>
      <c r="FO27" s="0"/>
      <c r="FP27" s="0"/>
      <c r="FQ27" s="0"/>
      <c r="FR27" s="0"/>
      <c r="FS27" s="0"/>
      <c r="FT27" s="0"/>
      <c r="FU27" s="0"/>
      <c r="FV27" s="0"/>
      <c r="FW27" s="0"/>
      <c r="FX27" s="0"/>
      <c r="FY27" s="0"/>
      <c r="FZ27" s="0"/>
      <c r="GA27" s="0"/>
      <c r="GB27" s="0"/>
      <c r="GC27" s="0"/>
      <c r="GD27" s="0"/>
      <c r="GE27" s="0"/>
      <c r="GF27" s="0"/>
      <c r="GG27" s="0"/>
      <c r="GH27" s="0"/>
      <c r="GI27" s="0"/>
      <c r="GJ27" s="0"/>
      <c r="GK27" s="0"/>
      <c r="GL27" s="0"/>
      <c r="GM27" s="0"/>
      <c r="GN27" s="0"/>
      <c r="GO27" s="0"/>
      <c r="GP27" s="0"/>
      <c r="GQ27" s="0"/>
      <c r="GR27" s="0"/>
      <c r="GS27" s="0"/>
      <c r="GT27" s="0"/>
      <c r="GU27" s="0"/>
      <c r="GV27" s="0"/>
      <c r="GW27" s="0"/>
      <c r="GX27" s="0"/>
      <c r="GY27" s="0"/>
      <c r="GZ27" s="0"/>
      <c r="HA27" s="0"/>
      <c r="HB27" s="0"/>
      <c r="HC27" s="0"/>
      <c r="HD27" s="0"/>
      <c r="HE27" s="0"/>
      <c r="HF27" s="0"/>
      <c r="HG27" s="0"/>
      <c r="HH27" s="0"/>
      <c r="HI27" s="0"/>
      <c r="HJ27" s="0"/>
      <c r="HK27" s="0"/>
      <c r="HL27" s="0"/>
      <c r="HM27" s="0"/>
      <c r="HN27" s="0"/>
      <c r="HO27" s="0"/>
      <c r="HP27" s="0"/>
      <c r="HQ27" s="0"/>
      <c r="HR27" s="0"/>
      <c r="HS27" s="0"/>
      <c r="HT27" s="0"/>
      <c r="HU27" s="0"/>
      <c r="HV27" s="0"/>
      <c r="HW27" s="0"/>
      <c r="HX27" s="0"/>
      <c r="HY27" s="0"/>
      <c r="HZ27" s="0"/>
      <c r="IA27" s="0"/>
      <c r="IB27" s="0"/>
      <c r="IC27" s="0"/>
      <c r="ID27" s="0"/>
      <c r="IE27" s="0"/>
      <c r="IF27" s="0"/>
      <c r="IG27" s="0"/>
      <c r="IH27" s="0"/>
      <c r="II27" s="0"/>
      <c r="IJ27" s="0"/>
      <c r="IK27" s="0"/>
      <c r="IL27" s="0"/>
      <c r="IM27" s="0"/>
      <c r="IN27" s="0"/>
      <c r="IO27" s="0"/>
      <c r="IP27" s="0"/>
      <c r="IQ27" s="0"/>
      <c r="IR27" s="0"/>
      <c r="IS27" s="0"/>
      <c r="IT27" s="0"/>
      <c r="IU27" s="0"/>
      <c r="IV27" s="0"/>
      <c r="IW27" s="0"/>
      <c r="IX27" s="0"/>
      <c r="IY27" s="0"/>
      <c r="IZ27" s="0"/>
      <c r="JA27" s="0"/>
      <c r="JB27" s="0"/>
      <c r="JC27" s="0"/>
      <c r="JD27" s="0"/>
      <c r="JE27" s="0"/>
      <c r="JF27" s="0"/>
      <c r="JG27" s="0"/>
      <c r="JH27" s="0"/>
      <c r="JI27" s="0"/>
      <c r="JJ27" s="0"/>
      <c r="JK27" s="0"/>
      <c r="JL27" s="0"/>
      <c r="JM27" s="0"/>
      <c r="JN27" s="0"/>
      <c r="JO27" s="0"/>
      <c r="JP27" s="0"/>
      <c r="JQ27" s="0"/>
      <c r="JR27" s="0"/>
      <c r="JS27" s="0"/>
      <c r="JT27" s="0"/>
      <c r="JU27" s="0"/>
      <c r="JV27" s="0"/>
      <c r="JW27" s="0"/>
      <c r="JX27" s="0"/>
      <c r="JY27" s="0"/>
      <c r="JZ27" s="0"/>
      <c r="KA27" s="0"/>
      <c r="KB27" s="0"/>
      <c r="KC27" s="0"/>
      <c r="KD27" s="0"/>
      <c r="KE27" s="0"/>
      <c r="KF27" s="0"/>
      <c r="KG27" s="0"/>
      <c r="KH27" s="0"/>
      <c r="KI27" s="0"/>
      <c r="KJ27" s="0"/>
      <c r="KK27" s="0"/>
      <c r="KL27" s="0"/>
      <c r="KM27" s="0"/>
      <c r="KN27" s="0"/>
      <c r="KO27" s="0"/>
      <c r="KP27" s="0"/>
      <c r="KQ27" s="0"/>
      <c r="KR27" s="0"/>
      <c r="KS27" s="0"/>
      <c r="KT27" s="0"/>
      <c r="KU27" s="0"/>
      <c r="KV27" s="0"/>
      <c r="KW27" s="0"/>
      <c r="KX27" s="0"/>
      <c r="KY27" s="0"/>
      <c r="KZ27" s="0"/>
      <c r="LA27" s="0"/>
      <c r="LB27" s="0"/>
      <c r="LC27" s="0"/>
      <c r="LD27" s="0"/>
      <c r="LE27" s="0"/>
      <c r="LF27" s="0"/>
      <c r="LG27" s="0"/>
      <c r="LH27" s="0"/>
      <c r="LI27" s="0"/>
      <c r="LJ27" s="0"/>
      <c r="LK27" s="0"/>
      <c r="LL27" s="0"/>
      <c r="LM27" s="0"/>
      <c r="LN27" s="0"/>
      <c r="LO27" s="0"/>
      <c r="LP27" s="0"/>
      <c r="LQ27" s="0"/>
      <c r="LR27" s="0"/>
      <c r="LS27" s="0"/>
      <c r="LT27" s="0"/>
      <c r="LU27" s="0"/>
      <c r="LV27" s="0"/>
      <c r="LW27" s="0"/>
      <c r="LX27" s="0"/>
      <c r="LY27" s="0"/>
      <c r="LZ27" s="0"/>
      <c r="MA27" s="0"/>
      <c r="MB27" s="0"/>
      <c r="MC27" s="0"/>
      <c r="MD27" s="0"/>
      <c r="ME27" s="0"/>
      <c r="MF27" s="0"/>
      <c r="MG27" s="0"/>
      <c r="MH27" s="0"/>
      <c r="MI27" s="0"/>
      <c r="MJ27" s="0"/>
      <c r="MK27" s="0"/>
      <c r="ML27" s="0"/>
      <c r="MM27" s="0"/>
      <c r="MN27" s="0"/>
      <c r="MO27" s="0"/>
      <c r="MP27" s="0"/>
      <c r="MQ27" s="0"/>
      <c r="MR27" s="0"/>
      <c r="MS27" s="0"/>
      <c r="MT27" s="0"/>
      <c r="MU27" s="0"/>
      <c r="MV27" s="0"/>
      <c r="MW27" s="0"/>
      <c r="MX27" s="0"/>
      <c r="MY27" s="0"/>
      <c r="MZ27" s="0"/>
      <c r="NA27" s="0"/>
      <c r="NB27" s="0"/>
      <c r="NC27" s="0"/>
      <c r="ND27" s="0"/>
      <c r="NE27" s="0"/>
      <c r="NF27" s="0"/>
      <c r="NG27" s="0"/>
      <c r="NH27" s="0"/>
      <c r="NI27" s="0"/>
      <c r="NJ27" s="0"/>
      <c r="NK27" s="0"/>
      <c r="NL27" s="0"/>
      <c r="NM27" s="0"/>
      <c r="NN27" s="0"/>
      <c r="NO27" s="0"/>
      <c r="NP27" s="0"/>
      <c r="NQ27" s="0"/>
      <c r="NR27" s="0"/>
      <c r="NS27" s="0"/>
      <c r="NT27" s="0"/>
      <c r="NU27" s="0"/>
      <c r="NV27" s="0"/>
      <c r="NW27" s="0"/>
      <c r="NX27" s="0"/>
      <c r="NY27" s="0"/>
      <c r="NZ27" s="0"/>
      <c r="OA27" s="0"/>
      <c r="OB27" s="0"/>
      <c r="OC27" s="0"/>
      <c r="OD27" s="0"/>
      <c r="OE27" s="0"/>
      <c r="OF27" s="0"/>
      <c r="OG27" s="0"/>
      <c r="OH27" s="0"/>
      <c r="OI27" s="0"/>
      <c r="OJ27" s="0"/>
      <c r="OK27" s="0"/>
      <c r="OL27" s="0"/>
      <c r="OM27" s="0"/>
      <c r="ON27" s="0"/>
      <c r="OO27" s="0"/>
      <c r="OP27" s="0"/>
      <c r="OQ27" s="0"/>
      <c r="OR27" s="0"/>
      <c r="OS27" s="0"/>
      <c r="OT27" s="0"/>
      <c r="OU27" s="0"/>
      <c r="OV27" s="0"/>
      <c r="OW27" s="0"/>
      <c r="OX27" s="0"/>
      <c r="OY27" s="0"/>
      <c r="OZ27" s="0"/>
      <c r="PA27" s="0"/>
      <c r="PB27" s="0"/>
      <c r="PC27" s="0"/>
      <c r="PD27" s="0"/>
      <c r="PE27" s="0"/>
      <c r="PF27" s="0"/>
      <c r="PG27" s="0"/>
      <c r="PH27" s="0"/>
      <c r="PI27" s="0"/>
      <c r="PJ27" s="0"/>
      <c r="PK27" s="0"/>
      <c r="PL27" s="0"/>
      <c r="PM27" s="0"/>
      <c r="PN27" s="0"/>
      <c r="PO27" s="0"/>
      <c r="PP27" s="0"/>
      <c r="PQ27" s="0"/>
      <c r="PR27" s="0"/>
      <c r="PS27" s="0"/>
      <c r="PT27" s="0"/>
      <c r="PU27" s="0"/>
      <c r="PV27" s="0"/>
      <c r="PW27" s="0"/>
      <c r="PX27" s="0"/>
      <c r="PY27" s="0"/>
      <c r="PZ27" s="0"/>
      <c r="QA27" s="0"/>
      <c r="QB27" s="0"/>
      <c r="QC27" s="0"/>
      <c r="QD27" s="0"/>
      <c r="QE27" s="0"/>
      <c r="QF27" s="0"/>
      <c r="QG27" s="0"/>
      <c r="QH27" s="0"/>
      <c r="QI27" s="0"/>
      <c r="QJ27" s="0"/>
      <c r="QK27" s="0"/>
      <c r="QL27" s="0"/>
      <c r="QM27" s="0"/>
      <c r="QN27" s="0"/>
      <c r="QO27" s="0"/>
      <c r="QP27" s="0"/>
      <c r="QQ27" s="0"/>
      <c r="QR27" s="0"/>
      <c r="QS27" s="0"/>
      <c r="QT27" s="0"/>
      <c r="QU27" s="0"/>
      <c r="QV27" s="0"/>
      <c r="QW27" s="0"/>
      <c r="QX27" s="0"/>
      <c r="QY27" s="0"/>
      <c r="QZ27" s="0"/>
      <c r="RA27" s="0"/>
      <c r="RB27" s="0"/>
      <c r="RC27" s="0"/>
      <c r="RD27" s="0"/>
      <c r="RE27" s="0"/>
      <c r="RF27" s="0"/>
      <c r="RG27" s="0"/>
      <c r="RH27" s="0"/>
      <c r="RI27" s="0"/>
      <c r="RJ27" s="0"/>
      <c r="RK27" s="0"/>
      <c r="RL27" s="0"/>
      <c r="RM27" s="0"/>
      <c r="RN27" s="0"/>
      <c r="RO27" s="0"/>
      <c r="RP27" s="0"/>
      <c r="RQ27" s="0"/>
      <c r="RR27" s="0"/>
      <c r="RS27" s="0"/>
      <c r="RT27" s="0"/>
      <c r="RU27" s="0"/>
      <c r="RV27" s="0"/>
      <c r="RW27" s="0"/>
      <c r="RX27" s="0"/>
      <c r="RY27" s="0"/>
      <c r="RZ27" s="0"/>
      <c r="SA27" s="0"/>
      <c r="SB27" s="0"/>
      <c r="SC27" s="0"/>
      <c r="SD27" s="0"/>
      <c r="SE27" s="0"/>
      <c r="SF27" s="0"/>
      <c r="SG27" s="0"/>
      <c r="SH27" s="0"/>
      <c r="SI27" s="0"/>
      <c r="SJ27" s="0"/>
      <c r="SK27" s="0"/>
      <c r="SL27" s="0"/>
      <c r="SM27" s="0"/>
      <c r="SN27" s="0"/>
      <c r="SO27" s="0"/>
      <c r="SP27" s="0"/>
      <c r="SQ27" s="0"/>
      <c r="SR27" s="0"/>
      <c r="SS27" s="0"/>
      <c r="ST27" s="0"/>
      <c r="SU27" s="0"/>
      <c r="SV27" s="0"/>
      <c r="SW27" s="0"/>
      <c r="SX27" s="0"/>
      <c r="SY27" s="0"/>
      <c r="SZ27" s="0"/>
      <c r="TA27" s="0"/>
      <c r="TB27" s="0"/>
      <c r="TC27" s="0"/>
      <c r="TD27" s="0"/>
      <c r="TE27" s="0"/>
      <c r="TF27" s="0"/>
      <c r="TG27" s="0"/>
      <c r="TH27" s="0"/>
      <c r="TI27" s="0"/>
      <c r="TJ27" s="0"/>
      <c r="TK27" s="0"/>
      <c r="TL27" s="0"/>
      <c r="TM27" s="0"/>
      <c r="TN27" s="0"/>
      <c r="TO27" s="0"/>
      <c r="TP27" s="0"/>
      <c r="TQ27" s="0"/>
      <c r="TR27" s="0"/>
      <c r="TS27" s="0"/>
      <c r="TT27" s="0"/>
      <c r="TU27" s="0"/>
      <c r="TV27" s="0"/>
      <c r="TW27" s="0"/>
      <c r="TX27" s="0"/>
      <c r="TY27" s="0"/>
      <c r="TZ27" s="0"/>
      <c r="UA27" s="0"/>
      <c r="UB27" s="0"/>
      <c r="UC27" s="0"/>
      <c r="UD27" s="0"/>
      <c r="UE27" s="0"/>
      <c r="UF27" s="0"/>
      <c r="UG27" s="0"/>
      <c r="UH27" s="0"/>
      <c r="UI27" s="0"/>
      <c r="UJ27" s="0"/>
      <c r="UK27" s="0"/>
      <c r="UL27" s="0"/>
      <c r="UM27" s="0"/>
      <c r="UN27" s="0"/>
      <c r="UO27" s="0"/>
      <c r="UP27" s="0"/>
      <c r="UQ27" s="0"/>
      <c r="UR27" s="0"/>
      <c r="US27" s="0"/>
      <c r="UT27" s="0"/>
      <c r="UU27" s="0"/>
      <c r="UV27" s="0"/>
      <c r="UW27" s="0"/>
      <c r="UX27" s="0"/>
      <c r="UY27" s="0"/>
      <c r="UZ27" s="0"/>
      <c r="VA27" s="0"/>
      <c r="VB27" s="0"/>
      <c r="VC27" s="0"/>
      <c r="VD27" s="0"/>
      <c r="VE27" s="0"/>
      <c r="VF27" s="0"/>
      <c r="VG27" s="0"/>
      <c r="VH27" s="0"/>
      <c r="VI27" s="0"/>
      <c r="VJ27" s="0"/>
      <c r="VK27" s="0"/>
      <c r="VL27" s="0"/>
      <c r="VM27" s="0"/>
      <c r="VN27" s="0"/>
      <c r="VO27" s="0"/>
      <c r="VP27" s="0"/>
      <c r="VQ27" s="0"/>
      <c r="VR27" s="0"/>
      <c r="VS27" s="0"/>
      <c r="VT27" s="0"/>
      <c r="VU27" s="0"/>
      <c r="VV27" s="0"/>
      <c r="VW27" s="0"/>
      <c r="VX27" s="0"/>
      <c r="VY27" s="0"/>
      <c r="VZ27" s="0"/>
      <c r="WA27" s="0"/>
      <c r="WB27" s="0"/>
      <c r="WC27" s="0"/>
      <c r="WD27" s="0"/>
      <c r="WE27" s="0"/>
      <c r="WF27" s="0"/>
      <c r="WG27" s="0"/>
      <c r="WH27" s="0"/>
      <c r="WI27" s="0"/>
      <c r="WJ27" s="0"/>
      <c r="WK27" s="0"/>
      <c r="WL27" s="0"/>
      <c r="WM27" s="0"/>
      <c r="WN27" s="0"/>
      <c r="WO27" s="0"/>
      <c r="WP27" s="0"/>
      <c r="WQ27" s="0"/>
      <c r="WR27" s="0"/>
      <c r="WS27" s="0"/>
      <c r="WT27" s="0"/>
      <c r="WU27" s="0"/>
      <c r="WV27" s="0"/>
      <c r="WW27" s="0"/>
      <c r="WX27" s="0"/>
      <c r="WY27" s="0"/>
      <c r="WZ27" s="0"/>
      <c r="XA27" s="0"/>
      <c r="XB27" s="0"/>
      <c r="XC27" s="0"/>
      <c r="XD27" s="0"/>
      <c r="XE27" s="0"/>
      <c r="XF27" s="0"/>
      <c r="XG27" s="0"/>
      <c r="XH27" s="0"/>
      <c r="XI27" s="0"/>
      <c r="XJ27" s="0"/>
      <c r="XK27" s="0"/>
      <c r="XL27" s="0"/>
      <c r="XM27" s="0"/>
      <c r="XN27" s="0"/>
      <c r="XO27" s="0"/>
      <c r="XP27" s="0"/>
      <c r="XQ27" s="0"/>
      <c r="XR27" s="0"/>
      <c r="XS27" s="0"/>
      <c r="XT27" s="0"/>
      <c r="XU27" s="0"/>
      <c r="XV27" s="0"/>
      <c r="XW27" s="0"/>
      <c r="XX27" s="0"/>
      <c r="XY27" s="0"/>
      <c r="XZ27" s="0"/>
      <c r="YA27" s="0"/>
      <c r="YB27" s="0"/>
      <c r="YC27" s="0"/>
      <c r="YD27" s="0"/>
      <c r="YE27" s="0"/>
      <c r="YF27" s="0"/>
      <c r="YG27" s="0"/>
      <c r="YH27" s="0"/>
      <c r="YI27" s="0"/>
      <c r="YJ27" s="0"/>
      <c r="YK27" s="0"/>
      <c r="YL27" s="0"/>
      <c r="YM27" s="0"/>
      <c r="YN27" s="0"/>
      <c r="YO27" s="0"/>
      <c r="YP27" s="0"/>
      <c r="YQ27" s="0"/>
      <c r="YR27" s="0"/>
      <c r="YS27" s="0"/>
      <c r="YT27" s="0"/>
      <c r="YU27" s="0"/>
      <c r="YV27" s="0"/>
      <c r="YW27" s="0"/>
      <c r="YX27" s="0"/>
      <c r="YY27" s="0"/>
      <c r="YZ27" s="0"/>
      <c r="ZA27" s="0"/>
      <c r="ZB27" s="0"/>
      <c r="ZC27" s="0"/>
      <c r="ZD27" s="0"/>
      <c r="ZE27" s="0"/>
      <c r="ZF27" s="0"/>
      <c r="ZG27" s="0"/>
      <c r="ZH27" s="0"/>
      <c r="ZI27" s="0"/>
      <c r="ZJ27" s="0"/>
      <c r="ZK27" s="0"/>
      <c r="ZL27" s="0"/>
      <c r="ZM27" s="0"/>
      <c r="ZN27" s="0"/>
      <c r="ZO27" s="0"/>
      <c r="ZP27" s="0"/>
      <c r="ZQ27" s="0"/>
      <c r="ZR27" s="0"/>
      <c r="ZS27" s="0"/>
      <c r="ZT27" s="0"/>
      <c r="ZU27" s="0"/>
      <c r="ZV27" s="0"/>
      <c r="ZW27" s="0"/>
      <c r="ZX27" s="0"/>
      <c r="ZY27" s="0"/>
      <c r="ZZ27" s="0"/>
      <c r="AAA27" s="0"/>
      <c r="AAB27" s="0"/>
      <c r="AAC27" s="0"/>
      <c r="AAD27" s="0"/>
      <c r="AAE27" s="0"/>
      <c r="AAF27" s="0"/>
      <c r="AAG27" s="0"/>
      <c r="AAH27" s="0"/>
      <c r="AAI27" s="0"/>
      <c r="AAJ27" s="0"/>
      <c r="AAK27" s="0"/>
      <c r="AAL27" s="0"/>
      <c r="AAM27" s="0"/>
      <c r="AAN27" s="0"/>
      <c r="AAO27" s="0"/>
      <c r="AAP27" s="0"/>
      <c r="AAQ27" s="0"/>
      <c r="AAR27" s="0"/>
      <c r="AAS27" s="0"/>
      <c r="AAT27" s="0"/>
      <c r="AAU27" s="0"/>
      <c r="AAV27" s="0"/>
      <c r="AAW27" s="0"/>
      <c r="AAX27" s="0"/>
      <c r="AAY27" s="0"/>
      <c r="AAZ27" s="0"/>
      <c r="ABA27" s="0"/>
      <c r="ABB27" s="0"/>
      <c r="ABC27" s="0"/>
      <c r="ABD27" s="0"/>
      <c r="ABE27" s="0"/>
      <c r="ABF27" s="0"/>
      <c r="ABG27" s="0"/>
      <c r="ABH27" s="0"/>
      <c r="ABI27" s="0"/>
      <c r="ABJ27" s="0"/>
      <c r="ABK27" s="0"/>
      <c r="ABL27" s="0"/>
      <c r="ABM27" s="0"/>
      <c r="ABN27" s="0"/>
      <c r="ABO27" s="0"/>
      <c r="ABP27" s="0"/>
      <c r="ABQ27" s="0"/>
      <c r="ABR27" s="0"/>
      <c r="ABS27" s="0"/>
      <c r="ABT27" s="0"/>
      <c r="ABU27" s="0"/>
      <c r="ABV27" s="0"/>
      <c r="ABW27" s="0"/>
      <c r="ABX27" s="0"/>
      <c r="ABY27" s="0"/>
      <c r="ABZ27" s="0"/>
      <c r="ACA27" s="0"/>
      <c r="ACB27" s="0"/>
      <c r="ACC27" s="0"/>
      <c r="ACD27" s="0"/>
      <c r="ACE27" s="0"/>
      <c r="ACF27" s="0"/>
      <c r="ACG27" s="0"/>
      <c r="ACH27" s="0"/>
      <c r="ACI27" s="0"/>
      <c r="ACJ27" s="0"/>
      <c r="ACK27" s="0"/>
      <c r="ACL27" s="0"/>
      <c r="ACM27" s="0"/>
      <c r="ACN27" s="0"/>
      <c r="ACO27" s="0"/>
      <c r="ACP27" s="0"/>
      <c r="ACQ27" s="0"/>
      <c r="ACR27" s="0"/>
      <c r="ACS27" s="0"/>
      <c r="ACT27" s="0"/>
      <c r="ACU27" s="0"/>
      <c r="ACV27" s="0"/>
      <c r="ACW27" s="0"/>
      <c r="ACX27" s="0"/>
      <c r="ACY27" s="0"/>
      <c r="ACZ27" s="0"/>
      <c r="ADA27" s="0"/>
      <c r="ADB27" s="0"/>
      <c r="ADC27" s="0"/>
      <c r="ADD27" s="0"/>
      <c r="ADE27" s="0"/>
      <c r="ADF27" s="0"/>
      <c r="ADG27" s="0"/>
      <c r="ADH27" s="0"/>
      <c r="ADI27" s="0"/>
      <c r="ADJ27" s="0"/>
      <c r="ADK27" s="0"/>
      <c r="ADL27" s="0"/>
      <c r="ADM27" s="0"/>
      <c r="ADN27" s="0"/>
      <c r="ADO27" s="0"/>
      <c r="ADP27" s="0"/>
      <c r="ADQ27" s="0"/>
      <c r="ADR27" s="0"/>
      <c r="ADS27" s="0"/>
      <c r="ADT27" s="0"/>
      <c r="ADU27" s="0"/>
      <c r="ADV27" s="0"/>
      <c r="ADW27" s="0"/>
      <c r="ADX27" s="0"/>
      <c r="ADY27" s="0"/>
      <c r="ADZ27" s="0"/>
      <c r="AEA27" s="0"/>
      <c r="AEB27" s="0"/>
      <c r="AEC27" s="0"/>
      <c r="AED27" s="0"/>
      <c r="AEE27" s="0"/>
      <c r="AEF27" s="0"/>
      <c r="AEG27" s="0"/>
      <c r="AEH27" s="0"/>
      <c r="AEI27" s="0"/>
      <c r="AEJ27" s="0"/>
      <c r="AEK27" s="0"/>
      <c r="AEL27" s="0"/>
      <c r="AEM27" s="0"/>
      <c r="AEN27" s="0"/>
      <c r="AEO27" s="0"/>
      <c r="AEP27" s="0"/>
      <c r="AEQ27" s="0"/>
      <c r="AER27" s="0"/>
      <c r="AES27" s="0"/>
      <c r="AET27" s="0"/>
      <c r="AEU27" s="0"/>
      <c r="AEV27" s="0"/>
      <c r="AEW27" s="0"/>
      <c r="AEX27" s="0"/>
      <c r="AEY27" s="0"/>
      <c r="AEZ27" s="0"/>
      <c r="AFA27" s="0"/>
      <c r="AFB27" s="0"/>
      <c r="AFC27" s="0"/>
      <c r="AFD27" s="0"/>
      <c r="AFE27" s="0"/>
      <c r="AFF27" s="0"/>
      <c r="AFG27" s="0"/>
      <c r="AFH27" s="0"/>
      <c r="AFI27" s="0"/>
      <c r="AFJ27" s="0"/>
      <c r="AFK27" s="0"/>
      <c r="AFL27" s="0"/>
      <c r="AFM27" s="0"/>
      <c r="AFN27" s="0"/>
      <c r="AFO27" s="0"/>
      <c r="AFP27" s="0"/>
      <c r="AFQ27" s="0"/>
      <c r="AFR27" s="0"/>
      <c r="AFS27" s="0"/>
      <c r="AFT27" s="0"/>
      <c r="AFU27" s="0"/>
      <c r="AFV27" s="0"/>
      <c r="AFW27" s="0"/>
      <c r="AFX27" s="0"/>
      <c r="AFY27" s="0"/>
      <c r="AFZ27" s="0"/>
      <c r="AGA27" s="0"/>
      <c r="AGB27" s="0"/>
      <c r="AGC27" s="0"/>
      <c r="AGD27" s="0"/>
      <c r="AGE27" s="0"/>
      <c r="AGF27" s="0"/>
      <c r="AGG27" s="0"/>
      <c r="AGH27" s="0"/>
      <c r="AGI27" s="0"/>
      <c r="AGJ27" s="0"/>
      <c r="AGK27" s="0"/>
      <c r="AGL27" s="0"/>
      <c r="AGM27" s="0"/>
      <c r="AGN27" s="0"/>
      <c r="AGO27" s="0"/>
      <c r="AGP27" s="0"/>
      <c r="AGQ27" s="0"/>
      <c r="AGR27" s="0"/>
      <c r="AGS27" s="0"/>
      <c r="AGT27" s="0"/>
      <c r="AGU27" s="0"/>
      <c r="AGV27" s="0"/>
      <c r="AGW27" s="0"/>
      <c r="AGX27" s="0"/>
      <c r="AGY27" s="0"/>
      <c r="AGZ27" s="0"/>
      <c r="AHA27" s="0"/>
      <c r="AHB27" s="0"/>
      <c r="AHC27" s="0"/>
      <c r="AHD27" s="0"/>
      <c r="AHE27" s="0"/>
      <c r="AHF27" s="0"/>
      <c r="AHG27" s="0"/>
      <c r="AHH27" s="0"/>
      <c r="AHI27" s="0"/>
      <c r="AHJ27" s="0"/>
      <c r="AHK27" s="0"/>
      <c r="AHL27" s="0"/>
      <c r="AHM27" s="0"/>
      <c r="AHN27" s="0"/>
      <c r="AHO27" s="0"/>
      <c r="AHP27" s="0"/>
      <c r="AHQ27" s="0"/>
      <c r="AHR27" s="0"/>
      <c r="AHS27" s="0"/>
      <c r="AHT27" s="0"/>
      <c r="AHU27" s="0"/>
      <c r="AHV27" s="0"/>
      <c r="AHW27" s="0"/>
      <c r="AHX27" s="0"/>
      <c r="AHY27" s="0"/>
      <c r="AHZ27" s="0"/>
      <c r="AIA27" s="0"/>
      <c r="AIB27" s="0"/>
      <c r="AIC27" s="0"/>
      <c r="AID27" s="0"/>
      <c r="AIE27" s="0"/>
      <c r="AIF27" s="0"/>
      <c r="AIG27" s="0"/>
      <c r="AIH27" s="0"/>
      <c r="AII27" s="0"/>
      <c r="AIJ27" s="0"/>
      <c r="AIK27" s="0"/>
      <c r="AIL27" s="0"/>
      <c r="AIM27" s="0"/>
      <c r="AIN27" s="0"/>
      <c r="AIO27" s="0"/>
      <c r="AIP27" s="0"/>
      <c r="AIQ27" s="0"/>
      <c r="AIR27" s="0"/>
      <c r="AIS27" s="0"/>
      <c r="AIT27" s="0"/>
      <c r="AIU27" s="0"/>
      <c r="AIV27" s="0"/>
      <c r="AIW27" s="0"/>
      <c r="AIX27" s="0"/>
      <c r="AIY27" s="0"/>
      <c r="AIZ27" s="0"/>
      <c r="AJA27" s="0"/>
      <c r="AJB27" s="0"/>
      <c r="AJC27" s="0"/>
      <c r="AJD27" s="0"/>
      <c r="AJE27" s="0"/>
      <c r="AJF27" s="0"/>
      <c r="AJG27" s="0"/>
      <c r="AJH27" s="0"/>
      <c r="AJI27" s="0"/>
      <c r="AJJ27" s="0"/>
      <c r="AJK27" s="0"/>
      <c r="AJL27" s="0"/>
      <c r="AJM27" s="0"/>
      <c r="AJN27" s="0"/>
      <c r="AJO27" s="0"/>
      <c r="AJP27" s="0"/>
      <c r="AJQ27" s="0"/>
      <c r="AJR27" s="0"/>
      <c r="AJS27" s="0"/>
      <c r="AJT27" s="0"/>
      <c r="AJU27" s="0"/>
      <c r="AJV27" s="0"/>
      <c r="AJW27" s="0"/>
      <c r="AJX27" s="0"/>
      <c r="AJY27" s="0"/>
      <c r="AJZ27" s="0"/>
      <c r="AKA27" s="0"/>
      <c r="AKB27" s="0"/>
      <c r="AKC27" s="0"/>
      <c r="AKD27" s="0"/>
      <c r="AKE27" s="0"/>
      <c r="AKF27" s="0"/>
      <c r="AKG27" s="0"/>
      <c r="AKH27" s="0"/>
      <c r="AKI27" s="0"/>
      <c r="AKJ27" s="0"/>
      <c r="AKK27" s="0"/>
      <c r="AKL27" s="0"/>
      <c r="AKM27" s="0"/>
      <c r="AKN27" s="0"/>
      <c r="AKO27" s="0"/>
      <c r="AKP27" s="0"/>
      <c r="AKQ27" s="0"/>
      <c r="AKR27" s="0"/>
      <c r="AKS27" s="0"/>
      <c r="AKT27" s="0"/>
      <c r="AKU27" s="0"/>
      <c r="AKV27" s="0"/>
      <c r="AKW27" s="0"/>
      <c r="AKX27" s="0"/>
      <c r="AKY27" s="0"/>
      <c r="AKZ27" s="0"/>
      <c r="ALA27" s="0"/>
      <c r="ALB27" s="0"/>
      <c r="ALC27" s="0"/>
      <c r="ALD27" s="0"/>
      <c r="ALE27" s="0"/>
      <c r="ALF27" s="0"/>
      <c r="ALG27" s="0"/>
      <c r="ALH27" s="0"/>
      <c r="ALI27" s="0"/>
      <c r="ALJ27" s="0"/>
      <c r="ALK27" s="0"/>
      <c r="ALL27" s="0"/>
      <c r="ALM27" s="0"/>
      <c r="ALN27" s="0"/>
      <c r="ALO27" s="0"/>
      <c r="ALP27" s="0"/>
      <c r="ALQ27" s="0"/>
      <c r="ALR27" s="0"/>
      <c r="ALS27" s="0"/>
      <c r="ALT27" s="0"/>
      <c r="ALU27" s="0"/>
      <c r="ALV27" s="0"/>
      <c r="ALW27" s="0"/>
      <c r="ALX27" s="0"/>
      <c r="ALY27" s="0"/>
      <c r="ALZ27" s="0"/>
      <c r="AMA27" s="0"/>
      <c r="AMB27" s="0"/>
      <c r="AMC27" s="0"/>
      <c r="AMD27" s="0"/>
      <c r="AME27" s="0"/>
      <c r="AMF27" s="0"/>
      <c r="AMG27" s="0"/>
      <c r="AMH27" s="0"/>
      <c r="AMI27" s="0"/>
      <c r="AMJ27" s="0"/>
    </row>
    <row r="28" customFormat="false" ht="15.75" hidden="false" customHeight="false" outlineLevel="0" collapsed="false">
      <c r="A28" s="137"/>
      <c r="B28" s="98"/>
      <c r="C28" s="98"/>
      <c r="D28" s="98"/>
      <c r="E28" s="98"/>
      <c r="F28" s="98"/>
      <c r="G28" s="98"/>
      <c r="H28" s="98"/>
      <c r="I28" s="101" t="s">
        <v>1416</v>
      </c>
      <c r="J28" s="102" t="n">
        <v>4300</v>
      </c>
      <c r="K28" s="98" t="n">
        <v>0</v>
      </c>
      <c r="L28" s="98"/>
      <c r="M28" s="0"/>
      <c r="N28" s="0"/>
      <c r="O28" s="0"/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0"/>
      <c r="AC28" s="0"/>
      <c r="AD28" s="0"/>
      <c r="AE28" s="0"/>
      <c r="AF28" s="0"/>
      <c r="AG28" s="0"/>
      <c r="AH28" s="0"/>
      <c r="AI28" s="0"/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0"/>
      <c r="BC28" s="0"/>
      <c r="BD28" s="0"/>
      <c r="BE28" s="0"/>
      <c r="BF28" s="0"/>
      <c r="BG28" s="0"/>
      <c r="BH28" s="0"/>
      <c r="BI28" s="0"/>
      <c r="BJ28" s="0"/>
      <c r="BK28" s="0"/>
      <c r="BL28" s="0"/>
      <c r="BM28" s="0"/>
      <c r="BN28" s="0"/>
      <c r="BO28" s="0"/>
      <c r="BP28" s="0"/>
      <c r="BQ28" s="0"/>
      <c r="BR28" s="0"/>
      <c r="BS28" s="0"/>
      <c r="BT28" s="0"/>
      <c r="BU28" s="0"/>
      <c r="BV28" s="0"/>
      <c r="BW28" s="0"/>
      <c r="BX28" s="0"/>
      <c r="BY28" s="0"/>
      <c r="BZ28" s="0"/>
      <c r="CA28" s="0"/>
      <c r="CB28" s="0"/>
      <c r="CC28" s="0"/>
      <c r="CD28" s="0"/>
      <c r="CE28" s="0"/>
      <c r="CF28" s="0"/>
      <c r="CG28" s="0"/>
      <c r="CH28" s="0"/>
      <c r="CI28" s="0"/>
      <c r="CJ28" s="0"/>
      <c r="CK28" s="0"/>
      <c r="CL28" s="0"/>
      <c r="CM28" s="0"/>
      <c r="CN28" s="0"/>
      <c r="CO28" s="0"/>
      <c r="CP28" s="0"/>
      <c r="CQ28" s="0"/>
      <c r="CR28" s="0"/>
      <c r="CS28" s="0"/>
      <c r="CT28" s="0"/>
      <c r="CU28" s="0"/>
      <c r="CV28" s="0"/>
      <c r="CW28" s="0"/>
      <c r="CX28" s="0"/>
      <c r="CY28" s="0"/>
      <c r="CZ28" s="0"/>
      <c r="DA28" s="0"/>
      <c r="DB28" s="0"/>
      <c r="DC28" s="0"/>
      <c r="DD28" s="0"/>
      <c r="DE28" s="0"/>
      <c r="DF28" s="0"/>
      <c r="DG28" s="0"/>
      <c r="DH28" s="0"/>
      <c r="DI28" s="0"/>
      <c r="DJ28" s="0"/>
      <c r="DK28" s="0"/>
      <c r="DL28" s="0"/>
      <c r="DM28" s="0"/>
      <c r="DN28" s="0"/>
      <c r="DO28" s="0"/>
      <c r="DP28" s="0"/>
      <c r="DQ28" s="0"/>
      <c r="DR28" s="0"/>
      <c r="DS28" s="0"/>
      <c r="DT28" s="0"/>
      <c r="DU28" s="0"/>
      <c r="DV28" s="0"/>
      <c r="DW28" s="0"/>
      <c r="DX28" s="0"/>
      <c r="DY28" s="0"/>
      <c r="DZ28" s="0"/>
      <c r="EA28" s="0"/>
      <c r="EB28" s="0"/>
      <c r="EC28" s="0"/>
      <c r="ED28" s="0"/>
      <c r="EE28" s="0"/>
      <c r="EF28" s="0"/>
      <c r="EG28" s="0"/>
      <c r="EH28" s="0"/>
      <c r="EI28" s="0"/>
      <c r="EJ28" s="0"/>
      <c r="EK28" s="0"/>
      <c r="EL28" s="0"/>
      <c r="EM28" s="0"/>
      <c r="EN28" s="0"/>
      <c r="EO28" s="0"/>
      <c r="EP28" s="0"/>
      <c r="EQ28" s="0"/>
      <c r="ER28" s="0"/>
      <c r="ES28" s="0"/>
      <c r="ET28" s="0"/>
      <c r="EU28" s="0"/>
      <c r="EV28" s="0"/>
      <c r="EW28" s="0"/>
      <c r="EX28" s="0"/>
      <c r="EY28" s="0"/>
      <c r="EZ28" s="0"/>
      <c r="FA28" s="0"/>
      <c r="FB28" s="0"/>
      <c r="FC28" s="0"/>
      <c r="FD28" s="0"/>
      <c r="FE28" s="0"/>
      <c r="FF28" s="0"/>
      <c r="FG28" s="0"/>
      <c r="FH28" s="0"/>
      <c r="FI28" s="0"/>
      <c r="FJ28" s="0"/>
      <c r="FK28" s="0"/>
      <c r="FL28" s="0"/>
      <c r="FM28" s="0"/>
      <c r="FN28" s="0"/>
      <c r="FO28" s="0"/>
      <c r="FP28" s="0"/>
      <c r="FQ28" s="0"/>
      <c r="FR28" s="0"/>
      <c r="FS28" s="0"/>
      <c r="FT28" s="0"/>
      <c r="FU28" s="0"/>
      <c r="FV28" s="0"/>
      <c r="FW28" s="0"/>
      <c r="FX28" s="0"/>
      <c r="FY28" s="0"/>
      <c r="FZ28" s="0"/>
      <c r="GA28" s="0"/>
      <c r="GB28" s="0"/>
      <c r="GC28" s="0"/>
      <c r="GD28" s="0"/>
      <c r="GE28" s="0"/>
      <c r="GF28" s="0"/>
      <c r="GG28" s="0"/>
      <c r="GH28" s="0"/>
      <c r="GI28" s="0"/>
      <c r="GJ28" s="0"/>
      <c r="GK28" s="0"/>
      <c r="GL28" s="0"/>
      <c r="GM28" s="0"/>
      <c r="GN28" s="0"/>
      <c r="GO28" s="0"/>
      <c r="GP28" s="0"/>
      <c r="GQ28" s="0"/>
      <c r="GR28" s="0"/>
      <c r="GS28" s="0"/>
      <c r="GT28" s="0"/>
      <c r="GU28" s="0"/>
      <c r="GV28" s="0"/>
      <c r="GW28" s="0"/>
      <c r="GX28" s="0"/>
      <c r="GY28" s="0"/>
      <c r="GZ28" s="0"/>
      <c r="HA28" s="0"/>
      <c r="HB28" s="0"/>
      <c r="HC28" s="0"/>
      <c r="HD28" s="0"/>
      <c r="HE28" s="0"/>
      <c r="HF28" s="0"/>
      <c r="HG28" s="0"/>
      <c r="HH28" s="0"/>
      <c r="HI28" s="0"/>
      <c r="HJ28" s="0"/>
      <c r="HK28" s="0"/>
      <c r="HL28" s="0"/>
      <c r="HM28" s="0"/>
      <c r="HN28" s="0"/>
      <c r="HO28" s="0"/>
      <c r="HP28" s="0"/>
      <c r="HQ28" s="0"/>
      <c r="HR28" s="0"/>
      <c r="HS28" s="0"/>
      <c r="HT28" s="0"/>
      <c r="HU28" s="0"/>
      <c r="HV28" s="0"/>
      <c r="HW28" s="0"/>
      <c r="HX28" s="0"/>
      <c r="HY28" s="0"/>
      <c r="HZ28" s="0"/>
      <c r="IA28" s="0"/>
      <c r="IB28" s="0"/>
      <c r="IC28" s="0"/>
      <c r="ID28" s="0"/>
      <c r="IE28" s="0"/>
      <c r="IF28" s="0"/>
      <c r="IG28" s="0"/>
      <c r="IH28" s="0"/>
      <c r="II28" s="0"/>
      <c r="IJ28" s="0"/>
      <c r="IK28" s="0"/>
      <c r="IL28" s="0"/>
      <c r="IM28" s="0"/>
      <c r="IN28" s="0"/>
      <c r="IO28" s="0"/>
      <c r="IP28" s="0"/>
      <c r="IQ28" s="0"/>
      <c r="IR28" s="0"/>
      <c r="IS28" s="0"/>
      <c r="IT28" s="0"/>
      <c r="IU28" s="0"/>
      <c r="IV28" s="0"/>
      <c r="IW28" s="0"/>
      <c r="IX28" s="0"/>
      <c r="IY28" s="0"/>
      <c r="IZ28" s="0"/>
      <c r="JA28" s="0"/>
      <c r="JB28" s="0"/>
      <c r="JC28" s="0"/>
      <c r="JD28" s="0"/>
      <c r="JE28" s="0"/>
      <c r="JF28" s="0"/>
      <c r="JG28" s="0"/>
      <c r="JH28" s="0"/>
      <c r="JI28" s="0"/>
      <c r="JJ28" s="0"/>
      <c r="JK28" s="0"/>
      <c r="JL28" s="0"/>
      <c r="JM28" s="0"/>
      <c r="JN28" s="0"/>
      <c r="JO28" s="0"/>
      <c r="JP28" s="0"/>
      <c r="JQ28" s="0"/>
      <c r="JR28" s="0"/>
      <c r="JS28" s="0"/>
      <c r="JT28" s="0"/>
      <c r="JU28" s="0"/>
      <c r="JV28" s="0"/>
      <c r="JW28" s="0"/>
      <c r="JX28" s="0"/>
      <c r="JY28" s="0"/>
      <c r="JZ28" s="0"/>
      <c r="KA28" s="0"/>
      <c r="KB28" s="0"/>
      <c r="KC28" s="0"/>
      <c r="KD28" s="0"/>
      <c r="KE28" s="0"/>
      <c r="KF28" s="0"/>
      <c r="KG28" s="0"/>
      <c r="KH28" s="0"/>
      <c r="KI28" s="0"/>
      <c r="KJ28" s="0"/>
      <c r="KK28" s="0"/>
      <c r="KL28" s="0"/>
      <c r="KM28" s="0"/>
      <c r="KN28" s="0"/>
      <c r="KO28" s="0"/>
      <c r="KP28" s="0"/>
      <c r="KQ28" s="0"/>
      <c r="KR28" s="0"/>
      <c r="KS28" s="0"/>
      <c r="KT28" s="0"/>
      <c r="KU28" s="0"/>
      <c r="KV28" s="0"/>
      <c r="KW28" s="0"/>
      <c r="KX28" s="0"/>
      <c r="KY28" s="0"/>
      <c r="KZ28" s="0"/>
      <c r="LA28" s="0"/>
      <c r="LB28" s="0"/>
      <c r="LC28" s="0"/>
      <c r="LD28" s="0"/>
      <c r="LE28" s="0"/>
      <c r="LF28" s="0"/>
      <c r="LG28" s="0"/>
      <c r="LH28" s="0"/>
      <c r="LI28" s="0"/>
      <c r="LJ28" s="0"/>
      <c r="LK28" s="0"/>
      <c r="LL28" s="0"/>
      <c r="LM28" s="0"/>
      <c r="LN28" s="0"/>
      <c r="LO28" s="0"/>
      <c r="LP28" s="0"/>
      <c r="LQ28" s="0"/>
      <c r="LR28" s="0"/>
      <c r="LS28" s="0"/>
      <c r="LT28" s="0"/>
      <c r="LU28" s="0"/>
      <c r="LV28" s="0"/>
      <c r="LW28" s="0"/>
      <c r="LX28" s="0"/>
      <c r="LY28" s="0"/>
      <c r="LZ28" s="0"/>
      <c r="MA28" s="0"/>
      <c r="MB28" s="0"/>
      <c r="MC28" s="0"/>
      <c r="MD28" s="0"/>
      <c r="ME28" s="0"/>
      <c r="MF28" s="0"/>
      <c r="MG28" s="0"/>
      <c r="MH28" s="0"/>
      <c r="MI28" s="0"/>
      <c r="MJ28" s="0"/>
      <c r="MK28" s="0"/>
      <c r="ML28" s="0"/>
      <c r="MM28" s="0"/>
      <c r="MN28" s="0"/>
      <c r="MO28" s="0"/>
      <c r="MP28" s="0"/>
      <c r="MQ28" s="0"/>
      <c r="MR28" s="0"/>
      <c r="MS28" s="0"/>
      <c r="MT28" s="0"/>
      <c r="MU28" s="0"/>
      <c r="MV28" s="0"/>
      <c r="MW28" s="0"/>
      <c r="MX28" s="0"/>
      <c r="MY28" s="0"/>
      <c r="MZ28" s="0"/>
      <c r="NA28" s="0"/>
      <c r="NB28" s="0"/>
      <c r="NC28" s="0"/>
      <c r="ND28" s="0"/>
      <c r="NE28" s="0"/>
      <c r="NF28" s="0"/>
      <c r="NG28" s="0"/>
      <c r="NH28" s="0"/>
      <c r="NI28" s="0"/>
      <c r="NJ28" s="0"/>
      <c r="NK28" s="0"/>
      <c r="NL28" s="0"/>
      <c r="NM28" s="0"/>
      <c r="NN28" s="0"/>
      <c r="NO28" s="0"/>
      <c r="NP28" s="0"/>
      <c r="NQ28" s="0"/>
      <c r="NR28" s="0"/>
      <c r="NS28" s="0"/>
      <c r="NT28" s="0"/>
      <c r="NU28" s="0"/>
      <c r="NV28" s="0"/>
      <c r="NW28" s="0"/>
      <c r="NX28" s="0"/>
      <c r="NY28" s="0"/>
      <c r="NZ28" s="0"/>
      <c r="OA28" s="0"/>
      <c r="OB28" s="0"/>
      <c r="OC28" s="0"/>
      <c r="OD28" s="0"/>
      <c r="OE28" s="0"/>
      <c r="OF28" s="0"/>
      <c r="OG28" s="0"/>
      <c r="OH28" s="0"/>
      <c r="OI28" s="0"/>
      <c r="OJ28" s="0"/>
      <c r="OK28" s="0"/>
      <c r="OL28" s="0"/>
      <c r="OM28" s="0"/>
      <c r="ON28" s="0"/>
      <c r="OO28" s="0"/>
      <c r="OP28" s="0"/>
      <c r="OQ28" s="0"/>
      <c r="OR28" s="0"/>
      <c r="OS28" s="0"/>
      <c r="OT28" s="0"/>
      <c r="OU28" s="0"/>
      <c r="OV28" s="0"/>
      <c r="OW28" s="0"/>
      <c r="OX28" s="0"/>
      <c r="OY28" s="0"/>
      <c r="OZ28" s="0"/>
      <c r="PA28" s="0"/>
      <c r="PB28" s="0"/>
      <c r="PC28" s="0"/>
      <c r="PD28" s="0"/>
      <c r="PE28" s="0"/>
      <c r="PF28" s="0"/>
      <c r="PG28" s="0"/>
      <c r="PH28" s="0"/>
      <c r="PI28" s="0"/>
      <c r="PJ28" s="0"/>
      <c r="PK28" s="0"/>
      <c r="PL28" s="0"/>
      <c r="PM28" s="0"/>
      <c r="PN28" s="0"/>
      <c r="PO28" s="0"/>
      <c r="PP28" s="0"/>
      <c r="PQ28" s="0"/>
      <c r="PR28" s="0"/>
      <c r="PS28" s="0"/>
      <c r="PT28" s="0"/>
      <c r="PU28" s="0"/>
      <c r="PV28" s="0"/>
      <c r="PW28" s="0"/>
      <c r="PX28" s="0"/>
      <c r="PY28" s="0"/>
      <c r="PZ28" s="0"/>
      <c r="QA28" s="0"/>
      <c r="QB28" s="0"/>
      <c r="QC28" s="0"/>
      <c r="QD28" s="0"/>
      <c r="QE28" s="0"/>
      <c r="QF28" s="0"/>
      <c r="QG28" s="0"/>
      <c r="QH28" s="0"/>
      <c r="QI28" s="0"/>
      <c r="QJ28" s="0"/>
      <c r="QK28" s="0"/>
      <c r="QL28" s="0"/>
      <c r="QM28" s="0"/>
      <c r="QN28" s="0"/>
      <c r="QO28" s="0"/>
      <c r="QP28" s="0"/>
      <c r="QQ28" s="0"/>
      <c r="QR28" s="0"/>
      <c r="QS28" s="0"/>
      <c r="QT28" s="0"/>
      <c r="QU28" s="0"/>
      <c r="QV28" s="0"/>
      <c r="QW28" s="0"/>
      <c r="QX28" s="0"/>
      <c r="QY28" s="0"/>
      <c r="QZ28" s="0"/>
      <c r="RA28" s="0"/>
      <c r="RB28" s="0"/>
      <c r="RC28" s="0"/>
      <c r="RD28" s="0"/>
      <c r="RE28" s="0"/>
      <c r="RF28" s="0"/>
      <c r="RG28" s="0"/>
      <c r="RH28" s="0"/>
      <c r="RI28" s="0"/>
      <c r="RJ28" s="0"/>
      <c r="RK28" s="0"/>
      <c r="RL28" s="0"/>
      <c r="RM28" s="0"/>
      <c r="RN28" s="0"/>
      <c r="RO28" s="0"/>
      <c r="RP28" s="0"/>
      <c r="RQ28" s="0"/>
      <c r="RR28" s="0"/>
      <c r="RS28" s="0"/>
      <c r="RT28" s="0"/>
      <c r="RU28" s="0"/>
      <c r="RV28" s="0"/>
      <c r="RW28" s="0"/>
      <c r="RX28" s="0"/>
      <c r="RY28" s="0"/>
      <c r="RZ28" s="0"/>
      <c r="SA28" s="0"/>
      <c r="SB28" s="0"/>
      <c r="SC28" s="0"/>
      <c r="SD28" s="0"/>
      <c r="SE28" s="0"/>
      <c r="SF28" s="0"/>
      <c r="SG28" s="0"/>
      <c r="SH28" s="0"/>
      <c r="SI28" s="0"/>
      <c r="SJ28" s="0"/>
      <c r="SK28" s="0"/>
      <c r="SL28" s="0"/>
      <c r="SM28" s="0"/>
      <c r="SN28" s="0"/>
      <c r="SO28" s="0"/>
      <c r="SP28" s="0"/>
      <c r="SQ28" s="0"/>
      <c r="SR28" s="0"/>
      <c r="SS28" s="0"/>
      <c r="ST28" s="0"/>
      <c r="SU28" s="0"/>
      <c r="SV28" s="0"/>
      <c r="SW28" s="0"/>
      <c r="SX28" s="0"/>
      <c r="SY28" s="0"/>
      <c r="SZ28" s="0"/>
      <c r="TA28" s="0"/>
      <c r="TB28" s="0"/>
      <c r="TC28" s="0"/>
      <c r="TD28" s="0"/>
      <c r="TE28" s="0"/>
      <c r="TF28" s="0"/>
      <c r="TG28" s="0"/>
      <c r="TH28" s="0"/>
      <c r="TI28" s="0"/>
      <c r="TJ28" s="0"/>
      <c r="TK28" s="0"/>
      <c r="TL28" s="0"/>
      <c r="TM28" s="0"/>
      <c r="TN28" s="0"/>
      <c r="TO28" s="0"/>
      <c r="TP28" s="0"/>
      <c r="TQ28" s="0"/>
      <c r="TR28" s="0"/>
      <c r="TS28" s="0"/>
      <c r="TT28" s="0"/>
      <c r="TU28" s="0"/>
      <c r="TV28" s="0"/>
      <c r="TW28" s="0"/>
      <c r="TX28" s="0"/>
      <c r="TY28" s="0"/>
      <c r="TZ28" s="0"/>
      <c r="UA28" s="0"/>
      <c r="UB28" s="0"/>
      <c r="UC28" s="0"/>
      <c r="UD28" s="0"/>
      <c r="UE28" s="0"/>
      <c r="UF28" s="0"/>
      <c r="UG28" s="0"/>
      <c r="UH28" s="0"/>
      <c r="UI28" s="0"/>
      <c r="UJ28" s="0"/>
      <c r="UK28" s="0"/>
      <c r="UL28" s="0"/>
      <c r="UM28" s="0"/>
      <c r="UN28" s="0"/>
      <c r="UO28" s="0"/>
      <c r="UP28" s="0"/>
      <c r="UQ28" s="0"/>
      <c r="UR28" s="0"/>
      <c r="US28" s="0"/>
      <c r="UT28" s="0"/>
      <c r="UU28" s="0"/>
      <c r="UV28" s="0"/>
      <c r="UW28" s="0"/>
      <c r="UX28" s="0"/>
      <c r="UY28" s="0"/>
      <c r="UZ28" s="0"/>
      <c r="VA28" s="0"/>
      <c r="VB28" s="0"/>
      <c r="VC28" s="0"/>
      <c r="VD28" s="0"/>
      <c r="VE28" s="0"/>
      <c r="VF28" s="0"/>
      <c r="VG28" s="0"/>
      <c r="VH28" s="0"/>
      <c r="VI28" s="0"/>
      <c r="VJ28" s="0"/>
      <c r="VK28" s="0"/>
      <c r="VL28" s="0"/>
      <c r="VM28" s="0"/>
      <c r="VN28" s="0"/>
      <c r="VO28" s="0"/>
      <c r="VP28" s="0"/>
      <c r="VQ28" s="0"/>
      <c r="VR28" s="0"/>
      <c r="VS28" s="0"/>
      <c r="VT28" s="0"/>
      <c r="VU28" s="0"/>
      <c r="VV28" s="0"/>
      <c r="VW28" s="0"/>
      <c r="VX28" s="0"/>
      <c r="VY28" s="0"/>
      <c r="VZ28" s="0"/>
      <c r="WA28" s="0"/>
      <c r="WB28" s="0"/>
      <c r="WC28" s="0"/>
      <c r="WD28" s="0"/>
      <c r="WE28" s="0"/>
      <c r="WF28" s="0"/>
      <c r="WG28" s="0"/>
      <c r="WH28" s="0"/>
      <c r="WI28" s="0"/>
      <c r="WJ28" s="0"/>
      <c r="WK28" s="0"/>
      <c r="WL28" s="0"/>
      <c r="WM28" s="0"/>
      <c r="WN28" s="0"/>
      <c r="WO28" s="0"/>
      <c r="WP28" s="0"/>
      <c r="WQ28" s="0"/>
      <c r="WR28" s="0"/>
      <c r="WS28" s="0"/>
      <c r="WT28" s="0"/>
      <c r="WU28" s="0"/>
      <c r="WV28" s="0"/>
      <c r="WW28" s="0"/>
      <c r="WX28" s="0"/>
      <c r="WY28" s="0"/>
      <c r="WZ28" s="0"/>
      <c r="XA28" s="0"/>
      <c r="XB28" s="0"/>
      <c r="XC28" s="0"/>
      <c r="XD28" s="0"/>
      <c r="XE28" s="0"/>
      <c r="XF28" s="0"/>
      <c r="XG28" s="0"/>
      <c r="XH28" s="0"/>
      <c r="XI28" s="0"/>
      <c r="XJ28" s="0"/>
      <c r="XK28" s="0"/>
      <c r="XL28" s="0"/>
      <c r="XM28" s="0"/>
      <c r="XN28" s="0"/>
      <c r="XO28" s="0"/>
      <c r="XP28" s="0"/>
      <c r="XQ28" s="0"/>
      <c r="XR28" s="0"/>
      <c r="XS28" s="0"/>
      <c r="XT28" s="0"/>
      <c r="XU28" s="0"/>
      <c r="XV28" s="0"/>
      <c r="XW28" s="0"/>
      <c r="XX28" s="0"/>
      <c r="XY28" s="0"/>
      <c r="XZ28" s="0"/>
      <c r="YA28" s="0"/>
      <c r="YB28" s="0"/>
      <c r="YC28" s="0"/>
      <c r="YD28" s="0"/>
      <c r="YE28" s="0"/>
      <c r="YF28" s="0"/>
      <c r="YG28" s="0"/>
      <c r="YH28" s="0"/>
      <c r="YI28" s="0"/>
      <c r="YJ28" s="0"/>
      <c r="YK28" s="0"/>
      <c r="YL28" s="0"/>
      <c r="YM28" s="0"/>
      <c r="YN28" s="0"/>
      <c r="YO28" s="0"/>
      <c r="YP28" s="0"/>
      <c r="YQ28" s="0"/>
      <c r="YR28" s="0"/>
      <c r="YS28" s="0"/>
      <c r="YT28" s="0"/>
      <c r="YU28" s="0"/>
      <c r="YV28" s="0"/>
      <c r="YW28" s="0"/>
      <c r="YX28" s="0"/>
      <c r="YY28" s="0"/>
      <c r="YZ28" s="0"/>
      <c r="ZA28" s="0"/>
      <c r="ZB28" s="0"/>
      <c r="ZC28" s="0"/>
      <c r="ZD28" s="0"/>
      <c r="ZE28" s="0"/>
      <c r="ZF28" s="0"/>
      <c r="ZG28" s="0"/>
      <c r="ZH28" s="0"/>
      <c r="ZI28" s="0"/>
      <c r="ZJ28" s="0"/>
      <c r="ZK28" s="0"/>
      <c r="ZL28" s="0"/>
      <c r="ZM28" s="0"/>
      <c r="ZN28" s="0"/>
      <c r="ZO28" s="0"/>
      <c r="ZP28" s="0"/>
      <c r="ZQ28" s="0"/>
      <c r="ZR28" s="0"/>
      <c r="ZS28" s="0"/>
      <c r="ZT28" s="0"/>
      <c r="ZU28" s="0"/>
      <c r="ZV28" s="0"/>
      <c r="ZW28" s="0"/>
      <c r="ZX28" s="0"/>
      <c r="ZY28" s="0"/>
      <c r="ZZ28" s="0"/>
      <c r="AAA28" s="0"/>
      <c r="AAB28" s="0"/>
      <c r="AAC28" s="0"/>
      <c r="AAD28" s="0"/>
      <c r="AAE28" s="0"/>
      <c r="AAF28" s="0"/>
      <c r="AAG28" s="0"/>
      <c r="AAH28" s="0"/>
      <c r="AAI28" s="0"/>
      <c r="AAJ28" s="0"/>
      <c r="AAK28" s="0"/>
      <c r="AAL28" s="0"/>
      <c r="AAM28" s="0"/>
      <c r="AAN28" s="0"/>
      <c r="AAO28" s="0"/>
      <c r="AAP28" s="0"/>
      <c r="AAQ28" s="0"/>
      <c r="AAR28" s="0"/>
      <c r="AAS28" s="0"/>
      <c r="AAT28" s="0"/>
      <c r="AAU28" s="0"/>
      <c r="AAV28" s="0"/>
      <c r="AAW28" s="0"/>
      <c r="AAX28" s="0"/>
      <c r="AAY28" s="0"/>
      <c r="AAZ28" s="0"/>
      <c r="ABA28" s="0"/>
      <c r="ABB28" s="0"/>
      <c r="ABC28" s="0"/>
      <c r="ABD28" s="0"/>
      <c r="ABE28" s="0"/>
      <c r="ABF28" s="0"/>
      <c r="ABG28" s="0"/>
      <c r="ABH28" s="0"/>
      <c r="ABI28" s="0"/>
      <c r="ABJ28" s="0"/>
      <c r="ABK28" s="0"/>
      <c r="ABL28" s="0"/>
      <c r="ABM28" s="0"/>
      <c r="ABN28" s="0"/>
      <c r="ABO28" s="0"/>
      <c r="ABP28" s="0"/>
      <c r="ABQ28" s="0"/>
      <c r="ABR28" s="0"/>
      <c r="ABS28" s="0"/>
      <c r="ABT28" s="0"/>
      <c r="ABU28" s="0"/>
      <c r="ABV28" s="0"/>
      <c r="ABW28" s="0"/>
      <c r="ABX28" s="0"/>
      <c r="ABY28" s="0"/>
      <c r="ABZ28" s="0"/>
      <c r="ACA28" s="0"/>
      <c r="ACB28" s="0"/>
      <c r="ACC28" s="0"/>
      <c r="ACD28" s="0"/>
      <c r="ACE28" s="0"/>
      <c r="ACF28" s="0"/>
      <c r="ACG28" s="0"/>
      <c r="ACH28" s="0"/>
      <c r="ACI28" s="0"/>
      <c r="ACJ28" s="0"/>
      <c r="ACK28" s="0"/>
      <c r="ACL28" s="0"/>
      <c r="ACM28" s="0"/>
      <c r="ACN28" s="0"/>
      <c r="ACO28" s="0"/>
      <c r="ACP28" s="0"/>
      <c r="ACQ28" s="0"/>
      <c r="ACR28" s="0"/>
      <c r="ACS28" s="0"/>
      <c r="ACT28" s="0"/>
      <c r="ACU28" s="0"/>
      <c r="ACV28" s="0"/>
      <c r="ACW28" s="0"/>
      <c r="ACX28" s="0"/>
      <c r="ACY28" s="0"/>
      <c r="ACZ28" s="0"/>
      <c r="ADA28" s="0"/>
      <c r="ADB28" s="0"/>
      <c r="ADC28" s="0"/>
      <c r="ADD28" s="0"/>
      <c r="ADE28" s="0"/>
      <c r="ADF28" s="0"/>
      <c r="ADG28" s="0"/>
      <c r="ADH28" s="0"/>
      <c r="ADI28" s="0"/>
      <c r="ADJ28" s="0"/>
      <c r="ADK28" s="0"/>
      <c r="ADL28" s="0"/>
      <c r="ADM28" s="0"/>
      <c r="ADN28" s="0"/>
      <c r="ADO28" s="0"/>
      <c r="ADP28" s="0"/>
      <c r="ADQ28" s="0"/>
      <c r="ADR28" s="0"/>
      <c r="ADS28" s="0"/>
      <c r="ADT28" s="0"/>
      <c r="ADU28" s="0"/>
      <c r="ADV28" s="0"/>
      <c r="ADW28" s="0"/>
      <c r="ADX28" s="0"/>
      <c r="ADY28" s="0"/>
      <c r="ADZ28" s="0"/>
      <c r="AEA28" s="0"/>
      <c r="AEB28" s="0"/>
      <c r="AEC28" s="0"/>
      <c r="AED28" s="0"/>
      <c r="AEE28" s="0"/>
      <c r="AEF28" s="0"/>
      <c r="AEG28" s="0"/>
      <c r="AEH28" s="0"/>
      <c r="AEI28" s="0"/>
      <c r="AEJ28" s="0"/>
      <c r="AEK28" s="0"/>
      <c r="AEL28" s="0"/>
      <c r="AEM28" s="0"/>
      <c r="AEN28" s="0"/>
      <c r="AEO28" s="0"/>
      <c r="AEP28" s="0"/>
      <c r="AEQ28" s="0"/>
      <c r="AER28" s="0"/>
      <c r="AES28" s="0"/>
      <c r="AET28" s="0"/>
      <c r="AEU28" s="0"/>
      <c r="AEV28" s="0"/>
      <c r="AEW28" s="0"/>
      <c r="AEX28" s="0"/>
      <c r="AEY28" s="0"/>
      <c r="AEZ28" s="0"/>
      <c r="AFA28" s="0"/>
      <c r="AFB28" s="0"/>
      <c r="AFC28" s="0"/>
      <c r="AFD28" s="0"/>
      <c r="AFE28" s="0"/>
      <c r="AFF28" s="0"/>
      <c r="AFG28" s="0"/>
      <c r="AFH28" s="0"/>
      <c r="AFI28" s="0"/>
      <c r="AFJ28" s="0"/>
      <c r="AFK28" s="0"/>
      <c r="AFL28" s="0"/>
      <c r="AFM28" s="0"/>
      <c r="AFN28" s="0"/>
      <c r="AFO28" s="0"/>
      <c r="AFP28" s="0"/>
      <c r="AFQ28" s="0"/>
      <c r="AFR28" s="0"/>
      <c r="AFS28" s="0"/>
      <c r="AFT28" s="0"/>
      <c r="AFU28" s="0"/>
      <c r="AFV28" s="0"/>
      <c r="AFW28" s="0"/>
      <c r="AFX28" s="0"/>
      <c r="AFY28" s="0"/>
      <c r="AFZ28" s="0"/>
      <c r="AGA28" s="0"/>
      <c r="AGB28" s="0"/>
      <c r="AGC28" s="0"/>
      <c r="AGD28" s="0"/>
      <c r="AGE28" s="0"/>
      <c r="AGF28" s="0"/>
      <c r="AGG28" s="0"/>
      <c r="AGH28" s="0"/>
      <c r="AGI28" s="0"/>
      <c r="AGJ28" s="0"/>
      <c r="AGK28" s="0"/>
      <c r="AGL28" s="0"/>
      <c r="AGM28" s="0"/>
      <c r="AGN28" s="0"/>
      <c r="AGO28" s="0"/>
      <c r="AGP28" s="0"/>
      <c r="AGQ28" s="0"/>
      <c r="AGR28" s="0"/>
      <c r="AGS28" s="0"/>
      <c r="AGT28" s="0"/>
      <c r="AGU28" s="0"/>
      <c r="AGV28" s="0"/>
      <c r="AGW28" s="0"/>
      <c r="AGX28" s="0"/>
      <c r="AGY28" s="0"/>
      <c r="AGZ28" s="0"/>
      <c r="AHA28" s="0"/>
      <c r="AHB28" s="0"/>
      <c r="AHC28" s="0"/>
      <c r="AHD28" s="0"/>
      <c r="AHE28" s="0"/>
      <c r="AHF28" s="0"/>
      <c r="AHG28" s="0"/>
      <c r="AHH28" s="0"/>
      <c r="AHI28" s="0"/>
      <c r="AHJ28" s="0"/>
      <c r="AHK28" s="0"/>
      <c r="AHL28" s="0"/>
      <c r="AHM28" s="0"/>
      <c r="AHN28" s="0"/>
      <c r="AHO28" s="0"/>
      <c r="AHP28" s="0"/>
      <c r="AHQ28" s="0"/>
      <c r="AHR28" s="0"/>
      <c r="AHS28" s="0"/>
      <c r="AHT28" s="0"/>
      <c r="AHU28" s="0"/>
      <c r="AHV28" s="0"/>
      <c r="AHW28" s="0"/>
      <c r="AHX28" s="0"/>
      <c r="AHY28" s="0"/>
      <c r="AHZ28" s="0"/>
      <c r="AIA28" s="0"/>
      <c r="AIB28" s="0"/>
      <c r="AIC28" s="0"/>
      <c r="AID28" s="0"/>
      <c r="AIE28" s="0"/>
      <c r="AIF28" s="0"/>
      <c r="AIG28" s="0"/>
      <c r="AIH28" s="0"/>
      <c r="AII28" s="0"/>
      <c r="AIJ28" s="0"/>
      <c r="AIK28" s="0"/>
      <c r="AIL28" s="0"/>
      <c r="AIM28" s="0"/>
      <c r="AIN28" s="0"/>
      <c r="AIO28" s="0"/>
      <c r="AIP28" s="0"/>
      <c r="AIQ28" s="0"/>
      <c r="AIR28" s="0"/>
      <c r="AIS28" s="0"/>
      <c r="AIT28" s="0"/>
      <c r="AIU28" s="0"/>
      <c r="AIV28" s="0"/>
      <c r="AIW28" s="0"/>
      <c r="AIX28" s="0"/>
      <c r="AIY28" s="0"/>
      <c r="AIZ28" s="0"/>
      <c r="AJA28" s="0"/>
      <c r="AJB28" s="0"/>
      <c r="AJC28" s="0"/>
      <c r="AJD28" s="0"/>
      <c r="AJE28" s="0"/>
      <c r="AJF28" s="0"/>
      <c r="AJG28" s="0"/>
      <c r="AJH28" s="0"/>
      <c r="AJI28" s="0"/>
      <c r="AJJ28" s="0"/>
      <c r="AJK28" s="0"/>
      <c r="AJL28" s="0"/>
      <c r="AJM28" s="0"/>
      <c r="AJN28" s="0"/>
      <c r="AJO28" s="0"/>
      <c r="AJP28" s="0"/>
      <c r="AJQ28" s="0"/>
      <c r="AJR28" s="0"/>
      <c r="AJS28" s="0"/>
      <c r="AJT28" s="0"/>
      <c r="AJU28" s="0"/>
      <c r="AJV28" s="0"/>
      <c r="AJW28" s="0"/>
      <c r="AJX28" s="0"/>
      <c r="AJY28" s="0"/>
      <c r="AJZ28" s="0"/>
      <c r="AKA28" s="0"/>
      <c r="AKB28" s="0"/>
      <c r="AKC28" s="0"/>
      <c r="AKD28" s="0"/>
      <c r="AKE28" s="0"/>
      <c r="AKF28" s="0"/>
      <c r="AKG28" s="0"/>
      <c r="AKH28" s="0"/>
      <c r="AKI28" s="0"/>
      <c r="AKJ28" s="0"/>
      <c r="AKK28" s="0"/>
      <c r="AKL28" s="0"/>
      <c r="AKM28" s="0"/>
      <c r="AKN28" s="0"/>
      <c r="AKO28" s="0"/>
      <c r="AKP28" s="0"/>
      <c r="AKQ28" s="0"/>
      <c r="AKR28" s="0"/>
      <c r="AKS28" s="0"/>
      <c r="AKT28" s="0"/>
      <c r="AKU28" s="0"/>
      <c r="AKV28" s="0"/>
      <c r="AKW28" s="0"/>
      <c r="AKX28" s="0"/>
      <c r="AKY28" s="0"/>
      <c r="AKZ28" s="0"/>
      <c r="ALA28" s="0"/>
      <c r="ALB28" s="0"/>
      <c r="ALC28" s="0"/>
      <c r="ALD28" s="0"/>
      <c r="ALE28" s="0"/>
      <c r="ALF28" s="0"/>
      <c r="ALG28" s="0"/>
      <c r="ALH28" s="0"/>
      <c r="ALI28" s="0"/>
      <c r="ALJ28" s="0"/>
      <c r="ALK28" s="0"/>
      <c r="ALL28" s="0"/>
      <c r="ALM28" s="0"/>
      <c r="ALN28" s="0"/>
      <c r="ALO28" s="0"/>
      <c r="ALP28" s="0"/>
      <c r="ALQ28" s="0"/>
      <c r="ALR28" s="0"/>
      <c r="ALS28" s="0"/>
      <c r="ALT28" s="0"/>
      <c r="ALU28" s="0"/>
      <c r="ALV28" s="0"/>
      <c r="ALW28" s="0"/>
      <c r="ALX28" s="0"/>
      <c r="ALY28" s="0"/>
      <c r="ALZ28" s="0"/>
      <c r="AMA28" s="0"/>
      <c r="AMB28" s="0"/>
      <c r="AMC28" s="0"/>
      <c r="AMD28" s="0"/>
      <c r="AME28" s="0"/>
      <c r="AMF28" s="0"/>
      <c r="AMG28" s="0"/>
      <c r="AMH28" s="0"/>
      <c r="AMI28" s="0"/>
      <c r="AMJ28" s="0"/>
    </row>
    <row r="29" customFormat="false" ht="15.75" hidden="false" customHeight="false" outlineLevel="0" collapsed="false">
      <c r="A29" s="139" t="s">
        <v>398</v>
      </c>
      <c r="B29" s="35" t="s">
        <v>399</v>
      </c>
      <c r="C29" s="35" t="s">
        <v>166</v>
      </c>
      <c r="D29" s="35" t="s">
        <v>47</v>
      </c>
      <c r="E29" s="35" t="n">
        <v>22487</v>
      </c>
      <c r="F29" s="35" t="n">
        <v>2</v>
      </c>
      <c r="G29" s="35" t="n">
        <v>5743.5</v>
      </c>
      <c r="H29" s="35" t="n">
        <f aca="false">G29*F29</f>
        <v>11487</v>
      </c>
      <c r="I29" s="36" t="s">
        <v>400</v>
      </c>
      <c r="J29" s="37" t="n">
        <v>11486.8</v>
      </c>
      <c r="K29" s="35" t="n">
        <f aca="false">H29+H30-J29-J30</f>
        <v>0.200000000000728</v>
      </c>
      <c r="L29" s="35"/>
      <c r="M29" s="0"/>
      <c r="N29" s="0"/>
      <c r="O29" s="0"/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0"/>
      <c r="AC29" s="0"/>
      <c r="AD29" s="0"/>
      <c r="AE29" s="0"/>
      <c r="AF29" s="0"/>
      <c r="AG29" s="0"/>
      <c r="AH29" s="0"/>
      <c r="AI29" s="0"/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0"/>
      <c r="BC29" s="0"/>
      <c r="BD29" s="0"/>
      <c r="BE29" s="0"/>
      <c r="BF29" s="0"/>
      <c r="BG29" s="0"/>
      <c r="BH29" s="0"/>
      <c r="BI29" s="0"/>
      <c r="BJ29" s="0"/>
      <c r="BK29" s="0"/>
      <c r="BL29" s="0"/>
      <c r="BM29" s="0"/>
      <c r="BN29" s="0"/>
      <c r="BO29" s="0"/>
      <c r="BP29" s="0"/>
      <c r="BQ29" s="0"/>
      <c r="BR29" s="0"/>
      <c r="BS29" s="0"/>
      <c r="BT29" s="0"/>
      <c r="BU29" s="0"/>
      <c r="BV29" s="0"/>
      <c r="BW29" s="0"/>
      <c r="BX29" s="0"/>
      <c r="BY29" s="0"/>
      <c r="BZ29" s="0"/>
      <c r="CA29" s="0"/>
      <c r="CB29" s="0"/>
      <c r="CC29" s="0"/>
      <c r="CD29" s="0"/>
      <c r="CE29" s="0"/>
      <c r="CF29" s="0"/>
      <c r="CG29" s="0"/>
      <c r="CH29" s="0"/>
      <c r="CI29" s="0"/>
      <c r="CJ29" s="0"/>
      <c r="CK29" s="0"/>
      <c r="CL29" s="0"/>
      <c r="CM29" s="0"/>
      <c r="CN29" s="0"/>
      <c r="CO29" s="0"/>
      <c r="CP29" s="0"/>
      <c r="CQ29" s="0"/>
      <c r="CR29" s="0"/>
      <c r="CS29" s="0"/>
      <c r="CT29" s="0"/>
      <c r="CU29" s="0"/>
      <c r="CV29" s="0"/>
      <c r="CW29" s="0"/>
      <c r="CX29" s="0"/>
      <c r="CY29" s="0"/>
      <c r="CZ29" s="0"/>
      <c r="DA29" s="0"/>
      <c r="DB29" s="0"/>
      <c r="DC29" s="0"/>
      <c r="DD29" s="0"/>
      <c r="DE29" s="0"/>
      <c r="DF29" s="0"/>
      <c r="DG29" s="0"/>
      <c r="DH29" s="0"/>
      <c r="DI29" s="0"/>
      <c r="DJ29" s="0"/>
      <c r="DK29" s="0"/>
      <c r="DL29" s="0"/>
      <c r="DM29" s="0"/>
      <c r="DN29" s="0"/>
      <c r="DO29" s="0"/>
      <c r="DP29" s="0"/>
      <c r="DQ29" s="0"/>
      <c r="DR29" s="0"/>
      <c r="DS29" s="0"/>
      <c r="DT29" s="0"/>
      <c r="DU29" s="0"/>
      <c r="DV29" s="0"/>
      <c r="DW29" s="0"/>
      <c r="DX29" s="0"/>
      <c r="DY29" s="0"/>
      <c r="DZ29" s="0"/>
      <c r="EA29" s="0"/>
      <c r="EB29" s="0"/>
      <c r="EC29" s="0"/>
      <c r="ED29" s="0"/>
      <c r="EE29" s="0"/>
      <c r="EF29" s="0"/>
      <c r="EG29" s="0"/>
      <c r="EH29" s="0"/>
      <c r="EI29" s="0"/>
      <c r="EJ29" s="0"/>
      <c r="EK29" s="0"/>
      <c r="EL29" s="0"/>
      <c r="EM29" s="0"/>
      <c r="EN29" s="0"/>
      <c r="EO29" s="0"/>
      <c r="EP29" s="0"/>
      <c r="EQ29" s="0"/>
      <c r="ER29" s="0"/>
      <c r="ES29" s="0"/>
      <c r="ET29" s="0"/>
      <c r="EU29" s="0"/>
      <c r="EV29" s="0"/>
      <c r="EW29" s="0"/>
      <c r="EX29" s="0"/>
      <c r="EY29" s="0"/>
      <c r="EZ29" s="0"/>
      <c r="FA29" s="0"/>
      <c r="FB29" s="0"/>
      <c r="FC29" s="0"/>
      <c r="FD29" s="0"/>
      <c r="FE29" s="0"/>
      <c r="FF29" s="0"/>
      <c r="FG29" s="0"/>
      <c r="FH29" s="0"/>
      <c r="FI29" s="0"/>
      <c r="FJ29" s="0"/>
      <c r="FK29" s="0"/>
      <c r="FL29" s="0"/>
      <c r="FM29" s="0"/>
      <c r="FN29" s="0"/>
      <c r="FO29" s="0"/>
      <c r="FP29" s="0"/>
      <c r="FQ29" s="0"/>
      <c r="FR29" s="0"/>
      <c r="FS29" s="0"/>
      <c r="FT29" s="0"/>
      <c r="FU29" s="0"/>
      <c r="FV29" s="0"/>
      <c r="FW29" s="0"/>
      <c r="FX29" s="0"/>
      <c r="FY29" s="0"/>
      <c r="FZ29" s="0"/>
      <c r="GA29" s="0"/>
      <c r="GB29" s="0"/>
      <c r="GC29" s="0"/>
      <c r="GD29" s="0"/>
      <c r="GE29" s="0"/>
      <c r="GF29" s="0"/>
      <c r="GG29" s="0"/>
      <c r="GH29" s="0"/>
      <c r="GI29" s="0"/>
      <c r="GJ29" s="0"/>
      <c r="GK29" s="0"/>
      <c r="GL29" s="0"/>
      <c r="GM29" s="0"/>
      <c r="GN29" s="0"/>
      <c r="GO29" s="0"/>
      <c r="GP29" s="0"/>
      <c r="GQ29" s="0"/>
      <c r="GR29" s="0"/>
      <c r="GS29" s="0"/>
      <c r="GT29" s="0"/>
      <c r="GU29" s="0"/>
      <c r="GV29" s="0"/>
      <c r="GW29" s="0"/>
      <c r="GX29" s="0"/>
      <c r="GY29" s="0"/>
      <c r="GZ29" s="0"/>
      <c r="HA29" s="0"/>
      <c r="HB29" s="0"/>
      <c r="HC29" s="0"/>
      <c r="HD29" s="0"/>
      <c r="HE29" s="0"/>
      <c r="HF29" s="0"/>
      <c r="HG29" s="0"/>
      <c r="HH29" s="0"/>
      <c r="HI29" s="0"/>
      <c r="HJ29" s="0"/>
      <c r="HK29" s="0"/>
      <c r="HL29" s="0"/>
      <c r="HM29" s="0"/>
      <c r="HN29" s="0"/>
      <c r="HO29" s="0"/>
      <c r="HP29" s="0"/>
      <c r="HQ29" s="0"/>
      <c r="HR29" s="0"/>
      <c r="HS29" s="0"/>
      <c r="HT29" s="0"/>
      <c r="HU29" s="0"/>
      <c r="HV29" s="0"/>
      <c r="HW29" s="0"/>
      <c r="HX29" s="0"/>
      <c r="HY29" s="0"/>
      <c r="HZ29" s="0"/>
      <c r="IA29" s="0"/>
      <c r="IB29" s="0"/>
      <c r="IC29" s="0"/>
      <c r="ID29" s="0"/>
      <c r="IE29" s="0"/>
      <c r="IF29" s="0"/>
      <c r="IG29" s="0"/>
      <c r="IH29" s="0"/>
      <c r="II29" s="0"/>
      <c r="IJ29" s="0"/>
      <c r="IK29" s="0"/>
      <c r="IL29" s="0"/>
      <c r="IM29" s="0"/>
      <c r="IN29" s="0"/>
      <c r="IO29" s="0"/>
      <c r="IP29" s="0"/>
      <c r="IQ29" s="0"/>
      <c r="IR29" s="0"/>
      <c r="IS29" s="0"/>
      <c r="IT29" s="0"/>
      <c r="IU29" s="0"/>
      <c r="IV29" s="0"/>
      <c r="IW29" s="0"/>
      <c r="IX29" s="0"/>
      <c r="IY29" s="0"/>
      <c r="IZ29" s="0"/>
      <c r="JA29" s="0"/>
      <c r="JB29" s="0"/>
      <c r="JC29" s="0"/>
      <c r="JD29" s="0"/>
      <c r="JE29" s="0"/>
      <c r="JF29" s="0"/>
      <c r="JG29" s="0"/>
      <c r="JH29" s="0"/>
      <c r="JI29" s="0"/>
      <c r="JJ29" s="0"/>
      <c r="JK29" s="0"/>
      <c r="JL29" s="0"/>
      <c r="JM29" s="0"/>
      <c r="JN29" s="0"/>
      <c r="JO29" s="0"/>
      <c r="JP29" s="0"/>
      <c r="JQ29" s="0"/>
      <c r="JR29" s="0"/>
      <c r="JS29" s="0"/>
      <c r="JT29" s="0"/>
      <c r="JU29" s="0"/>
      <c r="JV29" s="0"/>
      <c r="JW29" s="0"/>
      <c r="JX29" s="0"/>
      <c r="JY29" s="0"/>
      <c r="JZ29" s="0"/>
      <c r="KA29" s="0"/>
      <c r="KB29" s="0"/>
      <c r="KC29" s="0"/>
      <c r="KD29" s="0"/>
      <c r="KE29" s="0"/>
      <c r="KF29" s="0"/>
      <c r="KG29" s="0"/>
      <c r="KH29" s="0"/>
      <c r="KI29" s="0"/>
      <c r="KJ29" s="0"/>
      <c r="KK29" s="0"/>
      <c r="KL29" s="0"/>
      <c r="KM29" s="0"/>
      <c r="KN29" s="0"/>
      <c r="KO29" s="0"/>
      <c r="KP29" s="0"/>
      <c r="KQ29" s="0"/>
      <c r="KR29" s="0"/>
      <c r="KS29" s="0"/>
      <c r="KT29" s="0"/>
      <c r="KU29" s="0"/>
      <c r="KV29" s="0"/>
      <c r="KW29" s="0"/>
      <c r="KX29" s="0"/>
      <c r="KY29" s="0"/>
      <c r="KZ29" s="0"/>
      <c r="LA29" s="0"/>
      <c r="LB29" s="0"/>
      <c r="LC29" s="0"/>
      <c r="LD29" s="0"/>
      <c r="LE29" s="0"/>
      <c r="LF29" s="0"/>
      <c r="LG29" s="0"/>
      <c r="LH29" s="0"/>
      <c r="LI29" s="0"/>
      <c r="LJ29" s="0"/>
      <c r="LK29" s="0"/>
      <c r="LL29" s="0"/>
      <c r="LM29" s="0"/>
      <c r="LN29" s="0"/>
      <c r="LO29" s="0"/>
      <c r="LP29" s="0"/>
      <c r="LQ29" s="0"/>
      <c r="LR29" s="0"/>
      <c r="LS29" s="0"/>
      <c r="LT29" s="0"/>
      <c r="LU29" s="0"/>
      <c r="LV29" s="0"/>
      <c r="LW29" s="0"/>
      <c r="LX29" s="0"/>
      <c r="LY29" s="0"/>
      <c r="LZ29" s="0"/>
      <c r="MA29" s="0"/>
      <c r="MB29" s="0"/>
      <c r="MC29" s="0"/>
      <c r="MD29" s="0"/>
      <c r="ME29" s="0"/>
      <c r="MF29" s="0"/>
      <c r="MG29" s="0"/>
      <c r="MH29" s="0"/>
      <c r="MI29" s="0"/>
      <c r="MJ29" s="0"/>
      <c r="MK29" s="0"/>
      <c r="ML29" s="0"/>
      <c r="MM29" s="0"/>
      <c r="MN29" s="0"/>
      <c r="MO29" s="0"/>
      <c r="MP29" s="0"/>
      <c r="MQ29" s="0"/>
      <c r="MR29" s="0"/>
      <c r="MS29" s="0"/>
      <c r="MT29" s="0"/>
      <c r="MU29" s="0"/>
      <c r="MV29" s="0"/>
      <c r="MW29" s="0"/>
      <c r="MX29" s="0"/>
      <c r="MY29" s="0"/>
      <c r="MZ29" s="0"/>
      <c r="NA29" s="0"/>
      <c r="NB29" s="0"/>
      <c r="NC29" s="0"/>
      <c r="ND29" s="0"/>
      <c r="NE29" s="0"/>
      <c r="NF29" s="0"/>
      <c r="NG29" s="0"/>
      <c r="NH29" s="0"/>
      <c r="NI29" s="0"/>
      <c r="NJ29" s="0"/>
      <c r="NK29" s="0"/>
      <c r="NL29" s="0"/>
      <c r="NM29" s="0"/>
      <c r="NN29" s="0"/>
      <c r="NO29" s="0"/>
      <c r="NP29" s="0"/>
      <c r="NQ29" s="0"/>
      <c r="NR29" s="0"/>
      <c r="NS29" s="0"/>
      <c r="NT29" s="0"/>
      <c r="NU29" s="0"/>
      <c r="NV29" s="0"/>
      <c r="NW29" s="0"/>
      <c r="NX29" s="0"/>
      <c r="NY29" s="0"/>
      <c r="NZ29" s="0"/>
      <c r="OA29" s="0"/>
      <c r="OB29" s="0"/>
      <c r="OC29" s="0"/>
      <c r="OD29" s="0"/>
      <c r="OE29" s="0"/>
      <c r="OF29" s="0"/>
      <c r="OG29" s="0"/>
      <c r="OH29" s="0"/>
      <c r="OI29" s="0"/>
      <c r="OJ29" s="0"/>
      <c r="OK29" s="0"/>
      <c r="OL29" s="0"/>
      <c r="OM29" s="0"/>
      <c r="ON29" s="0"/>
      <c r="OO29" s="0"/>
      <c r="OP29" s="0"/>
      <c r="OQ29" s="0"/>
      <c r="OR29" s="0"/>
      <c r="OS29" s="0"/>
      <c r="OT29" s="0"/>
      <c r="OU29" s="0"/>
      <c r="OV29" s="0"/>
      <c r="OW29" s="0"/>
      <c r="OX29" s="0"/>
      <c r="OY29" s="0"/>
      <c r="OZ29" s="0"/>
      <c r="PA29" s="0"/>
      <c r="PB29" s="0"/>
      <c r="PC29" s="0"/>
      <c r="PD29" s="0"/>
      <c r="PE29" s="0"/>
      <c r="PF29" s="0"/>
      <c r="PG29" s="0"/>
      <c r="PH29" s="0"/>
      <c r="PI29" s="0"/>
      <c r="PJ29" s="0"/>
      <c r="PK29" s="0"/>
      <c r="PL29" s="0"/>
      <c r="PM29" s="0"/>
      <c r="PN29" s="0"/>
      <c r="PO29" s="0"/>
      <c r="PP29" s="0"/>
      <c r="PQ29" s="0"/>
      <c r="PR29" s="0"/>
      <c r="PS29" s="0"/>
      <c r="PT29" s="0"/>
      <c r="PU29" s="0"/>
      <c r="PV29" s="0"/>
      <c r="PW29" s="0"/>
      <c r="PX29" s="0"/>
      <c r="PY29" s="0"/>
      <c r="PZ29" s="0"/>
      <c r="QA29" s="0"/>
      <c r="QB29" s="0"/>
      <c r="QC29" s="0"/>
      <c r="QD29" s="0"/>
      <c r="QE29" s="0"/>
      <c r="QF29" s="0"/>
      <c r="QG29" s="0"/>
      <c r="QH29" s="0"/>
      <c r="QI29" s="0"/>
      <c r="QJ29" s="0"/>
      <c r="QK29" s="0"/>
      <c r="QL29" s="0"/>
      <c r="QM29" s="0"/>
      <c r="QN29" s="0"/>
      <c r="QO29" s="0"/>
      <c r="QP29" s="0"/>
      <c r="QQ29" s="0"/>
      <c r="QR29" s="0"/>
      <c r="QS29" s="0"/>
      <c r="QT29" s="0"/>
      <c r="QU29" s="0"/>
      <c r="QV29" s="0"/>
      <c r="QW29" s="0"/>
      <c r="QX29" s="0"/>
      <c r="QY29" s="0"/>
      <c r="QZ29" s="0"/>
      <c r="RA29" s="0"/>
      <c r="RB29" s="0"/>
      <c r="RC29" s="0"/>
      <c r="RD29" s="0"/>
      <c r="RE29" s="0"/>
      <c r="RF29" s="0"/>
      <c r="RG29" s="0"/>
      <c r="RH29" s="0"/>
      <c r="RI29" s="0"/>
      <c r="RJ29" s="0"/>
      <c r="RK29" s="0"/>
      <c r="RL29" s="0"/>
      <c r="RM29" s="0"/>
      <c r="RN29" s="0"/>
      <c r="RO29" s="0"/>
      <c r="RP29" s="0"/>
      <c r="RQ29" s="0"/>
      <c r="RR29" s="0"/>
      <c r="RS29" s="0"/>
      <c r="RT29" s="0"/>
      <c r="RU29" s="0"/>
      <c r="RV29" s="0"/>
      <c r="RW29" s="0"/>
      <c r="RX29" s="0"/>
      <c r="RY29" s="0"/>
      <c r="RZ29" s="0"/>
      <c r="SA29" s="0"/>
      <c r="SB29" s="0"/>
      <c r="SC29" s="0"/>
      <c r="SD29" s="0"/>
      <c r="SE29" s="0"/>
      <c r="SF29" s="0"/>
      <c r="SG29" s="0"/>
      <c r="SH29" s="0"/>
      <c r="SI29" s="0"/>
      <c r="SJ29" s="0"/>
      <c r="SK29" s="0"/>
      <c r="SL29" s="0"/>
      <c r="SM29" s="0"/>
      <c r="SN29" s="0"/>
      <c r="SO29" s="0"/>
      <c r="SP29" s="0"/>
      <c r="SQ29" s="0"/>
      <c r="SR29" s="0"/>
      <c r="SS29" s="0"/>
      <c r="ST29" s="0"/>
      <c r="SU29" s="0"/>
      <c r="SV29" s="0"/>
      <c r="SW29" s="0"/>
      <c r="SX29" s="0"/>
      <c r="SY29" s="0"/>
      <c r="SZ29" s="0"/>
      <c r="TA29" s="0"/>
      <c r="TB29" s="0"/>
      <c r="TC29" s="0"/>
      <c r="TD29" s="0"/>
      <c r="TE29" s="0"/>
      <c r="TF29" s="0"/>
      <c r="TG29" s="0"/>
      <c r="TH29" s="0"/>
      <c r="TI29" s="0"/>
      <c r="TJ29" s="0"/>
      <c r="TK29" s="0"/>
      <c r="TL29" s="0"/>
      <c r="TM29" s="0"/>
      <c r="TN29" s="0"/>
      <c r="TO29" s="0"/>
      <c r="TP29" s="0"/>
      <c r="TQ29" s="0"/>
      <c r="TR29" s="0"/>
      <c r="TS29" s="0"/>
      <c r="TT29" s="0"/>
      <c r="TU29" s="0"/>
      <c r="TV29" s="0"/>
      <c r="TW29" s="0"/>
      <c r="TX29" s="0"/>
      <c r="TY29" s="0"/>
      <c r="TZ29" s="0"/>
      <c r="UA29" s="0"/>
      <c r="UB29" s="0"/>
      <c r="UC29" s="0"/>
      <c r="UD29" s="0"/>
      <c r="UE29" s="0"/>
      <c r="UF29" s="0"/>
      <c r="UG29" s="0"/>
      <c r="UH29" s="0"/>
      <c r="UI29" s="0"/>
      <c r="UJ29" s="0"/>
      <c r="UK29" s="0"/>
      <c r="UL29" s="0"/>
      <c r="UM29" s="0"/>
      <c r="UN29" s="0"/>
      <c r="UO29" s="0"/>
      <c r="UP29" s="0"/>
      <c r="UQ29" s="0"/>
      <c r="UR29" s="0"/>
      <c r="US29" s="0"/>
      <c r="UT29" s="0"/>
      <c r="UU29" s="0"/>
      <c r="UV29" s="0"/>
      <c r="UW29" s="0"/>
      <c r="UX29" s="0"/>
      <c r="UY29" s="0"/>
      <c r="UZ29" s="0"/>
      <c r="VA29" s="0"/>
      <c r="VB29" s="0"/>
      <c r="VC29" s="0"/>
      <c r="VD29" s="0"/>
      <c r="VE29" s="0"/>
      <c r="VF29" s="0"/>
      <c r="VG29" s="0"/>
      <c r="VH29" s="0"/>
      <c r="VI29" s="0"/>
      <c r="VJ29" s="0"/>
      <c r="VK29" s="0"/>
      <c r="VL29" s="0"/>
      <c r="VM29" s="0"/>
      <c r="VN29" s="0"/>
      <c r="VO29" s="0"/>
      <c r="VP29" s="0"/>
      <c r="VQ29" s="0"/>
      <c r="VR29" s="0"/>
      <c r="VS29" s="0"/>
      <c r="VT29" s="0"/>
      <c r="VU29" s="0"/>
      <c r="VV29" s="0"/>
      <c r="VW29" s="0"/>
      <c r="VX29" s="0"/>
      <c r="VY29" s="0"/>
      <c r="VZ29" s="0"/>
      <c r="WA29" s="0"/>
      <c r="WB29" s="0"/>
      <c r="WC29" s="0"/>
      <c r="WD29" s="0"/>
      <c r="WE29" s="0"/>
      <c r="WF29" s="0"/>
      <c r="WG29" s="0"/>
      <c r="WH29" s="0"/>
      <c r="WI29" s="0"/>
      <c r="WJ29" s="0"/>
      <c r="WK29" s="0"/>
      <c r="WL29" s="0"/>
      <c r="WM29" s="0"/>
      <c r="WN29" s="0"/>
      <c r="WO29" s="0"/>
      <c r="WP29" s="0"/>
      <c r="WQ29" s="0"/>
      <c r="WR29" s="0"/>
      <c r="WS29" s="0"/>
      <c r="WT29" s="0"/>
      <c r="WU29" s="0"/>
      <c r="WV29" s="0"/>
      <c r="WW29" s="0"/>
      <c r="WX29" s="0"/>
      <c r="WY29" s="0"/>
      <c r="WZ29" s="0"/>
      <c r="XA29" s="0"/>
      <c r="XB29" s="0"/>
      <c r="XC29" s="0"/>
      <c r="XD29" s="0"/>
      <c r="XE29" s="0"/>
      <c r="XF29" s="0"/>
      <c r="XG29" s="0"/>
      <c r="XH29" s="0"/>
      <c r="XI29" s="0"/>
      <c r="XJ29" s="0"/>
      <c r="XK29" s="0"/>
      <c r="XL29" s="0"/>
      <c r="XM29" s="0"/>
      <c r="XN29" s="0"/>
      <c r="XO29" s="0"/>
      <c r="XP29" s="0"/>
      <c r="XQ29" s="0"/>
      <c r="XR29" s="0"/>
      <c r="XS29" s="0"/>
      <c r="XT29" s="0"/>
      <c r="XU29" s="0"/>
      <c r="XV29" s="0"/>
      <c r="XW29" s="0"/>
      <c r="XX29" s="0"/>
      <c r="XY29" s="0"/>
      <c r="XZ29" s="0"/>
      <c r="YA29" s="0"/>
      <c r="YB29" s="0"/>
      <c r="YC29" s="0"/>
      <c r="YD29" s="0"/>
      <c r="YE29" s="0"/>
      <c r="YF29" s="0"/>
      <c r="YG29" s="0"/>
      <c r="YH29" s="0"/>
      <c r="YI29" s="0"/>
      <c r="YJ29" s="0"/>
      <c r="YK29" s="0"/>
      <c r="YL29" s="0"/>
      <c r="YM29" s="0"/>
      <c r="YN29" s="0"/>
      <c r="YO29" s="0"/>
      <c r="YP29" s="0"/>
      <c r="YQ29" s="0"/>
      <c r="YR29" s="0"/>
      <c r="YS29" s="0"/>
      <c r="YT29" s="0"/>
      <c r="YU29" s="0"/>
      <c r="YV29" s="0"/>
      <c r="YW29" s="0"/>
      <c r="YX29" s="0"/>
      <c r="YY29" s="0"/>
      <c r="YZ29" s="0"/>
      <c r="ZA29" s="0"/>
      <c r="ZB29" s="0"/>
      <c r="ZC29" s="0"/>
      <c r="ZD29" s="0"/>
      <c r="ZE29" s="0"/>
      <c r="ZF29" s="0"/>
      <c r="ZG29" s="0"/>
      <c r="ZH29" s="0"/>
      <c r="ZI29" s="0"/>
      <c r="ZJ29" s="0"/>
      <c r="ZK29" s="0"/>
      <c r="ZL29" s="0"/>
      <c r="ZM29" s="0"/>
      <c r="ZN29" s="0"/>
      <c r="ZO29" s="0"/>
      <c r="ZP29" s="0"/>
      <c r="ZQ29" s="0"/>
      <c r="ZR29" s="0"/>
      <c r="ZS29" s="0"/>
      <c r="ZT29" s="0"/>
      <c r="ZU29" s="0"/>
      <c r="ZV29" s="0"/>
      <c r="ZW29" s="0"/>
      <c r="ZX29" s="0"/>
      <c r="ZY29" s="0"/>
      <c r="ZZ29" s="0"/>
      <c r="AAA29" s="0"/>
      <c r="AAB29" s="0"/>
      <c r="AAC29" s="0"/>
      <c r="AAD29" s="0"/>
      <c r="AAE29" s="0"/>
      <c r="AAF29" s="0"/>
      <c r="AAG29" s="0"/>
      <c r="AAH29" s="0"/>
      <c r="AAI29" s="0"/>
      <c r="AAJ29" s="0"/>
      <c r="AAK29" s="0"/>
      <c r="AAL29" s="0"/>
      <c r="AAM29" s="0"/>
      <c r="AAN29" s="0"/>
      <c r="AAO29" s="0"/>
      <c r="AAP29" s="0"/>
      <c r="AAQ29" s="0"/>
      <c r="AAR29" s="0"/>
      <c r="AAS29" s="0"/>
      <c r="AAT29" s="0"/>
      <c r="AAU29" s="0"/>
      <c r="AAV29" s="0"/>
      <c r="AAW29" s="0"/>
      <c r="AAX29" s="0"/>
      <c r="AAY29" s="0"/>
      <c r="AAZ29" s="0"/>
      <c r="ABA29" s="0"/>
      <c r="ABB29" s="0"/>
      <c r="ABC29" s="0"/>
      <c r="ABD29" s="0"/>
      <c r="ABE29" s="0"/>
      <c r="ABF29" s="0"/>
      <c r="ABG29" s="0"/>
      <c r="ABH29" s="0"/>
      <c r="ABI29" s="0"/>
      <c r="ABJ29" s="0"/>
      <c r="ABK29" s="0"/>
      <c r="ABL29" s="0"/>
      <c r="ABM29" s="0"/>
      <c r="ABN29" s="0"/>
      <c r="ABO29" s="0"/>
      <c r="ABP29" s="0"/>
      <c r="ABQ29" s="0"/>
      <c r="ABR29" s="0"/>
      <c r="ABS29" s="0"/>
      <c r="ABT29" s="0"/>
      <c r="ABU29" s="0"/>
      <c r="ABV29" s="0"/>
      <c r="ABW29" s="0"/>
      <c r="ABX29" s="0"/>
      <c r="ABY29" s="0"/>
      <c r="ABZ29" s="0"/>
      <c r="ACA29" s="0"/>
      <c r="ACB29" s="0"/>
      <c r="ACC29" s="0"/>
      <c r="ACD29" s="0"/>
      <c r="ACE29" s="0"/>
      <c r="ACF29" s="0"/>
      <c r="ACG29" s="0"/>
      <c r="ACH29" s="0"/>
      <c r="ACI29" s="0"/>
      <c r="ACJ29" s="0"/>
      <c r="ACK29" s="0"/>
      <c r="ACL29" s="0"/>
      <c r="ACM29" s="0"/>
      <c r="ACN29" s="0"/>
      <c r="ACO29" s="0"/>
      <c r="ACP29" s="0"/>
      <c r="ACQ29" s="0"/>
      <c r="ACR29" s="0"/>
      <c r="ACS29" s="0"/>
      <c r="ACT29" s="0"/>
      <c r="ACU29" s="0"/>
      <c r="ACV29" s="0"/>
      <c r="ACW29" s="0"/>
      <c r="ACX29" s="0"/>
      <c r="ACY29" s="0"/>
      <c r="ACZ29" s="0"/>
      <c r="ADA29" s="0"/>
      <c r="ADB29" s="0"/>
      <c r="ADC29" s="0"/>
      <c r="ADD29" s="0"/>
      <c r="ADE29" s="0"/>
      <c r="ADF29" s="0"/>
      <c r="ADG29" s="0"/>
      <c r="ADH29" s="0"/>
      <c r="ADI29" s="0"/>
      <c r="ADJ29" s="0"/>
      <c r="ADK29" s="0"/>
      <c r="ADL29" s="0"/>
      <c r="ADM29" s="0"/>
      <c r="ADN29" s="0"/>
      <c r="ADO29" s="0"/>
      <c r="ADP29" s="0"/>
      <c r="ADQ29" s="0"/>
      <c r="ADR29" s="0"/>
      <c r="ADS29" s="0"/>
      <c r="ADT29" s="0"/>
      <c r="ADU29" s="0"/>
      <c r="ADV29" s="0"/>
      <c r="ADW29" s="0"/>
      <c r="ADX29" s="0"/>
      <c r="ADY29" s="0"/>
      <c r="ADZ29" s="0"/>
      <c r="AEA29" s="0"/>
      <c r="AEB29" s="0"/>
      <c r="AEC29" s="0"/>
      <c r="AED29" s="0"/>
      <c r="AEE29" s="0"/>
      <c r="AEF29" s="0"/>
      <c r="AEG29" s="0"/>
      <c r="AEH29" s="0"/>
      <c r="AEI29" s="0"/>
      <c r="AEJ29" s="0"/>
      <c r="AEK29" s="0"/>
      <c r="AEL29" s="0"/>
      <c r="AEM29" s="0"/>
      <c r="AEN29" s="0"/>
      <c r="AEO29" s="0"/>
      <c r="AEP29" s="0"/>
      <c r="AEQ29" s="0"/>
      <c r="AER29" s="0"/>
      <c r="AES29" s="0"/>
      <c r="AET29" s="0"/>
      <c r="AEU29" s="0"/>
      <c r="AEV29" s="0"/>
      <c r="AEW29" s="0"/>
      <c r="AEX29" s="0"/>
      <c r="AEY29" s="0"/>
      <c r="AEZ29" s="0"/>
      <c r="AFA29" s="0"/>
      <c r="AFB29" s="0"/>
      <c r="AFC29" s="0"/>
      <c r="AFD29" s="0"/>
      <c r="AFE29" s="0"/>
      <c r="AFF29" s="0"/>
      <c r="AFG29" s="0"/>
      <c r="AFH29" s="0"/>
      <c r="AFI29" s="0"/>
      <c r="AFJ29" s="0"/>
      <c r="AFK29" s="0"/>
      <c r="AFL29" s="0"/>
      <c r="AFM29" s="0"/>
      <c r="AFN29" s="0"/>
      <c r="AFO29" s="0"/>
      <c r="AFP29" s="0"/>
      <c r="AFQ29" s="0"/>
      <c r="AFR29" s="0"/>
      <c r="AFS29" s="0"/>
      <c r="AFT29" s="0"/>
      <c r="AFU29" s="0"/>
      <c r="AFV29" s="0"/>
      <c r="AFW29" s="0"/>
      <c r="AFX29" s="0"/>
      <c r="AFY29" s="0"/>
      <c r="AFZ29" s="0"/>
      <c r="AGA29" s="0"/>
      <c r="AGB29" s="0"/>
      <c r="AGC29" s="0"/>
      <c r="AGD29" s="0"/>
      <c r="AGE29" s="0"/>
      <c r="AGF29" s="0"/>
      <c r="AGG29" s="0"/>
      <c r="AGH29" s="0"/>
      <c r="AGI29" s="0"/>
      <c r="AGJ29" s="0"/>
      <c r="AGK29" s="0"/>
      <c r="AGL29" s="0"/>
      <c r="AGM29" s="0"/>
      <c r="AGN29" s="0"/>
      <c r="AGO29" s="0"/>
      <c r="AGP29" s="0"/>
      <c r="AGQ29" s="0"/>
      <c r="AGR29" s="0"/>
      <c r="AGS29" s="0"/>
      <c r="AGT29" s="0"/>
      <c r="AGU29" s="0"/>
      <c r="AGV29" s="0"/>
      <c r="AGW29" s="0"/>
      <c r="AGX29" s="0"/>
      <c r="AGY29" s="0"/>
      <c r="AGZ29" s="0"/>
      <c r="AHA29" s="0"/>
      <c r="AHB29" s="0"/>
      <c r="AHC29" s="0"/>
      <c r="AHD29" s="0"/>
      <c r="AHE29" s="0"/>
      <c r="AHF29" s="0"/>
      <c r="AHG29" s="0"/>
      <c r="AHH29" s="0"/>
      <c r="AHI29" s="0"/>
      <c r="AHJ29" s="0"/>
      <c r="AHK29" s="0"/>
      <c r="AHL29" s="0"/>
      <c r="AHM29" s="0"/>
      <c r="AHN29" s="0"/>
      <c r="AHO29" s="0"/>
      <c r="AHP29" s="0"/>
      <c r="AHQ29" s="0"/>
      <c r="AHR29" s="0"/>
      <c r="AHS29" s="0"/>
      <c r="AHT29" s="0"/>
      <c r="AHU29" s="0"/>
      <c r="AHV29" s="0"/>
      <c r="AHW29" s="0"/>
      <c r="AHX29" s="0"/>
      <c r="AHY29" s="0"/>
      <c r="AHZ29" s="0"/>
      <c r="AIA29" s="0"/>
      <c r="AIB29" s="0"/>
      <c r="AIC29" s="0"/>
      <c r="AID29" s="0"/>
      <c r="AIE29" s="0"/>
      <c r="AIF29" s="0"/>
      <c r="AIG29" s="0"/>
      <c r="AIH29" s="0"/>
      <c r="AII29" s="0"/>
      <c r="AIJ29" s="0"/>
      <c r="AIK29" s="0"/>
      <c r="AIL29" s="0"/>
      <c r="AIM29" s="0"/>
      <c r="AIN29" s="0"/>
      <c r="AIO29" s="0"/>
      <c r="AIP29" s="0"/>
      <c r="AIQ29" s="0"/>
      <c r="AIR29" s="0"/>
      <c r="AIS29" s="0"/>
      <c r="AIT29" s="0"/>
      <c r="AIU29" s="0"/>
      <c r="AIV29" s="0"/>
      <c r="AIW29" s="0"/>
      <c r="AIX29" s="0"/>
      <c r="AIY29" s="0"/>
      <c r="AIZ29" s="0"/>
      <c r="AJA29" s="0"/>
      <c r="AJB29" s="0"/>
      <c r="AJC29" s="0"/>
      <c r="AJD29" s="0"/>
      <c r="AJE29" s="0"/>
      <c r="AJF29" s="0"/>
      <c r="AJG29" s="0"/>
      <c r="AJH29" s="0"/>
      <c r="AJI29" s="0"/>
      <c r="AJJ29" s="0"/>
      <c r="AJK29" s="0"/>
      <c r="AJL29" s="0"/>
      <c r="AJM29" s="0"/>
      <c r="AJN29" s="0"/>
      <c r="AJO29" s="0"/>
      <c r="AJP29" s="0"/>
      <c r="AJQ29" s="0"/>
      <c r="AJR29" s="0"/>
      <c r="AJS29" s="0"/>
      <c r="AJT29" s="0"/>
      <c r="AJU29" s="0"/>
      <c r="AJV29" s="0"/>
      <c r="AJW29" s="0"/>
      <c r="AJX29" s="0"/>
      <c r="AJY29" s="0"/>
      <c r="AJZ29" s="0"/>
      <c r="AKA29" s="0"/>
      <c r="AKB29" s="0"/>
      <c r="AKC29" s="0"/>
      <c r="AKD29" s="0"/>
      <c r="AKE29" s="0"/>
      <c r="AKF29" s="0"/>
      <c r="AKG29" s="0"/>
      <c r="AKH29" s="0"/>
      <c r="AKI29" s="0"/>
      <c r="AKJ29" s="0"/>
      <c r="AKK29" s="0"/>
      <c r="AKL29" s="0"/>
      <c r="AKM29" s="0"/>
      <c r="AKN29" s="0"/>
      <c r="AKO29" s="0"/>
      <c r="AKP29" s="0"/>
      <c r="AKQ29" s="0"/>
      <c r="AKR29" s="0"/>
      <c r="AKS29" s="0"/>
      <c r="AKT29" s="0"/>
      <c r="AKU29" s="0"/>
      <c r="AKV29" s="0"/>
      <c r="AKW29" s="0"/>
      <c r="AKX29" s="0"/>
      <c r="AKY29" s="0"/>
      <c r="AKZ29" s="0"/>
      <c r="ALA29" s="0"/>
      <c r="ALB29" s="0"/>
      <c r="ALC29" s="0"/>
      <c r="ALD29" s="0"/>
      <c r="ALE29" s="0"/>
      <c r="ALF29" s="0"/>
      <c r="ALG29" s="0"/>
      <c r="ALH29" s="0"/>
      <c r="ALI29" s="0"/>
      <c r="ALJ29" s="0"/>
      <c r="ALK29" s="0"/>
      <c r="ALL29" s="0"/>
      <c r="ALM29" s="0"/>
      <c r="ALN29" s="0"/>
      <c r="ALO29" s="0"/>
      <c r="ALP29" s="0"/>
      <c r="ALQ29" s="0"/>
      <c r="ALR29" s="0"/>
      <c r="ALS29" s="0"/>
      <c r="ALT29" s="0"/>
      <c r="ALU29" s="0"/>
      <c r="ALV29" s="0"/>
      <c r="ALW29" s="0"/>
      <c r="ALX29" s="0"/>
      <c r="ALY29" s="0"/>
      <c r="ALZ29" s="0"/>
      <c r="AMA29" s="0"/>
      <c r="AMB29" s="0"/>
      <c r="AMC29" s="0"/>
      <c r="AMD29" s="0"/>
      <c r="AME29" s="0"/>
      <c r="AMF29" s="0"/>
      <c r="AMG29" s="0"/>
      <c r="AMH29" s="0"/>
      <c r="AMI29" s="0"/>
      <c r="AMJ29" s="0"/>
    </row>
    <row r="30" customFormat="false" ht="15.75" hidden="false" customHeight="false" outlineLevel="0" collapsed="false">
      <c r="A30" s="139"/>
      <c r="B30" s="35"/>
      <c r="C30" s="35"/>
      <c r="D30" s="35"/>
      <c r="E30" s="35"/>
      <c r="F30" s="35" t="n">
        <v>1</v>
      </c>
      <c r="G30" s="35" t="n">
        <v>7000</v>
      </c>
      <c r="H30" s="35" t="n">
        <f aca="false">(G30*F30)+2100</f>
        <v>9100</v>
      </c>
      <c r="I30" s="36" t="s">
        <v>401</v>
      </c>
      <c r="J30" s="37" t="n">
        <v>9100</v>
      </c>
      <c r="K30" s="35" t="n">
        <v>0</v>
      </c>
      <c r="L30" s="35"/>
      <c r="M30" s="0"/>
      <c r="N30" s="0"/>
      <c r="O30" s="0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0"/>
      <c r="AC30" s="0"/>
      <c r="AD30" s="0"/>
      <c r="AE30" s="0"/>
      <c r="AF30" s="0"/>
      <c r="AG30" s="0"/>
      <c r="AH30" s="0"/>
      <c r="AI30" s="0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0"/>
      <c r="BC30" s="0"/>
      <c r="BD30" s="0"/>
      <c r="BE30" s="0"/>
      <c r="BF30" s="0"/>
      <c r="BG30" s="0"/>
      <c r="BH30" s="0"/>
      <c r="BI30" s="0"/>
      <c r="BJ30" s="0"/>
      <c r="BK30" s="0"/>
      <c r="BL30" s="0"/>
      <c r="BM30" s="0"/>
      <c r="BN30" s="0"/>
      <c r="BO30" s="0"/>
      <c r="BP30" s="0"/>
      <c r="BQ30" s="0"/>
      <c r="BR30" s="0"/>
      <c r="BS30" s="0"/>
      <c r="BT30" s="0"/>
      <c r="BU30" s="0"/>
      <c r="BV30" s="0"/>
      <c r="BW30" s="0"/>
      <c r="BX30" s="0"/>
      <c r="BY30" s="0"/>
      <c r="BZ30" s="0"/>
      <c r="CA30" s="0"/>
      <c r="CB30" s="0"/>
      <c r="CC30" s="0"/>
      <c r="CD30" s="0"/>
      <c r="CE30" s="0"/>
      <c r="CF30" s="0"/>
      <c r="CG30" s="0"/>
      <c r="CH30" s="0"/>
      <c r="CI30" s="0"/>
      <c r="CJ30" s="0"/>
      <c r="CK30" s="0"/>
      <c r="CL30" s="0"/>
      <c r="CM30" s="0"/>
      <c r="CN30" s="0"/>
      <c r="CO30" s="0"/>
      <c r="CP30" s="0"/>
      <c r="CQ30" s="0"/>
      <c r="CR30" s="0"/>
      <c r="CS30" s="0"/>
      <c r="CT30" s="0"/>
      <c r="CU30" s="0"/>
      <c r="CV30" s="0"/>
      <c r="CW30" s="0"/>
      <c r="CX30" s="0"/>
      <c r="CY30" s="0"/>
      <c r="CZ30" s="0"/>
      <c r="DA30" s="0"/>
      <c r="DB30" s="0"/>
      <c r="DC30" s="0"/>
      <c r="DD30" s="0"/>
      <c r="DE30" s="0"/>
      <c r="DF30" s="0"/>
      <c r="DG30" s="0"/>
      <c r="DH30" s="0"/>
      <c r="DI30" s="0"/>
      <c r="DJ30" s="0"/>
      <c r="DK30" s="0"/>
      <c r="DL30" s="0"/>
      <c r="DM30" s="0"/>
      <c r="DN30" s="0"/>
      <c r="DO30" s="0"/>
      <c r="DP30" s="0"/>
      <c r="DQ30" s="0"/>
      <c r="DR30" s="0"/>
      <c r="DS30" s="0"/>
      <c r="DT30" s="0"/>
      <c r="DU30" s="0"/>
      <c r="DV30" s="0"/>
      <c r="DW30" s="0"/>
      <c r="DX30" s="0"/>
      <c r="DY30" s="0"/>
      <c r="DZ30" s="0"/>
      <c r="EA30" s="0"/>
      <c r="EB30" s="0"/>
      <c r="EC30" s="0"/>
      <c r="ED30" s="0"/>
      <c r="EE30" s="0"/>
      <c r="EF30" s="0"/>
      <c r="EG30" s="0"/>
      <c r="EH30" s="0"/>
      <c r="EI30" s="0"/>
      <c r="EJ30" s="0"/>
      <c r="EK30" s="0"/>
      <c r="EL30" s="0"/>
      <c r="EM30" s="0"/>
      <c r="EN30" s="0"/>
      <c r="EO30" s="0"/>
      <c r="EP30" s="0"/>
      <c r="EQ30" s="0"/>
      <c r="ER30" s="0"/>
      <c r="ES30" s="0"/>
      <c r="ET30" s="0"/>
      <c r="EU30" s="0"/>
      <c r="EV30" s="0"/>
      <c r="EW30" s="0"/>
      <c r="EX30" s="0"/>
      <c r="EY30" s="0"/>
      <c r="EZ30" s="0"/>
      <c r="FA30" s="0"/>
      <c r="FB30" s="0"/>
      <c r="FC30" s="0"/>
      <c r="FD30" s="0"/>
      <c r="FE30" s="0"/>
      <c r="FF30" s="0"/>
      <c r="FG30" s="0"/>
      <c r="FH30" s="0"/>
      <c r="FI30" s="0"/>
      <c r="FJ30" s="0"/>
      <c r="FK30" s="0"/>
      <c r="FL30" s="0"/>
      <c r="FM30" s="0"/>
      <c r="FN30" s="0"/>
      <c r="FO30" s="0"/>
      <c r="FP30" s="0"/>
      <c r="FQ30" s="0"/>
      <c r="FR30" s="0"/>
      <c r="FS30" s="0"/>
      <c r="FT30" s="0"/>
      <c r="FU30" s="0"/>
      <c r="FV30" s="0"/>
      <c r="FW30" s="0"/>
      <c r="FX30" s="0"/>
      <c r="FY30" s="0"/>
      <c r="FZ30" s="0"/>
      <c r="GA30" s="0"/>
      <c r="GB30" s="0"/>
      <c r="GC30" s="0"/>
      <c r="GD30" s="0"/>
      <c r="GE30" s="0"/>
      <c r="GF30" s="0"/>
      <c r="GG30" s="0"/>
      <c r="GH30" s="0"/>
      <c r="GI30" s="0"/>
      <c r="GJ30" s="0"/>
      <c r="GK30" s="0"/>
      <c r="GL30" s="0"/>
      <c r="GM30" s="0"/>
      <c r="GN30" s="0"/>
      <c r="GO30" s="0"/>
      <c r="GP30" s="0"/>
      <c r="GQ30" s="0"/>
      <c r="GR30" s="0"/>
      <c r="GS30" s="0"/>
      <c r="GT30" s="0"/>
      <c r="GU30" s="0"/>
      <c r="GV30" s="0"/>
      <c r="GW30" s="0"/>
      <c r="GX30" s="0"/>
      <c r="GY30" s="0"/>
      <c r="GZ30" s="0"/>
      <c r="HA30" s="0"/>
      <c r="HB30" s="0"/>
      <c r="HC30" s="0"/>
      <c r="HD30" s="0"/>
      <c r="HE30" s="0"/>
      <c r="HF30" s="0"/>
      <c r="HG30" s="0"/>
      <c r="HH30" s="0"/>
      <c r="HI30" s="0"/>
      <c r="HJ30" s="0"/>
      <c r="HK30" s="0"/>
      <c r="HL30" s="0"/>
      <c r="HM30" s="0"/>
      <c r="HN30" s="0"/>
      <c r="HO30" s="0"/>
      <c r="HP30" s="0"/>
      <c r="HQ30" s="0"/>
      <c r="HR30" s="0"/>
      <c r="HS30" s="0"/>
      <c r="HT30" s="0"/>
      <c r="HU30" s="0"/>
      <c r="HV30" s="0"/>
      <c r="HW30" s="0"/>
      <c r="HX30" s="0"/>
      <c r="HY30" s="0"/>
      <c r="HZ30" s="0"/>
      <c r="IA30" s="0"/>
      <c r="IB30" s="0"/>
      <c r="IC30" s="0"/>
      <c r="ID30" s="0"/>
      <c r="IE30" s="0"/>
      <c r="IF30" s="0"/>
      <c r="IG30" s="0"/>
      <c r="IH30" s="0"/>
      <c r="II30" s="0"/>
      <c r="IJ30" s="0"/>
      <c r="IK30" s="0"/>
      <c r="IL30" s="0"/>
      <c r="IM30" s="0"/>
      <c r="IN30" s="0"/>
      <c r="IO30" s="0"/>
      <c r="IP30" s="0"/>
      <c r="IQ30" s="0"/>
      <c r="IR30" s="0"/>
      <c r="IS30" s="0"/>
      <c r="IT30" s="0"/>
      <c r="IU30" s="0"/>
      <c r="IV30" s="0"/>
      <c r="IW30" s="0"/>
      <c r="IX30" s="0"/>
      <c r="IY30" s="0"/>
      <c r="IZ30" s="0"/>
      <c r="JA30" s="0"/>
      <c r="JB30" s="0"/>
      <c r="JC30" s="0"/>
      <c r="JD30" s="0"/>
      <c r="JE30" s="0"/>
      <c r="JF30" s="0"/>
      <c r="JG30" s="0"/>
      <c r="JH30" s="0"/>
      <c r="JI30" s="0"/>
      <c r="JJ30" s="0"/>
      <c r="JK30" s="0"/>
      <c r="JL30" s="0"/>
      <c r="JM30" s="0"/>
      <c r="JN30" s="0"/>
      <c r="JO30" s="0"/>
      <c r="JP30" s="0"/>
      <c r="JQ30" s="0"/>
      <c r="JR30" s="0"/>
      <c r="JS30" s="0"/>
      <c r="JT30" s="0"/>
      <c r="JU30" s="0"/>
      <c r="JV30" s="0"/>
      <c r="JW30" s="0"/>
      <c r="JX30" s="0"/>
      <c r="JY30" s="0"/>
      <c r="JZ30" s="0"/>
      <c r="KA30" s="0"/>
      <c r="KB30" s="0"/>
      <c r="KC30" s="0"/>
      <c r="KD30" s="0"/>
      <c r="KE30" s="0"/>
      <c r="KF30" s="0"/>
      <c r="KG30" s="0"/>
      <c r="KH30" s="0"/>
      <c r="KI30" s="0"/>
      <c r="KJ30" s="0"/>
      <c r="KK30" s="0"/>
      <c r="KL30" s="0"/>
      <c r="KM30" s="0"/>
      <c r="KN30" s="0"/>
      <c r="KO30" s="0"/>
      <c r="KP30" s="0"/>
      <c r="KQ30" s="0"/>
      <c r="KR30" s="0"/>
      <c r="KS30" s="0"/>
      <c r="KT30" s="0"/>
      <c r="KU30" s="0"/>
      <c r="KV30" s="0"/>
      <c r="KW30" s="0"/>
      <c r="KX30" s="0"/>
      <c r="KY30" s="0"/>
      <c r="KZ30" s="0"/>
      <c r="LA30" s="0"/>
      <c r="LB30" s="0"/>
      <c r="LC30" s="0"/>
      <c r="LD30" s="0"/>
      <c r="LE30" s="0"/>
      <c r="LF30" s="0"/>
      <c r="LG30" s="0"/>
      <c r="LH30" s="0"/>
      <c r="LI30" s="0"/>
      <c r="LJ30" s="0"/>
      <c r="LK30" s="0"/>
      <c r="LL30" s="0"/>
      <c r="LM30" s="0"/>
      <c r="LN30" s="0"/>
      <c r="LO30" s="0"/>
      <c r="LP30" s="0"/>
      <c r="LQ30" s="0"/>
      <c r="LR30" s="0"/>
      <c r="LS30" s="0"/>
      <c r="LT30" s="0"/>
      <c r="LU30" s="0"/>
      <c r="LV30" s="0"/>
      <c r="LW30" s="0"/>
      <c r="LX30" s="0"/>
      <c r="LY30" s="0"/>
      <c r="LZ30" s="0"/>
      <c r="MA30" s="0"/>
      <c r="MB30" s="0"/>
      <c r="MC30" s="0"/>
      <c r="MD30" s="0"/>
      <c r="ME30" s="0"/>
      <c r="MF30" s="0"/>
      <c r="MG30" s="0"/>
      <c r="MH30" s="0"/>
      <c r="MI30" s="0"/>
      <c r="MJ30" s="0"/>
      <c r="MK30" s="0"/>
      <c r="ML30" s="0"/>
      <c r="MM30" s="0"/>
      <c r="MN30" s="0"/>
      <c r="MO30" s="0"/>
      <c r="MP30" s="0"/>
      <c r="MQ30" s="0"/>
      <c r="MR30" s="0"/>
      <c r="MS30" s="0"/>
      <c r="MT30" s="0"/>
      <c r="MU30" s="0"/>
      <c r="MV30" s="0"/>
      <c r="MW30" s="0"/>
      <c r="MX30" s="0"/>
      <c r="MY30" s="0"/>
      <c r="MZ30" s="0"/>
      <c r="NA30" s="0"/>
      <c r="NB30" s="0"/>
      <c r="NC30" s="0"/>
      <c r="ND30" s="0"/>
      <c r="NE30" s="0"/>
      <c r="NF30" s="0"/>
      <c r="NG30" s="0"/>
      <c r="NH30" s="0"/>
      <c r="NI30" s="0"/>
      <c r="NJ30" s="0"/>
      <c r="NK30" s="0"/>
      <c r="NL30" s="0"/>
      <c r="NM30" s="0"/>
      <c r="NN30" s="0"/>
      <c r="NO30" s="0"/>
      <c r="NP30" s="0"/>
      <c r="NQ30" s="0"/>
      <c r="NR30" s="0"/>
      <c r="NS30" s="0"/>
      <c r="NT30" s="0"/>
      <c r="NU30" s="0"/>
      <c r="NV30" s="0"/>
      <c r="NW30" s="0"/>
      <c r="NX30" s="0"/>
      <c r="NY30" s="0"/>
      <c r="NZ30" s="0"/>
      <c r="OA30" s="0"/>
      <c r="OB30" s="0"/>
      <c r="OC30" s="0"/>
      <c r="OD30" s="0"/>
      <c r="OE30" s="0"/>
      <c r="OF30" s="0"/>
      <c r="OG30" s="0"/>
      <c r="OH30" s="0"/>
      <c r="OI30" s="0"/>
      <c r="OJ30" s="0"/>
      <c r="OK30" s="0"/>
      <c r="OL30" s="0"/>
      <c r="OM30" s="0"/>
      <c r="ON30" s="0"/>
      <c r="OO30" s="0"/>
      <c r="OP30" s="0"/>
      <c r="OQ30" s="0"/>
      <c r="OR30" s="0"/>
      <c r="OS30" s="0"/>
      <c r="OT30" s="0"/>
      <c r="OU30" s="0"/>
      <c r="OV30" s="0"/>
      <c r="OW30" s="0"/>
      <c r="OX30" s="0"/>
      <c r="OY30" s="0"/>
      <c r="OZ30" s="0"/>
      <c r="PA30" s="0"/>
      <c r="PB30" s="0"/>
      <c r="PC30" s="0"/>
      <c r="PD30" s="0"/>
      <c r="PE30" s="0"/>
      <c r="PF30" s="0"/>
      <c r="PG30" s="0"/>
      <c r="PH30" s="0"/>
      <c r="PI30" s="0"/>
      <c r="PJ30" s="0"/>
      <c r="PK30" s="0"/>
      <c r="PL30" s="0"/>
      <c r="PM30" s="0"/>
      <c r="PN30" s="0"/>
      <c r="PO30" s="0"/>
      <c r="PP30" s="0"/>
      <c r="PQ30" s="0"/>
      <c r="PR30" s="0"/>
      <c r="PS30" s="0"/>
      <c r="PT30" s="0"/>
      <c r="PU30" s="0"/>
      <c r="PV30" s="0"/>
      <c r="PW30" s="0"/>
      <c r="PX30" s="0"/>
      <c r="PY30" s="0"/>
      <c r="PZ30" s="0"/>
      <c r="QA30" s="0"/>
      <c r="QB30" s="0"/>
      <c r="QC30" s="0"/>
      <c r="QD30" s="0"/>
      <c r="QE30" s="0"/>
      <c r="QF30" s="0"/>
      <c r="QG30" s="0"/>
      <c r="QH30" s="0"/>
      <c r="QI30" s="0"/>
      <c r="QJ30" s="0"/>
      <c r="QK30" s="0"/>
      <c r="QL30" s="0"/>
      <c r="QM30" s="0"/>
      <c r="QN30" s="0"/>
      <c r="QO30" s="0"/>
      <c r="QP30" s="0"/>
      <c r="QQ30" s="0"/>
      <c r="QR30" s="0"/>
      <c r="QS30" s="0"/>
      <c r="QT30" s="0"/>
      <c r="QU30" s="0"/>
      <c r="QV30" s="0"/>
      <c r="QW30" s="0"/>
      <c r="QX30" s="0"/>
      <c r="QY30" s="0"/>
      <c r="QZ30" s="0"/>
      <c r="RA30" s="0"/>
      <c r="RB30" s="0"/>
      <c r="RC30" s="0"/>
      <c r="RD30" s="0"/>
      <c r="RE30" s="0"/>
      <c r="RF30" s="0"/>
      <c r="RG30" s="0"/>
      <c r="RH30" s="0"/>
      <c r="RI30" s="0"/>
      <c r="RJ30" s="0"/>
      <c r="RK30" s="0"/>
      <c r="RL30" s="0"/>
      <c r="RM30" s="0"/>
      <c r="RN30" s="0"/>
      <c r="RO30" s="0"/>
      <c r="RP30" s="0"/>
      <c r="RQ30" s="0"/>
      <c r="RR30" s="0"/>
      <c r="RS30" s="0"/>
      <c r="RT30" s="0"/>
      <c r="RU30" s="0"/>
      <c r="RV30" s="0"/>
      <c r="RW30" s="0"/>
      <c r="RX30" s="0"/>
      <c r="RY30" s="0"/>
      <c r="RZ30" s="0"/>
      <c r="SA30" s="0"/>
      <c r="SB30" s="0"/>
      <c r="SC30" s="0"/>
      <c r="SD30" s="0"/>
      <c r="SE30" s="0"/>
      <c r="SF30" s="0"/>
      <c r="SG30" s="0"/>
      <c r="SH30" s="0"/>
      <c r="SI30" s="0"/>
      <c r="SJ30" s="0"/>
      <c r="SK30" s="0"/>
      <c r="SL30" s="0"/>
      <c r="SM30" s="0"/>
      <c r="SN30" s="0"/>
      <c r="SO30" s="0"/>
      <c r="SP30" s="0"/>
      <c r="SQ30" s="0"/>
      <c r="SR30" s="0"/>
      <c r="SS30" s="0"/>
      <c r="ST30" s="0"/>
      <c r="SU30" s="0"/>
      <c r="SV30" s="0"/>
      <c r="SW30" s="0"/>
      <c r="SX30" s="0"/>
      <c r="SY30" s="0"/>
      <c r="SZ30" s="0"/>
      <c r="TA30" s="0"/>
      <c r="TB30" s="0"/>
      <c r="TC30" s="0"/>
      <c r="TD30" s="0"/>
      <c r="TE30" s="0"/>
      <c r="TF30" s="0"/>
      <c r="TG30" s="0"/>
      <c r="TH30" s="0"/>
      <c r="TI30" s="0"/>
      <c r="TJ30" s="0"/>
      <c r="TK30" s="0"/>
      <c r="TL30" s="0"/>
      <c r="TM30" s="0"/>
      <c r="TN30" s="0"/>
      <c r="TO30" s="0"/>
      <c r="TP30" s="0"/>
      <c r="TQ30" s="0"/>
      <c r="TR30" s="0"/>
      <c r="TS30" s="0"/>
      <c r="TT30" s="0"/>
      <c r="TU30" s="0"/>
      <c r="TV30" s="0"/>
      <c r="TW30" s="0"/>
      <c r="TX30" s="0"/>
      <c r="TY30" s="0"/>
      <c r="TZ30" s="0"/>
      <c r="UA30" s="0"/>
      <c r="UB30" s="0"/>
      <c r="UC30" s="0"/>
      <c r="UD30" s="0"/>
      <c r="UE30" s="0"/>
      <c r="UF30" s="0"/>
      <c r="UG30" s="0"/>
      <c r="UH30" s="0"/>
      <c r="UI30" s="0"/>
      <c r="UJ30" s="0"/>
      <c r="UK30" s="0"/>
      <c r="UL30" s="0"/>
      <c r="UM30" s="0"/>
      <c r="UN30" s="0"/>
      <c r="UO30" s="0"/>
      <c r="UP30" s="0"/>
      <c r="UQ30" s="0"/>
      <c r="UR30" s="0"/>
      <c r="US30" s="0"/>
      <c r="UT30" s="0"/>
      <c r="UU30" s="0"/>
      <c r="UV30" s="0"/>
      <c r="UW30" s="0"/>
      <c r="UX30" s="0"/>
      <c r="UY30" s="0"/>
      <c r="UZ30" s="0"/>
      <c r="VA30" s="0"/>
      <c r="VB30" s="0"/>
      <c r="VC30" s="0"/>
      <c r="VD30" s="0"/>
      <c r="VE30" s="0"/>
      <c r="VF30" s="0"/>
      <c r="VG30" s="0"/>
      <c r="VH30" s="0"/>
      <c r="VI30" s="0"/>
      <c r="VJ30" s="0"/>
      <c r="VK30" s="0"/>
      <c r="VL30" s="0"/>
      <c r="VM30" s="0"/>
      <c r="VN30" s="0"/>
      <c r="VO30" s="0"/>
      <c r="VP30" s="0"/>
      <c r="VQ30" s="0"/>
      <c r="VR30" s="0"/>
      <c r="VS30" s="0"/>
      <c r="VT30" s="0"/>
      <c r="VU30" s="0"/>
      <c r="VV30" s="0"/>
      <c r="VW30" s="0"/>
      <c r="VX30" s="0"/>
      <c r="VY30" s="0"/>
      <c r="VZ30" s="0"/>
      <c r="WA30" s="0"/>
      <c r="WB30" s="0"/>
      <c r="WC30" s="0"/>
      <c r="WD30" s="0"/>
      <c r="WE30" s="0"/>
      <c r="WF30" s="0"/>
      <c r="WG30" s="0"/>
      <c r="WH30" s="0"/>
      <c r="WI30" s="0"/>
      <c r="WJ30" s="0"/>
      <c r="WK30" s="0"/>
      <c r="WL30" s="0"/>
      <c r="WM30" s="0"/>
      <c r="WN30" s="0"/>
      <c r="WO30" s="0"/>
      <c r="WP30" s="0"/>
      <c r="WQ30" s="0"/>
      <c r="WR30" s="0"/>
      <c r="WS30" s="0"/>
      <c r="WT30" s="0"/>
      <c r="WU30" s="0"/>
      <c r="WV30" s="0"/>
      <c r="WW30" s="0"/>
      <c r="WX30" s="0"/>
      <c r="WY30" s="0"/>
      <c r="WZ30" s="0"/>
      <c r="XA30" s="0"/>
      <c r="XB30" s="0"/>
      <c r="XC30" s="0"/>
      <c r="XD30" s="0"/>
      <c r="XE30" s="0"/>
      <c r="XF30" s="0"/>
      <c r="XG30" s="0"/>
      <c r="XH30" s="0"/>
      <c r="XI30" s="0"/>
      <c r="XJ30" s="0"/>
      <c r="XK30" s="0"/>
      <c r="XL30" s="0"/>
      <c r="XM30" s="0"/>
      <c r="XN30" s="0"/>
      <c r="XO30" s="0"/>
      <c r="XP30" s="0"/>
      <c r="XQ30" s="0"/>
      <c r="XR30" s="0"/>
      <c r="XS30" s="0"/>
      <c r="XT30" s="0"/>
      <c r="XU30" s="0"/>
      <c r="XV30" s="0"/>
      <c r="XW30" s="0"/>
      <c r="XX30" s="0"/>
      <c r="XY30" s="0"/>
      <c r="XZ30" s="0"/>
      <c r="YA30" s="0"/>
      <c r="YB30" s="0"/>
      <c r="YC30" s="0"/>
      <c r="YD30" s="0"/>
      <c r="YE30" s="0"/>
      <c r="YF30" s="0"/>
      <c r="YG30" s="0"/>
      <c r="YH30" s="0"/>
      <c r="YI30" s="0"/>
      <c r="YJ30" s="0"/>
      <c r="YK30" s="0"/>
      <c r="YL30" s="0"/>
      <c r="YM30" s="0"/>
      <c r="YN30" s="0"/>
      <c r="YO30" s="0"/>
      <c r="YP30" s="0"/>
      <c r="YQ30" s="0"/>
      <c r="YR30" s="0"/>
      <c r="YS30" s="0"/>
      <c r="YT30" s="0"/>
      <c r="YU30" s="0"/>
      <c r="YV30" s="0"/>
      <c r="YW30" s="0"/>
      <c r="YX30" s="0"/>
      <c r="YY30" s="0"/>
      <c r="YZ30" s="0"/>
      <c r="ZA30" s="0"/>
      <c r="ZB30" s="0"/>
      <c r="ZC30" s="0"/>
      <c r="ZD30" s="0"/>
      <c r="ZE30" s="0"/>
      <c r="ZF30" s="0"/>
      <c r="ZG30" s="0"/>
      <c r="ZH30" s="0"/>
      <c r="ZI30" s="0"/>
      <c r="ZJ30" s="0"/>
      <c r="ZK30" s="0"/>
      <c r="ZL30" s="0"/>
      <c r="ZM30" s="0"/>
      <c r="ZN30" s="0"/>
      <c r="ZO30" s="0"/>
      <c r="ZP30" s="0"/>
      <c r="ZQ30" s="0"/>
      <c r="ZR30" s="0"/>
      <c r="ZS30" s="0"/>
      <c r="ZT30" s="0"/>
      <c r="ZU30" s="0"/>
      <c r="ZV30" s="0"/>
      <c r="ZW30" s="0"/>
      <c r="ZX30" s="0"/>
      <c r="ZY30" s="0"/>
      <c r="ZZ30" s="0"/>
      <c r="AAA30" s="0"/>
      <c r="AAB30" s="0"/>
      <c r="AAC30" s="0"/>
      <c r="AAD30" s="0"/>
      <c r="AAE30" s="0"/>
      <c r="AAF30" s="0"/>
      <c r="AAG30" s="0"/>
      <c r="AAH30" s="0"/>
      <c r="AAI30" s="0"/>
      <c r="AAJ30" s="0"/>
      <c r="AAK30" s="0"/>
      <c r="AAL30" s="0"/>
      <c r="AAM30" s="0"/>
      <c r="AAN30" s="0"/>
      <c r="AAO30" s="0"/>
      <c r="AAP30" s="0"/>
      <c r="AAQ30" s="0"/>
      <c r="AAR30" s="0"/>
      <c r="AAS30" s="0"/>
      <c r="AAT30" s="0"/>
      <c r="AAU30" s="0"/>
      <c r="AAV30" s="0"/>
      <c r="AAW30" s="0"/>
      <c r="AAX30" s="0"/>
      <c r="AAY30" s="0"/>
      <c r="AAZ30" s="0"/>
      <c r="ABA30" s="0"/>
      <c r="ABB30" s="0"/>
      <c r="ABC30" s="0"/>
      <c r="ABD30" s="0"/>
      <c r="ABE30" s="0"/>
      <c r="ABF30" s="0"/>
      <c r="ABG30" s="0"/>
      <c r="ABH30" s="0"/>
      <c r="ABI30" s="0"/>
      <c r="ABJ30" s="0"/>
      <c r="ABK30" s="0"/>
      <c r="ABL30" s="0"/>
      <c r="ABM30" s="0"/>
      <c r="ABN30" s="0"/>
      <c r="ABO30" s="0"/>
      <c r="ABP30" s="0"/>
      <c r="ABQ30" s="0"/>
      <c r="ABR30" s="0"/>
      <c r="ABS30" s="0"/>
      <c r="ABT30" s="0"/>
      <c r="ABU30" s="0"/>
      <c r="ABV30" s="0"/>
      <c r="ABW30" s="0"/>
      <c r="ABX30" s="0"/>
      <c r="ABY30" s="0"/>
      <c r="ABZ30" s="0"/>
      <c r="ACA30" s="0"/>
      <c r="ACB30" s="0"/>
      <c r="ACC30" s="0"/>
      <c r="ACD30" s="0"/>
      <c r="ACE30" s="0"/>
      <c r="ACF30" s="0"/>
      <c r="ACG30" s="0"/>
      <c r="ACH30" s="0"/>
      <c r="ACI30" s="0"/>
      <c r="ACJ30" s="0"/>
      <c r="ACK30" s="0"/>
      <c r="ACL30" s="0"/>
      <c r="ACM30" s="0"/>
      <c r="ACN30" s="0"/>
      <c r="ACO30" s="0"/>
      <c r="ACP30" s="0"/>
      <c r="ACQ30" s="0"/>
      <c r="ACR30" s="0"/>
      <c r="ACS30" s="0"/>
      <c r="ACT30" s="0"/>
      <c r="ACU30" s="0"/>
      <c r="ACV30" s="0"/>
      <c r="ACW30" s="0"/>
      <c r="ACX30" s="0"/>
      <c r="ACY30" s="0"/>
      <c r="ACZ30" s="0"/>
      <c r="ADA30" s="0"/>
      <c r="ADB30" s="0"/>
      <c r="ADC30" s="0"/>
      <c r="ADD30" s="0"/>
      <c r="ADE30" s="0"/>
      <c r="ADF30" s="0"/>
      <c r="ADG30" s="0"/>
      <c r="ADH30" s="0"/>
      <c r="ADI30" s="0"/>
      <c r="ADJ30" s="0"/>
      <c r="ADK30" s="0"/>
      <c r="ADL30" s="0"/>
      <c r="ADM30" s="0"/>
      <c r="ADN30" s="0"/>
      <c r="ADO30" s="0"/>
      <c r="ADP30" s="0"/>
      <c r="ADQ30" s="0"/>
      <c r="ADR30" s="0"/>
      <c r="ADS30" s="0"/>
      <c r="ADT30" s="0"/>
      <c r="ADU30" s="0"/>
      <c r="ADV30" s="0"/>
      <c r="ADW30" s="0"/>
      <c r="ADX30" s="0"/>
      <c r="ADY30" s="0"/>
      <c r="ADZ30" s="0"/>
      <c r="AEA30" s="0"/>
      <c r="AEB30" s="0"/>
      <c r="AEC30" s="0"/>
      <c r="AED30" s="0"/>
      <c r="AEE30" s="0"/>
      <c r="AEF30" s="0"/>
      <c r="AEG30" s="0"/>
      <c r="AEH30" s="0"/>
      <c r="AEI30" s="0"/>
      <c r="AEJ30" s="0"/>
      <c r="AEK30" s="0"/>
      <c r="AEL30" s="0"/>
      <c r="AEM30" s="0"/>
      <c r="AEN30" s="0"/>
      <c r="AEO30" s="0"/>
      <c r="AEP30" s="0"/>
      <c r="AEQ30" s="0"/>
      <c r="AER30" s="0"/>
      <c r="AES30" s="0"/>
      <c r="AET30" s="0"/>
      <c r="AEU30" s="0"/>
      <c r="AEV30" s="0"/>
      <c r="AEW30" s="0"/>
      <c r="AEX30" s="0"/>
      <c r="AEY30" s="0"/>
      <c r="AEZ30" s="0"/>
      <c r="AFA30" s="0"/>
      <c r="AFB30" s="0"/>
      <c r="AFC30" s="0"/>
      <c r="AFD30" s="0"/>
      <c r="AFE30" s="0"/>
      <c r="AFF30" s="0"/>
      <c r="AFG30" s="0"/>
      <c r="AFH30" s="0"/>
      <c r="AFI30" s="0"/>
      <c r="AFJ30" s="0"/>
      <c r="AFK30" s="0"/>
      <c r="AFL30" s="0"/>
      <c r="AFM30" s="0"/>
      <c r="AFN30" s="0"/>
      <c r="AFO30" s="0"/>
      <c r="AFP30" s="0"/>
      <c r="AFQ30" s="0"/>
      <c r="AFR30" s="0"/>
      <c r="AFS30" s="0"/>
      <c r="AFT30" s="0"/>
      <c r="AFU30" s="0"/>
      <c r="AFV30" s="0"/>
      <c r="AFW30" s="0"/>
      <c r="AFX30" s="0"/>
      <c r="AFY30" s="0"/>
      <c r="AFZ30" s="0"/>
      <c r="AGA30" s="0"/>
      <c r="AGB30" s="0"/>
      <c r="AGC30" s="0"/>
      <c r="AGD30" s="0"/>
      <c r="AGE30" s="0"/>
      <c r="AGF30" s="0"/>
      <c r="AGG30" s="0"/>
      <c r="AGH30" s="0"/>
      <c r="AGI30" s="0"/>
      <c r="AGJ30" s="0"/>
      <c r="AGK30" s="0"/>
      <c r="AGL30" s="0"/>
      <c r="AGM30" s="0"/>
      <c r="AGN30" s="0"/>
      <c r="AGO30" s="0"/>
      <c r="AGP30" s="0"/>
      <c r="AGQ30" s="0"/>
      <c r="AGR30" s="0"/>
      <c r="AGS30" s="0"/>
      <c r="AGT30" s="0"/>
      <c r="AGU30" s="0"/>
      <c r="AGV30" s="0"/>
      <c r="AGW30" s="0"/>
      <c r="AGX30" s="0"/>
      <c r="AGY30" s="0"/>
      <c r="AGZ30" s="0"/>
      <c r="AHA30" s="0"/>
      <c r="AHB30" s="0"/>
      <c r="AHC30" s="0"/>
      <c r="AHD30" s="0"/>
      <c r="AHE30" s="0"/>
      <c r="AHF30" s="0"/>
      <c r="AHG30" s="0"/>
      <c r="AHH30" s="0"/>
      <c r="AHI30" s="0"/>
      <c r="AHJ30" s="0"/>
      <c r="AHK30" s="0"/>
      <c r="AHL30" s="0"/>
      <c r="AHM30" s="0"/>
      <c r="AHN30" s="0"/>
      <c r="AHO30" s="0"/>
      <c r="AHP30" s="0"/>
      <c r="AHQ30" s="0"/>
      <c r="AHR30" s="0"/>
      <c r="AHS30" s="0"/>
      <c r="AHT30" s="0"/>
      <c r="AHU30" s="0"/>
      <c r="AHV30" s="0"/>
      <c r="AHW30" s="0"/>
      <c r="AHX30" s="0"/>
      <c r="AHY30" s="0"/>
      <c r="AHZ30" s="0"/>
      <c r="AIA30" s="0"/>
      <c r="AIB30" s="0"/>
      <c r="AIC30" s="0"/>
      <c r="AID30" s="0"/>
      <c r="AIE30" s="0"/>
      <c r="AIF30" s="0"/>
      <c r="AIG30" s="0"/>
      <c r="AIH30" s="0"/>
      <c r="AII30" s="0"/>
      <c r="AIJ30" s="0"/>
      <c r="AIK30" s="0"/>
      <c r="AIL30" s="0"/>
      <c r="AIM30" s="0"/>
      <c r="AIN30" s="0"/>
      <c r="AIO30" s="0"/>
      <c r="AIP30" s="0"/>
      <c r="AIQ30" s="0"/>
      <c r="AIR30" s="0"/>
      <c r="AIS30" s="0"/>
      <c r="AIT30" s="0"/>
      <c r="AIU30" s="0"/>
      <c r="AIV30" s="0"/>
      <c r="AIW30" s="0"/>
      <c r="AIX30" s="0"/>
      <c r="AIY30" s="0"/>
      <c r="AIZ30" s="0"/>
      <c r="AJA30" s="0"/>
      <c r="AJB30" s="0"/>
      <c r="AJC30" s="0"/>
      <c r="AJD30" s="0"/>
      <c r="AJE30" s="0"/>
      <c r="AJF30" s="0"/>
      <c r="AJG30" s="0"/>
      <c r="AJH30" s="0"/>
      <c r="AJI30" s="0"/>
      <c r="AJJ30" s="0"/>
      <c r="AJK30" s="0"/>
      <c r="AJL30" s="0"/>
      <c r="AJM30" s="0"/>
      <c r="AJN30" s="0"/>
      <c r="AJO30" s="0"/>
      <c r="AJP30" s="0"/>
      <c r="AJQ30" s="0"/>
      <c r="AJR30" s="0"/>
      <c r="AJS30" s="0"/>
      <c r="AJT30" s="0"/>
      <c r="AJU30" s="0"/>
      <c r="AJV30" s="0"/>
      <c r="AJW30" s="0"/>
      <c r="AJX30" s="0"/>
      <c r="AJY30" s="0"/>
      <c r="AJZ30" s="0"/>
      <c r="AKA30" s="0"/>
      <c r="AKB30" s="0"/>
      <c r="AKC30" s="0"/>
      <c r="AKD30" s="0"/>
      <c r="AKE30" s="0"/>
      <c r="AKF30" s="0"/>
      <c r="AKG30" s="0"/>
      <c r="AKH30" s="0"/>
      <c r="AKI30" s="0"/>
      <c r="AKJ30" s="0"/>
      <c r="AKK30" s="0"/>
      <c r="AKL30" s="0"/>
      <c r="AKM30" s="0"/>
      <c r="AKN30" s="0"/>
      <c r="AKO30" s="0"/>
      <c r="AKP30" s="0"/>
      <c r="AKQ30" s="0"/>
      <c r="AKR30" s="0"/>
      <c r="AKS30" s="0"/>
      <c r="AKT30" s="0"/>
      <c r="AKU30" s="0"/>
      <c r="AKV30" s="0"/>
      <c r="AKW30" s="0"/>
      <c r="AKX30" s="0"/>
      <c r="AKY30" s="0"/>
      <c r="AKZ30" s="0"/>
      <c r="ALA30" s="0"/>
      <c r="ALB30" s="0"/>
      <c r="ALC30" s="0"/>
      <c r="ALD30" s="0"/>
      <c r="ALE30" s="0"/>
      <c r="ALF30" s="0"/>
      <c r="ALG30" s="0"/>
      <c r="ALH30" s="0"/>
      <c r="ALI30" s="0"/>
      <c r="ALJ30" s="0"/>
      <c r="ALK30" s="0"/>
      <c r="ALL30" s="0"/>
      <c r="ALM30" s="0"/>
      <c r="ALN30" s="0"/>
      <c r="ALO30" s="0"/>
      <c r="ALP30" s="0"/>
      <c r="ALQ30" s="0"/>
      <c r="ALR30" s="0"/>
      <c r="ALS30" s="0"/>
      <c r="ALT30" s="0"/>
      <c r="ALU30" s="0"/>
      <c r="ALV30" s="0"/>
      <c r="ALW30" s="0"/>
      <c r="ALX30" s="0"/>
      <c r="ALY30" s="0"/>
      <c r="ALZ30" s="0"/>
      <c r="AMA30" s="0"/>
      <c r="AMB30" s="0"/>
      <c r="AMC30" s="0"/>
      <c r="AMD30" s="0"/>
      <c r="AME30" s="0"/>
      <c r="AMF30" s="0"/>
      <c r="AMG30" s="0"/>
      <c r="AMH30" s="0"/>
      <c r="AMI30" s="0"/>
      <c r="AMJ30" s="0"/>
    </row>
    <row r="31" customFormat="false" ht="15.75" hidden="false" customHeight="false" outlineLevel="0" collapsed="false">
      <c r="A31" s="139" t="s">
        <v>402</v>
      </c>
      <c r="B31" s="35" t="s">
        <v>403</v>
      </c>
      <c r="C31" s="35" t="s">
        <v>166</v>
      </c>
      <c r="D31" s="35" t="s">
        <v>47</v>
      </c>
      <c r="E31" s="35" t="n">
        <v>19287</v>
      </c>
      <c r="F31" s="35" t="n">
        <v>2</v>
      </c>
      <c r="G31" s="35" t="n">
        <v>5743.5</v>
      </c>
      <c r="H31" s="35" t="n">
        <f aca="false">G31*F31</f>
        <v>11487</v>
      </c>
      <c r="I31" s="36" t="s">
        <v>404</v>
      </c>
      <c r="J31" s="37" t="n">
        <v>11486.8</v>
      </c>
      <c r="K31" s="35" t="n">
        <f aca="false">H31+H32-J31-J32</f>
        <v>0.200000000000728</v>
      </c>
      <c r="L31" s="35"/>
      <c r="M31" s="0"/>
      <c r="N31" s="0"/>
      <c r="O31" s="0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0"/>
      <c r="AC31" s="0"/>
      <c r="AD31" s="0"/>
      <c r="AE31" s="0"/>
      <c r="AF31" s="0"/>
      <c r="AG31" s="0"/>
      <c r="AH31" s="0"/>
      <c r="AI31" s="0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0"/>
      <c r="BC31" s="0"/>
      <c r="BD31" s="0"/>
      <c r="BE31" s="0"/>
      <c r="BF31" s="0"/>
      <c r="BG31" s="0"/>
      <c r="BH31" s="0"/>
      <c r="BI31" s="0"/>
      <c r="BJ31" s="0"/>
      <c r="BK31" s="0"/>
      <c r="BL31" s="0"/>
      <c r="BM31" s="0"/>
      <c r="BN31" s="0"/>
      <c r="BO31" s="0"/>
      <c r="BP31" s="0"/>
      <c r="BQ31" s="0"/>
      <c r="BR31" s="0"/>
      <c r="BS31" s="0"/>
      <c r="BT31" s="0"/>
      <c r="BU31" s="0"/>
      <c r="BV31" s="0"/>
      <c r="BW31" s="0"/>
      <c r="BX31" s="0"/>
      <c r="BY31" s="0"/>
      <c r="BZ31" s="0"/>
      <c r="CA31" s="0"/>
      <c r="CB31" s="0"/>
      <c r="CC31" s="0"/>
      <c r="CD31" s="0"/>
      <c r="CE31" s="0"/>
      <c r="CF31" s="0"/>
      <c r="CG31" s="0"/>
      <c r="CH31" s="0"/>
      <c r="CI31" s="0"/>
      <c r="CJ31" s="0"/>
      <c r="CK31" s="0"/>
      <c r="CL31" s="0"/>
      <c r="CM31" s="0"/>
      <c r="CN31" s="0"/>
      <c r="CO31" s="0"/>
      <c r="CP31" s="0"/>
      <c r="CQ31" s="0"/>
      <c r="CR31" s="0"/>
      <c r="CS31" s="0"/>
      <c r="CT31" s="0"/>
      <c r="CU31" s="0"/>
      <c r="CV31" s="0"/>
      <c r="CW31" s="0"/>
      <c r="CX31" s="0"/>
      <c r="CY31" s="0"/>
      <c r="CZ31" s="0"/>
      <c r="DA31" s="0"/>
      <c r="DB31" s="0"/>
      <c r="DC31" s="0"/>
      <c r="DD31" s="0"/>
      <c r="DE31" s="0"/>
      <c r="DF31" s="0"/>
      <c r="DG31" s="0"/>
      <c r="DH31" s="0"/>
      <c r="DI31" s="0"/>
      <c r="DJ31" s="0"/>
      <c r="DK31" s="0"/>
      <c r="DL31" s="0"/>
      <c r="DM31" s="0"/>
      <c r="DN31" s="0"/>
      <c r="DO31" s="0"/>
      <c r="DP31" s="0"/>
      <c r="DQ31" s="0"/>
      <c r="DR31" s="0"/>
      <c r="DS31" s="0"/>
      <c r="DT31" s="0"/>
      <c r="DU31" s="0"/>
      <c r="DV31" s="0"/>
      <c r="DW31" s="0"/>
      <c r="DX31" s="0"/>
      <c r="DY31" s="0"/>
      <c r="DZ31" s="0"/>
      <c r="EA31" s="0"/>
      <c r="EB31" s="0"/>
      <c r="EC31" s="0"/>
      <c r="ED31" s="0"/>
      <c r="EE31" s="0"/>
      <c r="EF31" s="0"/>
      <c r="EG31" s="0"/>
      <c r="EH31" s="0"/>
      <c r="EI31" s="0"/>
      <c r="EJ31" s="0"/>
      <c r="EK31" s="0"/>
      <c r="EL31" s="0"/>
      <c r="EM31" s="0"/>
      <c r="EN31" s="0"/>
      <c r="EO31" s="0"/>
      <c r="EP31" s="0"/>
      <c r="EQ31" s="0"/>
      <c r="ER31" s="0"/>
      <c r="ES31" s="0"/>
      <c r="ET31" s="0"/>
      <c r="EU31" s="0"/>
      <c r="EV31" s="0"/>
      <c r="EW31" s="0"/>
      <c r="EX31" s="0"/>
      <c r="EY31" s="0"/>
      <c r="EZ31" s="0"/>
      <c r="FA31" s="0"/>
      <c r="FB31" s="0"/>
      <c r="FC31" s="0"/>
      <c r="FD31" s="0"/>
      <c r="FE31" s="0"/>
      <c r="FF31" s="0"/>
      <c r="FG31" s="0"/>
      <c r="FH31" s="0"/>
      <c r="FI31" s="0"/>
      <c r="FJ31" s="0"/>
      <c r="FK31" s="0"/>
      <c r="FL31" s="0"/>
      <c r="FM31" s="0"/>
      <c r="FN31" s="0"/>
      <c r="FO31" s="0"/>
      <c r="FP31" s="0"/>
      <c r="FQ31" s="0"/>
      <c r="FR31" s="0"/>
      <c r="FS31" s="0"/>
      <c r="FT31" s="0"/>
      <c r="FU31" s="0"/>
      <c r="FV31" s="0"/>
      <c r="FW31" s="0"/>
      <c r="FX31" s="0"/>
      <c r="FY31" s="0"/>
      <c r="FZ31" s="0"/>
      <c r="GA31" s="0"/>
      <c r="GB31" s="0"/>
      <c r="GC31" s="0"/>
      <c r="GD31" s="0"/>
      <c r="GE31" s="0"/>
      <c r="GF31" s="0"/>
      <c r="GG31" s="0"/>
      <c r="GH31" s="0"/>
      <c r="GI31" s="0"/>
      <c r="GJ31" s="0"/>
      <c r="GK31" s="0"/>
      <c r="GL31" s="0"/>
      <c r="GM31" s="0"/>
      <c r="GN31" s="0"/>
      <c r="GO31" s="0"/>
      <c r="GP31" s="0"/>
      <c r="GQ31" s="0"/>
      <c r="GR31" s="0"/>
      <c r="GS31" s="0"/>
      <c r="GT31" s="0"/>
      <c r="GU31" s="0"/>
      <c r="GV31" s="0"/>
      <c r="GW31" s="0"/>
      <c r="GX31" s="0"/>
      <c r="GY31" s="0"/>
      <c r="GZ31" s="0"/>
      <c r="HA31" s="0"/>
      <c r="HB31" s="0"/>
      <c r="HC31" s="0"/>
      <c r="HD31" s="0"/>
      <c r="HE31" s="0"/>
      <c r="HF31" s="0"/>
      <c r="HG31" s="0"/>
      <c r="HH31" s="0"/>
      <c r="HI31" s="0"/>
      <c r="HJ31" s="0"/>
      <c r="HK31" s="0"/>
      <c r="HL31" s="0"/>
      <c r="HM31" s="0"/>
      <c r="HN31" s="0"/>
      <c r="HO31" s="0"/>
      <c r="HP31" s="0"/>
      <c r="HQ31" s="0"/>
      <c r="HR31" s="0"/>
      <c r="HS31" s="0"/>
      <c r="HT31" s="0"/>
      <c r="HU31" s="0"/>
      <c r="HV31" s="0"/>
      <c r="HW31" s="0"/>
      <c r="HX31" s="0"/>
      <c r="HY31" s="0"/>
      <c r="HZ31" s="0"/>
      <c r="IA31" s="0"/>
      <c r="IB31" s="0"/>
      <c r="IC31" s="0"/>
      <c r="ID31" s="0"/>
      <c r="IE31" s="0"/>
      <c r="IF31" s="0"/>
      <c r="IG31" s="0"/>
      <c r="IH31" s="0"/>
      <c r="II31" s="0"/>
      <c r="IJ31" s="0"/>
      <c r="IK31" s="0"/>
      <c r="IL31" s="0"/>
      <c r="IM31" s="0"/>
      <c r="IN31" s="0"/>
      <c r="IO31" s="0"/>
      <c r="IP31" s="0"/>
      <c r="IQ31" s="0"/>
      <c r="IR31" s="0"/>
      <c r="IS31" s="0"/>
      <c r="IT31" s="0"/>
      <c r="IU31" s="0"/>
      <c r="IV31" s="0"/>
      <c r="IW31" s="0"/>
      <c r="IX31" s="0"/>
      <c r="IY31" s="0"/>
      <c r="IZ31" s="0"/>
      <c r="JA31" s="0"/>
      <c r="JB31" s="0"/>
      <c r="JC31" s="0"/>
      <c r="JD31" s="0"/>
      <c r="JE31" s="0"/>
      <c r="JF31" s="0"/>
      <c r="JG31" s="0"/>
      <c r="JH31" s="0"/>
      <c r="JI31" s="0"/>
      <c r="JJ31" s="0"/>
      <c r="JK31" s="0"/>
      <c r="JL31" s="0"/>
      <c r="JM31" s="0"/>
      <c r="JN31" s="0"/>
      <c r="JO31" s="0"/>
      <c r="JP31" s="0"/>
      <c r="JQ31" s="0"/>
      <c r="JR31" s="0"/>
      <c r="JS31" s="0"/>
      <c r="JT31" s="0"/>
      <c r="JU31" s="0"/>
      <c r="JV31" s="0"/>
      <c r="JW31" s="0"/>
      <c r="JX31" s="0"/>
      <c r="JY31" s="0"/>
      <c r="JZ31" s="0"/>
      <c r="KA31" s="0"/>
      <c r="KB31" s="0"/>
      <c r="KC31" s="0"/>
      <c r="KD31" s="0"/>
      <c r="KE31" s="0"/>
      <c r="KF31" s="0"/>
      <c r="KG31" s="0"/>
      <c r="KH31" s="0"/>
      <c r="KI31" s="0"/>
      <c r="KJ31" s="0"/>
      <c r="KK31" s="0"/>
      <c r="KL31" s="0"/>
      <c r="KM31" s="0"/>
      <c r="KN31" s="0"/>
      <c r="KO31" s="0"/>
      <c r="KP31" s="0"/>
      <c r="KQ31" s="0"/>
      <c r="KR31" s="0"/>
      <c r="KS31" s="0"/>
      <c r="KT31" s="0"/>
      <c r="KU31" s="0"/>
      <c r="KV31" s="0"/>
      <c r="KW31" s="0"/>
      <c r="KX31" s="0"/>
      <c r="KY31" s="0"/>
      <c r="KZ31" s="0"/>
      <c r="LA31" s="0"/>
      <c r="LB31" s="0"/>
      <c r="LC31" s="0"/>
      <c r="LD31" s="0"/>
      <c r="LE31" s="0"/>
      <c r="LF31" s="0"/>
      <c r="LG31" s="0"/>
      <c r="LH31" s="0"/>
      <c r="LI31" s="0"/>
      <c r="LJ31" s="0"/>
      <c r="LK31" s="0"/>
      <c r="LL31" s="0"/>
      <c r="LM31" s="0"/>
      <c r="LN31" s="0"/>
      <c r="LO31" s="0"/>
      <c r="LP31" s="0"/>
      <c r="LQ31" s="0"/>
      <c r="LR31" s="0"/>
      <c r="LS31" s="0"/>
      <c r="LT31" s="0"/>
      <c r="LU31" s="0"/>
      <c r="LV31" s="0"/>
      <c r="LW31" s="0"/>
      <c r="LX31" s="0"/>
      <c r="LY31" s="0"/>
      <c r="LZ31" s="0"/>
      <c r="MA31" s="0"/>
      <c r="MB31" s="0"/>
      <c r="MC31" s="0"/>
      <c r="MD31" s="0"/>
      <c r="ME31" s="0"/>
      <c r="MF31" s="0"/>
      <c r="MG31" s="0"/>
      <c r="MH31" s="0"/>
      <c r="MI31" s="0"/>
      <c r="MJ31" s="0"/>
      <c r="MK31" s="0"/>
      <c r="ML31" s="0"/>
      <c r="MM31" s="0"/>
      <c r="MN31" s="0"/>
      <c r="MO31" s="0"/>
      <c r="MP31" s="0"/>
      <c r="MQ31" s="0"/>
      <c r="MR31" s="0"/>
      <c r="MS31" s="0"/>
      <c r="MT31" s="0"/>
      <c r="MU31" s="0"/>
      <c r="MV31" s="0"/>
      <c r="MW31" s="0"/>
      <c r="MX31" s="0"/>
      <c r="MY31" s="0"/>
      <c r="MZ31" s="0"/>
      <c r="NA31" s="0"/>
      <c r="NB31" s="0"/>
      <c r="NC31" s="0"/>
      <c r="ND31" s="0"/>
      <c r="NE31" s="0"/>
      <c r="NF31" s="0"/>
      <c r="NG31" s="0"/>
      <c r="NH31" s="0"/>
      <c r="NI31" s="0"/>
      <c r="NJ31" s="0"/>
      <c r="NK31" s="0"/>
      <c r="NL31" s="0"/>
      <c r="NM31" s="0"/>
      <c r="NN31" s="0"/>
      <c r="NO31" s="0"/>
      <c r="NP31" s="0"/>
      <c r="NQ31" s="0"/>
      <c r="NR31" s="0"/>
      <c r="NS31" s="0"/>
      <c r="NT31" s="0"/>
      <c r="NU31" s="0"/>
      <c r="NV31" s="0"/>
      <c r="NW31" s="0"/>
      <c r="NX31" s="0"/>
      <c r="NY31" s="0"/>
      <c r="NZ31" s="0"/>
      <c r="OA31" s="0"/>
      <c r="OB31" s="0"/>
      <c r="OC31" s="0"/>
      <c r="OD31" s="0"/>
      <c r="OE31" s="0"/>
      <c r="OF31" s="0"/>
      <c r="OG31" s="0"/>
      <c r="OH31" s="0"/>
      <c r="OI31" s="0"/>
      <c r="OJ31" s="0"/>
      <c r="OK31" s="0"/>
      <c r="OL31" s="0"/>
      <c r="OM31" s="0"/>
      <c r="ON31" s="0"/>
      <c r="OO31" s="0"/>
      <c r="OP31" s="0"/>
      <c r="OQ31" s="0"/>
      <c r="OR31" s="0"/>
      <c r="OS31" s="0"/>
      <c r="OT31" s="0"/>
      <c r="OU31" s="0"/>
      <c r="OV31" s="0"/>
      <c r="OW31" s="0"/>
      <c r="OX31" s="0"/>
      <c r="OY31" s="0"/>
      <c r="OZ31" s="0"/>
      <c r="PA31" s="0"/>
      <c r="PB31" s="0"/>
      <c r="PC31" s="0"/>
      <c r="PD31" s="0"/>
      <c r="PE31" s="0"/>
      <c r="PF31" s="0"/>
      <c r="PG31" s="0"/>
      <c r="PH31" s="0"/>
      <c r="PI31" s="0"/>
      <c r="PJ31" s="0"/>
      <c r="PK31" s="0"/>
      <c r="PL31" s="0"/>
      <c r="PM31" s="0"/>
      <c r="PN31" s="0"/>
      <c r="PO31" s="0"/>
      <c r="PP31" s="0"/>
      <c r="PQ31" s="0"/>
      <c r="PR31" s="0"/>
      <c r="PS31" s="0"/>
      <c r="PT31" s="0"/>
      <c r="PU31" s="0"/>
      <c r="PV31" s="0"/>
      <c r="PW31" s="0"/>
      <c r="PX31" s="0"/>
      <c r="PY31" s="0"/>
      <c r="PZ31" s="0"/>
      <c r="QA31" s="0"/>
      <c r="QB31" s="0"/>
      <c r="QC31" s="0"/>
      <c r="QD31" s="0"/>
      <c r="QE31" s="0"/>
      <c r="QF31" s="0"/>
      <c r="QG31" s="0"/>
      <c r="QH31" s="0"/>
      <c r="QI31" s="0"/>
      <c r="QJ31" s="0"/>
      <c r="QK31" s="0"/>
      <c r="QL31" s="0"/>
      <c r="QM31" s="0"/>
      <c r="QN31" s="0"/>
      <c r="QO31" s="0"/>
      <c r="QP31" s="0"/>
      <c r="QQ31" s="0"/>
      <c r="QR31" s="0"/>
      <c r="QS31" s="0"/>
      <c r="QT31" s="0"/>
      <c r="QU31" s="0"/>
      <c r="QV31" s="0"/>
      <c r="QW31" s="0"/>
      <c r="QX31" s="0"/>
      <c r="QY31" s="0"/>
      <c r="QZ31" s="0"/>
      <c r="RA31" s="0"/>
      <c r="RB31" s="0"/>
      <c r="RC31" s="0"/>
      <c r="RD31" s="0"/>
      <c r="RE31" s="0"/>
      <c r="RF31" s="0"/>
      <c r="RG31" s="0"/>
      <c r="RH31" s="0"/>
      <c r="RI31" s="0"/>
      <c r="RJ31" s="0"/>
      <c r="RK31" s="0"/>
      <c r="RL31" s="0"/>
      <c r="RM31" s="0"/>
      <c r="RN31" s="0"/>
      <c r="RO31" s="0"/>
      <c r="RP31" s="0"/>
      <c r="RQ31" s="0"/>
      <c r="RR31" s="0"/>
      <c r="RS31" s="0"/>
      <c r="RT31" s="0"/>
      <c r="RU31" s="0"/>
      <c r="RV31" s="0"/>
      <c r="RW31" s="0"/>
      <c r="RX31" s="0"/>
      <c r="RY31" s="0"/>
      <c r="RZ31" s="0"/>
      <c r="SA31" s="0"/>
      <c r="SB31" s="0"/>
      <c r="SC31" s="0"/>
      <c r="SD31" s="0"/>
      <c r="SE31" s="0"/>
      <c r="SF31" s="0"/>
      <c r="SG31" s="0"/>
      <c r="SH31" s="0"/>
      <c r="SI31" s="0"/>
      <c r="SJ31" s="0"/>
      <c r="SK31" s="0"/>
      <c r="SL31" s="0"/>
      <c r="SM31" s="0"/>
      <c r="SN31" s="0"/>
      <c r="SO31" s="0"/>
      <c r="SP31" s="0"/>
      <c r="SQ31" s="0"/>
      <c r="SR31" s="0"/>
      <c r="SS31" s="0"/>
      <c r="ST31" s="0"/>
      <c r="SU31" s="0"/>
      <c r="SV31" s="0"/>
      <c r="SW31" s="0"/>
      <c r="SX31" s="0"/>
      <c r="SY31" s="0"/>
      <c r="SZ31" s="0"/>
      <c r="TA31" s="0"/>
      <c r="TB31" s="0"/>
      <c r="TC31" s="0"/>
      <c r="TD31" s="0"/>
      <c r="TE31" s="0"/>
      <c r="TF31" s="0"/>
      <c r="TG31" s="0"/>
      <c r="TH31" s="0"/>
      <c r="TI31" s="0"/>
      <c r="TJ31" s="0"/>
      <c r="TK31" s="0"/>
      <c r="TL31" s="0"/>
      <c r="TM31" s="0"/>
      <c r="TN31" s="0"/>
      <c r="TO31" s="0"/>
      <c r="TP31" s="0"/>
      <c r="TQ31" s="0"/>
      <c r="TR31" s="0"/>
      <c r="TS31" s="0"/>
      <c r="TT31" s="0"/>
      <c r="TU31" s="0"/>
      <c r="TV31" s="0"/>
      <c r="TW31" s="0"/>
      <c r="TX31" s="0"/>
      <c r="TY31" s="0"/>
      <c r="TZ31" s="0"/>
      <c r="UA31" s="0"/>
      <c r="UB31" s="0"/>
      <c r="UC31" s="0"/>
      <c r="UD31" s="0"/>
      <c r="UE31" s="0"/>
      <c r="UF31" s="0"/>
      <c r="UG31" s="0"/>
      <c r="UH31" s="0"/>
      <c r="UI31" s="0"/>
      <c r="UJ31" s="0"/>
      <c r="UK31" s="0"/>
      <c r="UL31" s="0"/>
      <c r="UM31" s="0"/>
      <c r="UN31" s="0"/>
      <c r="UO31" s="0"/>
      <c r="UP31" s="0"/>
      <c r="UQ31" s="0"/>
      <c r="UR31" s="0"/>
      <c r="US31" s="0"/>
      <c r="UT31" s="0"/>
      <c r="UU31" s="0"/>
      <c r="UV31" s="0"/>
      <c r="UW31" s="0"/>
      <c r="UX31" s="0"/>
      <c r="UY31" s="0"/>
      <c r="UZ31" s="0"/>
      <c r="VA31" s="0"/>
      <c r="VB31" s="0"/>
      <c r="VC31" s="0"/>
      <c r="VD31" s="0"/>
      <c r="VE31" s="0"/>
      <c r="VF31" s="0"/>
      <c r="VG31" s="0"/>
      <c r="VH31" s="0"/>
      <c r="VI31" s="0"/>
      <c r="VJ31" s="0"/>
      <c r="VK31" s="0"/>
      <c r="VL31" s="0"/>
      <c r="VM31" s="0"/>
      <c r="VN31" s="0"/>
      <c r="VO31" s="0"/>
      <c r="VP31" s="0"/>
      <c r="VQ31" s="0"/>
      <c r="VR31" s="0"/>
      <c r="VS31" s="0"/>
      <c r="VT31" s="0"/>
      <c r="VU31" s="0"/>
      <c r="VV31" s="0"/>
      <c r="VW31" s="0"/>
      <c r="VX31" s="0"/>
      <c r="VY31" s="0"/>
      <c r="VZ31" s="0"/>
      <c r="WA31" s="0"/>
      <c r="WB31" s="0"/>
      <c r="WC31" s="0"/>
      <c r="WD31" s="0"/>
      <c r="WE31" s="0"/>
      <c r="WF31" s="0"/>
      <c r="WG31" s="0"/>
      <c r="WH31" s="0"/>
      <c r="WI31" s="0"/>
      <c r="WJ31" s="0"/>
      <c r="WK31" s="0"/>
      <c r="WL31" s="0"/>
      <c r="WM31" s="0"/>
      <c r="WN31" s="0"/>
      <c r="WO31" s="0"/>
      <c r="WP31" s="0"/>
      <c r="WQ31" s="0"/>
      <c r="WR31" s="0"/>
      <c r="WS31" s="0"/>
      <c r="WT31" s="0"/>
      <c r="WU31" s="0"/>
      <c r="WV31" s="0"/>
      <c r="WW31" s="0"/>
      <c r="WX31" s="0"/>
      <c r="WY31" s="0"/>
      <c r="WZ31" s="0"/>
      <c r="XA31" s="0"/>
      <c r="XB31" s="0"/>
      <c r="XC31" s="0"/>
      <c r="XD31" s="0"/>
      <c r="XE31" s="0"/>
      <c r="XF31" s="0"/>
      <c r="XG31" s="0"/>
      <c r="XH31" s="0"/>
      <c r="XI31" s="0"/>
      <c r="XJ31" s="0"/>
      <c r="XK31" s="0"/>
      <c r="XL31" s="0"/>
      <c r="XM31" s="0"/>
      <c r="XN31" s="0"/>
      <c r="XO31" s="0"/>
      <c r="XP31" s="0"/>
      <c r="XQ31" s="0"/>
      <c r="XR31" s="0"/>
      <c r="XS31" s="0"/>
      <c r="XT31" s="0"/>
      <c r="XU31" s="0"/>
      <c r="XV31" s="0"/>
      <c r="XW31" s="0"/>
      <c r="XX31" s="0"/>
      <c r="XY31" s="0"/>
      <c r="XZ31" s="0"/>
      <c r="YA31" s="0"/>
      <c r="YB31" s="0"/>
      <c r="YC31" s="0"/>
      <c r="YD31" s="0"/>
      <c r="YE31" s="0"/>
      <c r="YF31" s="0"/>
      <c r="YG31" s="0"/>
      <c r="YH31" s="0"/>
      <c r="YI31" s="0"/>
      <c r="YJ31" s="0"/>
      <c r="YK31" s="0"/>
      <c r="YL31" s="0"/>
      <c r="YM31" s="0"/>
      <c r="YN31" s="0"/>
      <c r="YO31" s="0"/>
      <c r="YP31" s="0"/>
      <c r="YQ31" s="0"/>
      <c r="YR31" s="0"/>
      <c r="YS31" s="0"/>
      <c r="YT31" s="0"/>
      <c r="YU31" s="0"/>
      <c r="YV31" s="0"/>
      <c r="YW31" s="0"/>
      <c r="YX31" s="0"/>
      <c r="YY31" s="0"/>
      <c r="YZ31" s="0"/>
      <c r="ZA31" s="0"/>
      <c r="ZB31" s="0"/>
      <c r="ZC31" s="0"/>
      <c r="ZD31" s="0"/>
      <c r="ZE31" s="0"/>
      <c r="ZF31" s="0"/>
      <c r="ZG31" s="0"/>
      <c r="ZH31" s="0"/>
      <c r="ZI31" s="0"/>
      <c r="ZJ31" s="0"/>
      <c r="ZK31" s="0"/>
      <c r="ZL31" s="0"/>
      <c r="ZM31" s="0"/>
      <c r="ZN31" s="0"/>
      <c r="ZO31" s="0"/>
      <c r="ZP31" s="0"/>
      <c r="ZQ31" s="0"/>
      <c r="ZR31" s="0"/>
      <c r="ZS31" s="0"/>
      <c r="ZT31" s="0"/>
      <c r="ZU31" s="0"/>
      <c r="ZV31" s="0"/>
      <c r="ZW31" s="0"/>
      <c r="ZX31" s="0"/>
      <c r="ZY31" s="0"/>
      <c r="ZZ31" s="0"/>
      <c r="AAA31" s="0"/>
      <c r="AAB31" s="0"/>
      <c r="AAC31" s="0"/>
      <c r="AAD31" s="0"/>
      <c r="AAE31" s="0"/>
      <c r="AAF31" s="0"/>
      <c r="AAG31" s="0"/>
      <c r="AAH31" s="0"/>
      <c r="AAI31" s="0"/>
      <c r="AAJ31" s="0"/>
      <c r="AAK31" s="0"/>
      <c r="AAL31" s="0"/>
      <c r="AAM31" s="0"/>
      <c r="AAN31" s="0"/>
      <c r="AAO31" s="0"/>
      <c r="AAP31" s="0"/>
      <c r="AAQ31" s="0"/>
      <c r="AAR31" s="0"/>
      <c r="AAS31" s="0"/>
      <c r="AAT31" s="0"/>
      <c r="AAU31" s="0"/>
      <c r="AAV31" s="0"/>
      <c r="AAW31" s="0"/>
      <c r="AAX31" s="0"/>
      <c r="AAY31" s="0"/>
      <c r="AAZ31" s="0"/>
      <c r="ABA31" s="0"/>
      <c r="ABB31" s="0"/>
      <c r="ABC31" s="0"/>
      <c r="ABD31" s="0"/>
      <c r="ABE31" s="0"/>
      <c r="ABF31" s="0"/>
      <c r="ABG31" s="0"/>
      <c r="ABH31" s="0"/>
      <c r="ABI31" s="0"/>
      <c r="ABJ31" s="0"/>
      <c r="ABK31" s="0"/>
      <c r="ABL31" s="0"/>
      <c r="ABM31" s="0"/>
      <c r="ABN31" s="0"/>
      <c r="ABO31" s="0"/>
      <c r="ABP31" s="0"/>
      <c r="ABQ31" s="0"/>
      <c r="ABR31" s="0"/>
      <c r="ABS31" s="0"/>
      <c r="ABT31" s="0"/>
      <c r="ABU31" s="0"/>
      <c r="ABV31" s="0"/>
      <c r="ABW31" s="0"/>
      <c r="ABX31" s="0"/>
      <c r="ABY31" s="0"/>
      <c r="ABZ31" s="0"/>
      <c r="ACA31" s="0"/>
      <c r="ACB31" s="0"/>
      <c r="ACC31" s="0"/>
      <c r="ACD31" s="0"/>
      <c r="ACE31" s="0"/>
      <c r="ACF31" s="0"/>
      <c r="ACG31" s="0"/>
      <c r="ACH31" s="0"/>
      <c r="ACI31" s="0"/>
      <c r="ACJ31" s="0"/>
      <c r="ACK31" s="0"/>
      <c r="ACL31" s="0"/>
      <c r="ACM31" s="0"/>
      <c r="ACN31" s="0"/>
      <c r="ACO31" s="0"/>
      <c r="ACP31" s="0"/>
      <c r="ACQ31" s="0"/>
      <c r="ACR31" s="0"/>
      <c r="ACS31" s="0"/>
      <c r="ACT31" s="0"/>
      <c r="ACU31" s="0"/>
      <c r="ACV31" s="0"/>
      <c r="ACW31" s="0"/>
      <c r="ACX31" s="0"/>
      <c r="ACY31" s="0"/>
      <c r="ACZ31" s="0"/>
      <c r="ADA31" s="0"/>
      <c r="ADB31" s="0"/>
      <c r="ADC31" s="0"/>
      <c r="ADD31" s="0"/>
      <c r="ADE31" s="0"/>
      <c r="ADF31" s="0"/>
      <c r="ADG31" s="0"/>
      <c r="ADH31" s="0"/>
      <c r="ADI31" s="0"/>
      <c r="ADJ31" s="0"/>
      <c r="ADK31" s="0"/>
      <c r="ADL31" s="0"/>
      <c r="ADM31" s="0"/>
      <c r="ADN31" s="0"/>
      <c r="ADO31" s="0"/>
      <c r="ADP31" s="0"/>
      <c r="ADQ31" s="0"/>
      <c r="ADR31" s="0"/>
      <c r="ADS31" s="0"/>
      <c r="ADT31" s="0"/>
      <c r="ADU31" s="0"/>
      <c r="ADV31" s="0"/>
      <c r="ADW31" s="0"/>
      <c r="ADX31" s="0"/>
      <c r="ADY31" s="0"/>
      <c r="ADZ31" s="0"/>
      <c r="AEA31" s="0"/>
      <c r="AEB31" s="0"/>
      <c r="AEC31" s="0"/>
      <c r="AED31" s="0"/>
      <c r="AEE31" s="0"/>
      <c r="AEF31" s="0"/>
      <c r="AEG31" s="0"/>
      <c r="AEH31" s="0"/>
      <c r="AEI31" s="0"/>
      <c r="AEJ31" s="0"/>
      <c r="AEK31" s="0"/>
      <c r="AEL31" s="0"/>
      <c r="AEM31" s="0"/>
      <c r="AEN31" s="0"/>
      <c r="AEO31" s="0"/>
      <c r="AEP31" s="0"/>
      <c r="AEQ31" s="0"/>
      <c r="AER31" s="0"/>
      <c r="AES31" s="0"/>
      <c r="AET31" s="0"/>
      <c r="AEU31" s="0"/>
      <c r="AEV31" s="0"/>
      <c r="AEW31" s="0"/>
      <c r="AEX31" s="0"/>
      <c r="AEY31" s="0"/>
      <c r="AEZ31" s="0"/>
      <c r="AFA31" s="0"/>
      <c r="AFB31" s="0"/>
      <c r="AFC31" s="0"/>
      <c r="AFD31" s="0"/>
      <c r="AFE31" s="0"/>
      <c r="AFF31" s="0"/>
      <c r="AFG31" s="0"/>
      <c r="AFH31" s="0"/>
      <c r="AFI31" s="0"/>
      <c r="AFJ31" s="0"/>
      <c r="AFK31" s="0"/>
      <c r="AFL31" s="0"/>
      <c r="AFM31" s="0"/>
      <c r="AFN31" s="0"/>
      <c r="AFO31" s="0"/>
      <c r="AFP31" s="0"/>
      <c r="AFQ31" s="0"/>
      <c r="AFR31" s="0"/>
      <c r="AFS31" s="0"/>
      <c r="AFT31" s="0"/>
      <c r="AFU31" s="0"/>
      <c r="AFV31" s="0"/>
      <c r="AFW31" s="0"/>
      <c r="AFX31" s="0"/>
      <c r="AFY31" s="0"/>
      <c r="AFZ31" s="0"/>
      <c r="AGA31" s="0"/>
      <c r="AGB31" s="0"/>
      <c r="AGC31" s="0"/>
      <c r="AGD31" s="0"/>
      <c r="AGE31" s="0"/>
      <c r="AGF31" s="0"/>
      <c r="AGG31" s="0"/>
      <c r="AGH31" s="0"/>
      <c r="AGI31" s="0"/>
      <c r="AGJ31" s="0"/>
      <c r="AGK31" s="0"/>
      <c r="AGL31" s="0"/>
      <c r="AGM31" s="0"/>
      <c r="AGN31" s="0"/>
      <c r="AGO31" s="0"/>
      <c r="AGP31" s="0"/>
      <c r="AGQ31" s="0"/>
      <c r="AGR31" s="0"/>
      <c r="AGS31" s="0"/>
      <c r="AGT31" s="0"/>
      <c r="AGU31" s="0"/>
      <c r="AGV31" s="0"/>
      <c r="AGW31" s="0"/>
      <c r="AGX31" s="0"/>
      <c r="AGY31" s="0"/>
      <c r="AGZ31" s="0"/>
      <c r="AHA31" s="0"/>
      <c r="AHB31" s="0"/>
      <c r="AHC31" s="0"/>
      <c r="AHD31" s="0"/>
      <c r="AHE31" s="0"/>
      <c r="AHF31" s="0"/>
      <c r="AHG31" s="0"/>
      <c r="AHH31" s="0"/>
      <c r="AHI31" s="0"/>
      <c r="AHJ31" s="0"/>
      <c r="AHK31" s="0"/>
      <c r="AHL31" s="0"/>
      <c r="AHM31" s="0"/>
      <c r="AHN31" s="0"/>
      <c r="AHO31" s="0"/>
      <c r="AHP31" s="0"/>
      <c r="AHQ31" s="0"/>
      <c r="AHR31" s="0"/>
      <c r="AHS31" s="0"/>
      <c r="AHT31" s="0"/>
      <c r="AHU31" s="0"/>
      <c r="AHV31" s="0"/>
      <c r="AHW31" s="0"/>
      <c r="AHX31" s="0"/>
      <c r="AHY31" s="0"/>
      <c r="AHZ31" s="0"/>
      <c r="AIA31" s="0"/>
      <c r="AIB31" s="0"/>
      <c r="AIC31" s="0"/>
      <c r="AID31" s="0"/>
      <c r="AIE31" s="0"/>
      <c r="AIF31" s="0"/>
      <c r="AIG31" s="0"/>
      <c r="AIH31" s="0"/>
      <c r="AII31" s="0"/>
      <c r="AIJ31" s="0"/>
      <c r="AIK31" s="0"/>
      <c r="AIL31" s="0"/>
      <c r="AIM31" s="0"/>
      <c r="AIN31" s="0"/>
      <c r="AIO31" s="0"/>
      <c r="AIP31" s="0"/>
      <c r="AIQ31" s="0"/>
      <c r="AIR31" s="0"/>
      <c r="AIS31" s="0"/>
      <c r="AIT31" s="0"/>
      <c r="AIU31" s="0"/>
      <c r="AIV31" s="0"/>
      <c r="AIW31" s="0"/>
      <c r="AIX31" s="0"/>
      <c r="AIY31" s="0"/>
      <c r="AIZ31" s="0"/>
      <c r="AJA31" s="0"/>
      <c r="AJB31" s="0"/>
      <c r="AJC31" s="0"/>
      <c r="AJD31" s="0"/>
      <c r="AJE31" s="0"/>
      <c r="AJF31" s="0"/>
      <c r="AJG31" s="0"/>
      <c r="AJH31" s="0"/>
      <c r="AJI31" s="0"/>
      <c r="AJJ31" s="0"/>
      <c r="AJK31" s="0"/>
      <c r="AJL31" s="0"/>
      <c r="AJM31" s="0"/>
      <c r="AJN31" s="0"/>
      <c r="AJO31" s="0"/>
      <c r="AJP31" s="0"/>
      <c r="AJQ31" s="0"/>
      <c r="AJR31" s="0"/>
      <c r="AJS31" s="0"/>
      <c r="AJT31" s="0"/>
      <c r="AJU31" s="0"/>
      <c r="AJV31" s="0"/>
      <c r="AJW31" s="0"/>
      <c r="AJX31" s="0"/>
      <c r="AJY31" s="0"/>
      <c r="AJZ31" s="0"/>
      <c r="AKA31" s="0"/>
      <c r="AKB31" s="0"/>
      <c r="AKC31" s="0"/>
      <c r="AKD31" s="0"/>
      <c r="AKE31" s="0"/>
      <c r="AKF31" s="0"/>
      <c r="AKG31" s="0"/>
      <c r="AKH31" s="0"/>
      <c r="AKI31" s="0"/>
      <c r="AKJ31" s="0"/>
      <c r="AKK31" s="0"/>
      <c r="AKL31" s="0"/>
      <c r="AKM31" s="0"/>
      <c r="AKN31" s="0"/>
      <c r="AKO31" s="0"/>
      <c r="AKP31" s="0"/>
      <c r="AKQ31" s="0"/>
      <c r="AKR31" s="0"/>
      <c r="AKS31" s="0"/>
      <c r="AKT31" s="0"/>
      <c r="AKU31" s="0"/>
      <c r="AKV31" s="0"/>
      <c r="AKW31" s="0"/>
      <c r="AKX31" s="0"/>
      <c r="AKY31" s="0"/>
      <c r="AKZ31" s="0"/>
      <c r="ALA31" s="0"/>
      <c r="ALB31" s="0"/>
      <c r="ALC31" s="0"/>
      <c r="ALD31" s="0"/>
      <c r="ALE31" s="0"/>
      <c r="ALF31" s="0"/>
      <c r="ALG31" s="0"/>
      <c r="ALH31" s="0"/>
      <c r="ALI31" s="0"/>
      <c r="ALJ31" s="0"/>
      <c r="ALK31" s="0"/>
      <c r="ALL31" s="0"/>
      <c r="ALM31" s="0"/>
      <c r="ALN31" s="0"/>
      <c r="ALO31" s="0"/>
      <c r="ALP31" s="0"/>
      <c r="ALQ31" s="0"/>
      <c r="ALR31" s="0"/>
      <c r="ALS31" s="0"/>
      <c r="ALT31" s="0"/>
      <c r="ALU31" s="0"/>
      <c r="ALV31" s="0"/>
      <c r="ALW31" s="0"/>
      <c r="ALX31" s="0"/>
      <c r="ALY31" s="0"/>
      <c r="ALZ31" s="0"/>
      <c r="AMA31" s="0"/>
      <c r="AMB31" s="0"/>
      <c r="AMC31" s="0"/>
      <c r="AMD31" s="0"/>
      <c r="AME31" s="0"/>
      <c r="AMF31" s="0"/>
      <c r="AMG31" s="0"/>
      <c r="AMH31" s="0"/>
      <c r="AMI31" s="0"/>
      <c r="AMJ31" s="0"/>
    </row>
    <row r="32" customFormat="false" ht="15.75" hidden="false" customHeight="false" outlineLevel="0" collapsed="false">
      <c r="A32" s="139"/>
      <c r="B32" s="35"/>
      <c r="C32" s="35"/>
      <c r="D32" s="35"/>
      <c r="E32" s="35"/>
      <c r="F32" s="35" t="n">
        <v>1</v>
      </c>
      <c r="G32" s="35" t="n">
        <v>7000</v>
      </c>
      <c r="H32" s="35" t="n">
        <f aca="false">G32*F32</f>
        <v>7000</v>
      </c>
      <c r="I32" s="36" t="s">
        <v>405</v>
      </c>
      <c r="J32" s="37" t="n">
        <v>7000</v>
      </c>
      <c r="K32" s="35" t="n">
        <v>0</v>
      </c>
      <c r="L32" s="35"/>
      <c r="M32" s="0"/>
      <c r="N32" s="0"/>
      <c r="O32" s="0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0"/>
      <c r="AC32" s="0"/>
      <c r="AD32" s="0"/>
      <c r="AE32" s="0"/>
      <c r="AF32" s="0"/>
      <c r="AG32" s="0"/>
      <c r="AH32" s="0"/>
      <c r="AI32" s="0"/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0"/>
      <c r="BC32" s="0"/>
      <c r="BD32" s="0"/>
      <c r="BE32" s="0"/>
      <c r="BF32" s="0"/>
      <c r="BG32" s="0"/>
      <c r="BH32" s="0"/>
      <c r="BI32" s="0"/>
      <c r="BJ32" s="0"/>
      <c r="BK32" s="0"/>
      <c r="BL32" s="0"/>
      <c r="BM32" s="0"/>
      <c r="BN32" s="0"/>
      <c r="BO32" s="0"/>
      <c r="BP32" s="0"/>
      <c r="BQ32" s="0"/>
      <c r="BR32" s="0"/>
      <c r="BS32" s="0"/>
      <c r="BT32" s="0"/>
      <c r="BU32" s="0"/>
      <c r="BV32" s="0"/>
      <c r="BW32" s="0"/>
      <c r="BX32" s="0"/>
      <c r="BY32" s="0"/>
      <c r="BZ32" s="0"/>
      <c r="CA32" s="0"/>
      <c r="CB32" s="0"/>
      <c r="CC32" s="0"/>
      <c r="CD32" s="0"/>
      <c r="CE32" s="0"/>
      <c r="CF32" s="0"/>
      <c r="CG32" s="0"/>
      <c r="CH32" s="0"/>
      <c r="CI32" s="0"/>
      <c r="CJ32" s="0"/>
      <c r="CK32" s="0"/>
      <c r="CL32" s="0"/>
      <c r="CM32" s="0"/>
      <c r="CN32" s="0"/>
      <c r="CO32" s="0"/>
      <c r="CP32" s="0"/>
      <c r="CQ32" s="0"/>
      <c r="CR32" s="0"/>
      <c r="CS32" s="0"/>
      <c r="CT32" s="0"/>
      <c r="CU32" s="0"/>
      <c r="CV32" s="0"/>
      <c r="CW32" s="0"/>
      <c r="CX32" s="0"/>
      <c r="CY32" s="0"/>
      <c r="CZ32" s="0"/>
      <c r="DA32" s="0"/>
      <c r="DB32" s="0"/>
      <c r="DC32" s="0"/>
      <c r="DD32" s="0"/>
      <c r="DE32" s="0"/>
      <c r="DF32" s="0"/>
      <c r="DG32" s="0"/>
      <c r="DH32" s="0"/>
      <c r="DI32" s="0"/>
      <c r="DJ32" s="0"/>
      <c r="DK32" s="0"/>
      <c r="DL32" s="0"/>
      <c r="DM32" s="0"/>
      <c r="DN32" s="0"/>
      <c r="DO32" s="0"/>
      <c r="DP32" s="0"/>
      <c r="DQ32" s="0"/>
      <c r="DR32" s="0"/>
      <c r="DS32" s="0"/>
      <c r="DT32" s="0"/>
      <c r="DU32" s="0"/>
      <c r="DV32" s="0"/>
      <c r="DW32" s="0"/>
      <c r="DX32" s="0"/>
      <c r="DY32" s="0"/>
      <c r="DZ32" s="0"/>
      <c r="EA32" s="0"/>
      <c r="EB32" s="0"/>
      <c r="EC32" s="0"/>
      <c r="ED32" s="0"/>
      <c r="EE32" s="0"/>
      <c r="EF32" s="0"/>
      <c r="EG32" s="0"/>
      <c r="EH32" s="0"/>
      <c r="EI32" s="0"/>
      <c r="EJ32" s="0"/>
      <c r="EK32" s="0"/>
      <c r="EL32" s="0"/>
      <c r="EM32" s="0"/>
      <c r="EN32" s="0"/>
      <c r="EO32" s="0"/>
      <c r="EP32" s="0"/>
      <c r="EQ32" s="0"/>
      <c r="ER32" s="0"/>
      <c r="ES32" s="0"/>
      <c r="ET32" s="0"/>
      <c r="EU32" s="0"/>
      <c r="EV32" s="0"/>
      <c r="EW32" s="0"/>
      <c r="EX32" s="0"/>
      <c r="EY32" s="0"/>
      <c r="EZ32" s="0"/>
      <c r="FA32" s="0"/>
      <c r="FB32" s="0"/>
      <c r="FC32" s="0"/>
      <c r="FD32" s="0"/>
      <c r="FE32" s="0"/>
      <c r="FF32" s="0"/>
      <c r="FG32" s="0"/>
      <c r="FH32" s="0"/>
      <c r="FI32" s="0"/>
      <c r="FJ32" s="0"/>
      <c r="FK32" s="0"/>
      <c r="FL32" s="0"/>
      <c r="FM32" s="0"/>
      <c r="FN32" s="0"/>
      <c r="FO32" s="0"/>
      <c r="FP32" s="0"/>
      <c r="FQ32" s="0"/>
      <c r="FR32" s="0"/>
      <c r="FS32" s="0"/>
      <c r="FT32" s="0"/>
      <c r="FU32" s="0"/>
      <c r="FV32" s="0"/>
      <c r="FW32" s="0"/>
      <c r="FX32" s="0"/>
      <c r="FY32" s="0"/>
      <c r="FZ32" s="0"/>
      <c r="GA32" s="0"/>
      <c r="GB32" s="0"/>
      <c r="GC32" s="0"/>
      <c r="GD32" s="0"/>
      <c r="GE32" s="0"/>
      <c r="GF32" s="0"/>
      <c r="GG32" s="0"/>
      <c r="GH32" s="0"/>
      <c r="GI32" s="0"/>
      <c r="GJ32" s="0"/>
      <c r="GK32" s="0"/>
      <c r="GL32" s="0"/>
      <c r="GM32" s="0"/>
      <c r="GN32" s="0"/>
      <c r="GO32" s="0"/>
      <c r="GP32" s="0"/>
      <c r="GQ32" s="0"/>
      <c r="GR32" s="0"/>
      <c r="GS32" s="0"/>
      <c r="GT32" s="0"/>
      <c r="GU32" s="0"/>
      <c r="GV32" s="0"/>
      <c r="GW32" s="0"/>
      <c r="GX32" s="0"/>
      <c r="GY32" s="0"/>
      <c r="GZ32" s="0"/>
      <c r="HA32" s="0"/>
      <c r="HB32" s="0"/>
      <c r="HC32" s="0"/>
      <c r="HD32" s="0"/>
      <c r="HE32" s="0"/>
      <c r="HF32" s="0"/>
      <c r="HG32" s="0"/>
      <c r="HH32" s="0"/>
      <c r="HI32" s="0"/>
      <c r="HJ32" s="0"/>
      <c r="HK32" s="0"/>
      <c r="HL32" s="0"/>
      <c r="HM32" s="0"/>
      <c r="HN32" s="0"/>
      <c r="HO32" s="0"/>
      <c r="HP32" s="0"/>
      <c r="HQ32" s="0"/>
      <c r="HR32" s="0"/>
      <c r="HS32" s="0"/>
      <c r="HT32" s="0"/>
      <c r="HU32" s="0"/>
      <c r="HV32" s="0"/>
      <c r="HW32" s="0"/>
      <c r="HX32" s="0"/>
      <c r="HY32" s="0"/>
      <c r="HZ32" s="0"/>
      <c r="IA32" s="0"/>
      <c r="IB32" s="0"/>
      <c r="IC32" s="0"/>
      <c r="ID32" s="0"/>
      <c r="IE32" s="0"/>
      <c r="IF32" s="0"/>
      <c r="IG32" s="0"/>
      <c r="IH32" s="0"/>
      <c r="II32" s="0"/>
      <c r="IJ32" s="0"/>
      <c r="IK32" s="0"/>
      <c r="IL32" s="0"/>
      <c r="IM32" s="0"/>
      <c r="IN32" s="0"/>
      <c r="IO32" s="0"/>
      <c r="IP32" s="0"/>
      <c r="IQ32" s="0"/>
      <c r="IR32" s="0"/>
      <c r="IS32" s="0"/>
      <c r="IT32" s="0"/>
      <c r="IU32" s="0"/>
      <c r="IV32" s="0"/>
      <c r="IW32" s="0"/>
      <c r="IX32" s="0"/>
      <c r="IY32" s="0"/>
      <c r="IZ32" s="0"/>
      <c r="JA32" s="0"/>
      <c r="JB32" s="0"/>
      <c r="JC32" s="0"/>
      <c r="JD32" s="0"/>
      <c r="JE32" s="0"/>
      <c r="JF32" s="0"/>
      <c r="JG32" s="0"/>
      <c r="JH32" s="0"/>
      <c r="JI32" s="0"/>
      <c r="JJ32" s="0"/>
      <c r="JK32" s="0"/>
      <c r="JL32" s="0"/>
      <c r="JM32" s="0"/>
      <c r="JN32" s="0"/>
      <c r="JO32" s="0"/>
      <c r="JP32" s="0"/>
      <c r="JQ32" s="0"/>
      <c r="JR32" s="0"/>
      <c r="JS32" s="0"/>
      <c r="JT32" s="0"/>
      <c r="JU32" s="0"/>
      <c r="JV32" s="0"/>
      <c r="JW32" s="0"/>
      <c r="JX32" s="0"/>
      <c r="JY32" s="0"/>
      <c r="JZ32" s="0"/>
      <c r="KA32" s="0"/>
      <c r="KB32" s="0"/>
      <c r="KC32" s="0"/>
      <c r="KD32" s="0"/>
      <c r="KE32" s="0"/>
      <c r="KF32" s="0"/>
      <c r="KG32" s="0"/>
      <c r="KH32" s="0"/>
      <c r="KI32" s="0"/>
      <c r="KJ32" s="0"/>
      <c r="KK32" s="0"/>
      <c r="KL32" s="0"/>
      <c r="KM32" s="0"/>
      <c r="KN32" s="0"/>
      <c r="KO32" s="0"/>
      <c r="KP32" s="0"/>
      <c r="KQ32" s="0"/>
      <c r="KR32" s="0"/>
      <c r="KS32" s="0"/>
      <c r="KT32" s="0"/>
      <c r="KU32" s="0"/>
      <c r="KV32" s="0"/>
      <c r="KW32" s="0"/>
      <c r="KX32" s="0"/>
      <c r="KY32" s="0"/>
      <c r="KZ32" s="0"/>
      <c r="LA32" s="0"/>
      <c r="LB32" s="0"/>
      <c r="LC32" s="0"/>
      <c r="LD32" s="0"/>
      <c r="LE32" s="0"/>
      <c r="LF32" s="0"/>
      <c r="LG32" s="0"/>
      <c r="LH32" s="0"/>
      <c r="LI32" s="0"/>
      <c r="LJ32" s="0"/>
      <c r="LK32" s="0"/>
      <c r="LL32" s="0"/>
      <c r="LM32" s="0"/>
      <c r="LN32" s="0"/>
      <c r="LO32" s="0"/>
      <c r="LP32" s="0"/>
      <c r="LQ32" s="0"/>
      <c r="LR32" s="0"/>
      <c r="LS32" s="0"/>
      <c r="LT32" s="0"/>
      <c r="LU32" s="0"/>
      <c r="LV32" s="0"/>
      <c r="LW32" s="0"/>
      <c r="LX32" s="0"/>
      <c r="LY32" s="0"/>
      <c r="LZ32" s="0"/>
      <c r="MA32" s="0"/>
      <c r="MB32" s="0"/>
      <c r="MC32" s="0"/>
      <c r="MD32" s="0"/>
      <c r="ME32" s="0"/>
      <c r="MF32" s="0"/>
      <c r="MG32" s="0"/>
      <c r="MH32" s="0"/>
      <c r="MI32" s="0"/>
      <c r="MJ32" s="0"/>
      <c r="MK32" s="0"/>
      <c r="ML32" s="0"/>
      <c r="MM32" s="0"/>
      <c r="MN32" s="0"/>
      <c r="MO32" s="0"/>
      <c r="MP32" s="0"/>
      <c r="MQ32" s="0"/>
      <c r="MR32" s="0"/>
      <c r="MS32" s="0"/>
      <c r="MT32" s="0"/>
      <c r="MU32" s="0"/>
      <c r="MV32" s="0"/>
      <c r="MW32" s="0"/>
      <c r="MX32" s="0"/>
      <c r="MY32" s="0"/>
      <c r="MZ32" s="0"/>
      <c r="NA32" s="0"/>
      <c r="NB32" s="0"/>
      <c r="NC32" s="0"/>
      <c r="ND32" s="0"/>
      <c r="NE32" s="0"/>
      <c r="NF32" s="0"/>
      <c r="NG32" s="0"/>
      <c r="NH32" s="0"/>
      <c r="NI32" s="0"/>
      <c r="NJ32" s="0"/>
      <c r="NK32" s="0"/>
      <c r="NL32" s="0"/>
      <c r="NM32" s="0"/>
      <c r="NN32" s="0"/>
      <c r="NO32" s="0"/>
      <c r="NP32" s="0"/>
      <c r="NQ32" s="0"/>
      <c r="NR32" s="0"/>
      <c r="NS32" s="0"/>
      <c r="NT32" s="0"/>
      <c r="NU32" s="0"/>
      <c r="NV32" s="0"/>
      <c r="NW32" s="0"/>
      <c r="NX32" s="0"/>
      <c r="NY32" s="0"/>
      <c r="NZ32" s="0"/>
      <c r="OA32" s="0"/>
      <c r="OB32" s="0"/>
      <c r="OC32" s="0"/>
      <c r="OD32" s="0"/>
      <c r="OE32" s="0"/>
      <c r="OF32" s="0"/>
      <c r="OG32" s="0"/>
      <c r="OH32" s="0"/>
      <c r="OI32" s="0"/>
      <c r="OJ32" s="0"/>
      <c r="OK32" s="0"/>
      <c r="OL32" s="0"/>
      <c r="OM32" s="0"/>
      <c r="ON32" s="0"/>
      <c r="OO32" s="0"/>
      <c r="OP32" s="0"/>
      <c r="OQ32" s="0"/>
      <c r="OR32" s="0"/>
      <c r="OS32" s="0"/>
      <c r="OT32" s="0"/>
      <c r="OU32" s="0"/>
      <c r="OV32" s="0"/>
      <c r="OW32" s="0"/>
      <c r="OX32" s="0"/>
      <c r="OY32" s="0"/>
      <c r="OZ32" s="0"/>
      <c r="PA32" s="0"/>
      <c r="PB32" s="0"/>
      <c r="PC32" s="0"/>
      <c r="PD32" s="0"/>
      <c r="PE32" s="0"/>
      <c r="PF32" s="0"/>
      <c r="PG32" s="0"/>
      <c r="PH32" s="0"/>
      <c r="PI32" s="0"/>
      <c r="PJ32" s="0"/>
      <c r="PK32" s="0"/>
      <c r="PL32" s="0"/>
      <c r="PM32" s="0"/>
      <c r="PN32" s="0"/>
      <c r="PO32" s="0"/>
      <c r="PP32" s="0"/>
      <c r="PQ32" s="0"/>
      <c r="PR32" s="0"/>
      <c r="PS32" s="0"/>
      <c r="PT32" s="0"/>
      <c r="PU32" s="0"/>
      <c r="PV32" s="0"/>
      <c r="PW32" s="0"/>
      <c r="PX32" s="0"/>
      <c r="PY32" s="0"/>
      <c r="PZ32" s="0"/>
      <c r="QA32" s="0"/>
      <c r="QB32" s="0"/>
      <c r="QC32" s="0"/>
      <c r="QD32" s="0"/>
      <c r="QE32" s="0"/>
      <c r="QF32" s="0"/>
      <c r="QG32" s="0"/>
      <c r="QH32" s="0"/>
      <c r="QI32" s="0"/>
      <c r="QJ32" s="0"/>
      <c r="QK32" s="0"/>
      <c r="QL32" s="0"/>
      <c r="QM32" s="0"/>
      <c r="QN32" s="0"/>
      <c r="QO32" s="0"/>
      <c r="QP32" s="0"/>
      <c r="QQ32" s="0"/>
      <c r="QR32" s="0"/>
      <c r="QS32" s="0"/>
      <c r="QT32" s="0"/>
      <c r="QU32" s="0"/>
      <c r="QV32" s="0"/>
      <c r="QW32" s="0"/>
      <c r="QX32" s="0"/>
      <c r="QY32" s="0"/>
      <c r="QZ32" s="0"/>
      <c r="RA32" s="0"/>
      <c r="RB32" s="0"/>
      <c r="RC32" s="0"/>
      <c r="RD32" s="0"/>
      <c r="RE32" s="0"/>
      <c r="RF32" s="0"/>
      <c r="RG32" s="0"/>
      <c r="RH32" s="0"/>
      <c r="RI32" s="0"/>
      <c r="RJ32" s="0"/>
      <c r="RK32" s="0"/>
      <c r="RL32" s="0"/>
      <c r="RM32" s="0"/>
      <c r="RN32" s="0"/>
      <c r="RO32" s="0"/>
      <c r="RP32" s="0"/>
      <c r="RQ32" s="0"/>
      <c r="RR32" s="0"/>
      <c r="RS32" s="0"/>
      <c r="RT32" s="0"/>
      <c r="RU32" s="0"/>
      <c r="RV32" s="0"/>
      <c r="RW32" s="0"/>
      <c r="RX32" s="0"/>
      <c r="RY32" s="0"/>
      <c r="RZ32" s="0"/>
      <c r="SA32" s="0"/>
      <c r="SB32" s="0"/>
      <c r="SC32" s="0"/>
      <c r="SD32" s="0"/>
      <c r="SE32" s="0"/>
      <c r="SF32" s="0"/>
      <c r="SG32" s="0"/>
      <c r="SH32" s="0"/>
      <c r="SI32" s="0"/>
      <c r="SJ32" s="0"/>
      <c r="SK32" s="0"/>
      <c r="SL32" s="0"/>
      <c r="SM32" s="0"/>
      <c r="SN32" s="0"/>
      <c r="SO32" s="0"/>
      <c r="SP32" s="0"/>
      <c r="SQ32" s="0"/>
      <c r="SR32" s="0"/>
      <c r="SS32" s="0"/>
      <c r="ST32" s="0"/>
      <c r="SU32" s="0"/>
      <c r="SV32" s="0"/>
      <c r="SW32" s="0"/>
      <c r="SX32" s="0"/>
      <c r="SY32" s="0"/>
      <c r="SZ32" s="0"/>
      <c r="TA32" s="0"/>
      <c r="TB32" s="0"/>
      <c r="TC32" s="0"/>
      <c r="TD32" s="0"/>
      <c r="TE32" s="0"/>
      <c r="TF32" s="0"/>
      <c r="TG32" s="0"/>
      <c r="TH32" s="0"/>
      <c r="TI32" s="0"/>
      <c r="TJ32" s="0"/>
      <c r="TK32" s="0"/>
      <c r="TL32" s="0"/>
      <c r="TM32" s="0"/>
      <c r="TN32" s="0"/>
      <c r="TO32" s="0"/>
      <c r="TP32" s="0"/>
      <c r="TQ32" s="0"/>
      <c r="TR32" s="0"/>
      <c r="TS32" s="0"/>
      <c r="TT32" s="0"/>
      <c r="TU32" s="0"/>
      <c r="TV32" s="0"/>
      <c r="TW32" s="0"/>
      <c r="TX32" s="0"/>
      <c r="TY32" s="0"/>
      <c r="TZ32" s="0"/>
      <c r="UA32" s="0"/>
      <c r="UB32" s="0"/>
      <c r="UC32" s="0"/>
      <c r="UD32" s="0"/>
      <c r="UE32" s="0"/>
      <c r="UF32" s="0"/>
      <c r="UG32" s="0"/>
      <c r="UH32" s="0"/>
      <c r="UI32" s="0"/>
      <c r="UJ32" s="0"/>
      <c r="UK32" s="0"/>
      <c r="UL32" s="0"/>
      <c r="UM32" s="0"/>
      <c r="UN32" s="0"/>
      <c r="UO32" s="0"/>
      <c r="UP32" s="0"/>
      <c r="UQ32" s="0"/>
      <c r="UR32" s="0"/>
      <c r="US32" s="0"/>
      <c r="UT32" s="0"/>
      <c r="UU32" s="0"/>
      <c r="UV32" s="0"/>
      <c r="UW32" s="0"/>
      <c r="UX32" s="0"/>
      <c r="UY32" s="0"/>
      <c r="UZ32" s="0"/>
      <c r="VA32" s="0"/>
      <c r="VB32" s="0"/>
      <c r="VC32" s="0"/>
      <c r="VD32" s="0"/>
      <c r="VE32" s="0"/>
      <c r="VF32" s="0"/>
      <c r="VG32" s="0"/>
      <c r="VH32" s="0"/>
      <c r="VI32" s="0"/>
      <c r="VJ32" s="0"/>
      <c r="VK32" s="0"/>
      <c r="VL32" s="0"/>
      <c r="VM32" s="0"/>
      <c r="VN32" s="0"/>
      <c r="VO32" s="0"/>
      <c r="VP32" s="0"/>
      <c r="VQ32" s="0"/>
      <c r="VR32" s="0"/>
      <c r="VS32" s="0"/>
      <c r="VT32" s="0"/>
      <c r="VU32" s="0"/>
      <c r="VV32" s="0"/>
      <c r="VW32" s="0"/>
      <c r="VX32" s="0"/>
      <c r="VY32" s="0"/>
      <c r="VZ32" s="0"/>
      <c r="WA32" s="0"/>
      <c r="WB32" s="0"/>
      <c r="WC32" s="0"/>
      <c r="WD32" s="0"/>
      <c r="WE32" s="0"/>
      <c r="WF32" s="0"/>
      <c r="WG32" s="0"/>
      <c r="WH32" s="0"/>
      <c r="WI32" s="0"/>
      <c r="WJ32" s="0"/>
      <c r="WK32" s="0"/>
      <c r="WL32" s="0"/>
      <c r="WM32" s="0"/>
      <c r="WN32" s="0"/>
      <c r="WO32" s="0"/>
      <c r="WP32" s="0"/>
      <c r="WQ32" s="0"/>
      <c r="WR32" s="0"/>
      <c r="WS32" s="0"/>
      <c r="WT32" s="0"/>
      <c r="WU32" s="0"/>
      <c r="WV32" s="0"/>
      <c r="WW32" s="0"/>
      <c r="WX32" s="0"/>
      <c r="WY32" s="0"/>
      <c r="WZ32" s="0"/>
      <c r="XA32" s="0"/>
      <c r="XB32" s="0"/>
      <c r="XC32" s="0"/>
      <c r="XD32" s="0"/>
      <c r="XE32" s="0"/>
      <c r="XF32" s="0"/>
      <c r="XG32" s="0"/>
      <c r="XH32" s="0"/>
      <c r="XI32" s="0"/>
      <c r="XJ32" s="0"/>
      <c r="XK32" s="0"/>
      <c r="XL32" s="0"/>
      <c r="XM32" s="0"/>
      <c r="XN32" s="0"/>
      <c r="XO32" s="0"/>
      <c r="XP32" s="0"/>
      <c r="XQ32" s="0"/>
      <c r="XR32" s="0"/>
      <c r="XS32" s="0"/>
      <c r="XT32" s="0"/>
      <c r="XU32" s="0"/>
      <c r="XV32" s="0"/>
      <c r="XW32" s="0"/>
      <c r="XX32" s="0"/>
      <c r="XY32" s="0"/>
      <c r="XZ32" s="0"/>
      <c r="YA32" s="0"/>
      <c r="YB32" s="0"/>
      <c r="YC32" s="0"/>
      <c r="YD32" s="0"/>
      <c r="YE32" s="0"/>
      <c r="YF32" s="0"/>
      <c r="YG32" s="0"/>
      <c r="YH32" s="0"/>
      <c r="YI32" s="0"/>
      <c r="YJ32" s="0"/>
      <c r="YK32" s="0"/>
      <c r="YL32" s="0"/>
      <c r="YM32" s="0"/>
      <c r="YN32" s="0"/>
      <c r="YO32" s="0"/>
      <c r="YP32" s="0"/>
      <c r="YQ32" s="0"/>
      <c r="YR32" s="0"/>
      <c r="YS32" s="0"/>
      <c r="YT32" s="0"/>
      <c r="YU32" s="0"/>
      <c r="YV32" s="0"/>
      <c r="YW32" s="0"/>
      <c r="YX32" s="0"/>
      <c r="YY32" s="0"/>
      <c r="YZ32" s="0"/>
      <c r="ZA32" s="0"/>
      <c r="ZB32" s="0"/>
      <c r="ZC32" s="0"/>
      <c r="ZD32" s="0"/>
      <c r="ZE32" s="0"/>
      <c r="ZF32" s="0"/>
      <c r="ZG32" s="0"/>
      <c r="ZH32" s="0"/>
      <c r="ZI32" s="0"/>
      <c r="ZJ32" s="0"/>
      <c r="ZK32" s="0"/>
      <c r="ZL32" s="0"/>
      <c r="ZM32" s="0"/>
      <c r="ZN32" s="0"/>
      <c r="ZO32" s="0"/>
      <c r="ZP32" s="0"/>
      <c r="ZQ32" s="0"/>
      <c r="ZR32" s="0"/>
      <c r="ZS32" s="0"/>
      <c r="ZT32" s="0"/>
      <c r="ZU32" s="0"/>
      <c r="ZV32" s="0"/>
      <c r="ZW32" s="0"/>
      <c r="ZX32" s="0"/>
      <c r="ZY32" s="0"/>
      <c r="ZZ32" s="0"/>
      <c r="AAA32" s="0"/>
      <c r="AAB32" s="0"/>
      <c r="AAC32" s="0"/>
      <c r="AAD32" s="0"/>
      <c r="AAE32" s="0"/>
      <c r="AAF32" s="0"/>
      <c r="AAG32" s="0"/>
      <c r="AAH32" s="0"/>
      <c r="AAI32" s="0"/>
      <c r="AAJ32" s="0"/>
      <c r="AAK32" s="0"/>
      <c r="AAL32" s="0"/>
      <c r="AAM32" s="0"/>
      <c r="AAN32" s="0"/>
      <c r="AAO32" s="0"/>
      <c r="AAP32" s="0"/>
      <c r="AAQ32" s="0"/>
      <c r="AAR32" s="0"/>
      <c r="AAS32" s="0"/>
      <c r="AAT32" s="0"/>
      <c r="AAU32" s="0"/>
      <c r="AAV32" s="0"/>
      <c r="AAW32" s="0"/>
      <c r="AAX32" s="0"/>
      <c r="AAY32" s="0"/>
      <c r="AAZ32" s="0"/>
      <c r="ABA32" s="0"/>
      <c r="ABB32" s="0"/>
      <c r="ABC32" s="0"/>
      <c r="ABD32" s="0"/>
      <c r="ABE32" s="0"/>
      <c r="ABF32" s="0"/>
      <c r="ABG32" s="0"/>
      <c r="ABH32" s="0"/>
      <c r="ABI32" s="0"/>
      <c r="ABJ32" s="0"/>
      <c r="ABK32" s="0"/>
      <c r="ABL32" s="0"/>
      <c r="ABM32" s="0"/>
      <c r="ABN32" s="0"/>
      <c r="ABO32" s="0"/>
      <c r="ABP32" s="0"/>
      <c r="ABQ32" s="0"/>
      <c r="ABR32" s="0"/>
      <c r="ABS32" s="0"/>
      <c r="ABT32" s="0"/>
      <c r="ABU32" s="0"/>
      <c r="ABV32" s="0"/>
      <c r="ABW32" s="0"/>
      <c r="ABX32" s="0"/>
      <c r="ABY32" s="0"/>
      <c r="ABZ32" s="0"/>
      <c r="ACA32" s="0"/>
      <c r="ACB32" s="0"/>
      <c r="ACC32" s="0"/>
      <c r="ACD32" s="0"/>
      <c r="ACE32" s="0"/>
      <c r="ACF32" s="0"/>
      <c r="ACG32" s="0"/>
      <c r="ACH32" s="0"/>
      <c r="ACI32" s="0"/>
      <c r="ACJ32" s="0"/>
      <c r="ACK32" s="0"/>
      <c r="ACL32" s="0"/>
      <c r="ACM32" s="0"/>
      <c r="ACN32" s="0"/>
      <c r="ACO32" s="0"/>
      <c r="ACP32" s="0"/>
      <c r="ACQ32" s="0"/>
      <c r="ACR32" s="0"/>
      <c r="ACS32" s="0"/>
      <c r="ACT32" s="0"/>
      <c r="ACU32" s="0"/>
      <c r="ACV32" s="0"/>
      <c r="ACW32" s="0"/>
      <c r="ACX32" s="0"/>
      <c r="ACY32" s="0"/>
      <c r="ACZ32" s="0"/>
      <c r="ADA32" s="0"/>
      <c r="ADB32" s="0"/>
      <c r="ADC32" s="0"/>
      <c r="ADD32" s="0"/>
      <c r="ADE32" s="0"/>
      <c r="ADF32" s="0"/>
      <c r="ADG32" s="0"/>
      <c r="ADH32" s="0"/>
      <c r="ADI32" s="0"/>
      <c r="ADJ32" s="0"/>
      <c r="ADK32" s="0"/>
      <c r="ADL32" s="0"/>
      <c r="ADM32" s="0"/>
      <c r="ADN32" s="0"/>
      <c r="ADO32" s="0"/>
      <c r="ADP32" s="0"/>
      <c r="ADQ32" s="0"/>
      <c r="ADR32" s="0"/>
      <c r="ADS32" s="0"/>
      <c r="ADT32" s="0"/>
      <c r="ADU32" s="0"/>
      <c r="ADV32" s="0"/>
      <c r="ADW32" s="0"/>
      <c r="ADX32" s="0"/>
      <c r="ADY32" s="0"/>
      <c r="ADZ32" s="0"/>
      <c r="AEA32" s="0"/>
      <c r="AEB32" s="0"/>
      <c r="AEC32" s="0"/>
      <c r="AED32" s="0"/>
      <c r="AEE32" s="0"/>
      <c r="AEF32" s="0"/>
      <c r="AEG32" s="0"/>
      <c r="AEH32" s="0"/>
      <c r="AEI32" s="0"/>
      <c r="AEJ32" s="0"/>
      <c r="AEK32" s="0"/>
      <c r="AEL32" s="0"/>
      <c r="AEM32" s="0"/>
      <c r="AEN32" s="0"/>
      <c r="AEO32" s="0"/>
      <c r="AEP32" s="0"/>
      <c r="AEQ32" s="0"/>
      <c r="AER32" s="0"/>
      <c r="AES32" s="0"/>
      <c r="AET32" s="0"/>
      <c r="AEU32" s="0"/>
      <c r="AEV32" s="0"/>
      <c r="AEW32" s="0"/>
      <c r="AEX32" s="0"/>
      <c r="AEY32" s="0"/>
      <c r="AEZ32" s="0"/>
      <c r="AFA32" s="0"/>
      <c r="AFB32" s="0"/>
      <c r="AFC32" s="0"/>
      <c r="AFD32" s="0"/>
      <c r="AFE32" s="0"/>
      <c r="AFF32" s="0"/>
      <c r="AFG32" s="0"/>
      <c r="AFH32" s="0"/>
      <c r="AFI32" s="0"/>
      <c r="AFJ32" s="0"/>
      <c r="AFK32" s="0"/>
      <c r="AFL32" s="0"/>
      <c r="AFM32" s="0"/>
      <c r="AFN32" s="0"/>
      <c r="AFO32" s="0"/>
      <c r="AFP32" s="0"/>
      <c r="AFQ32" s="0"/>
      <c r="AFR32" s="0"/>
      <c r="AFS32" s="0"/>
      <c r="AFT32" s="0"/>
      <c r="AFU32" s="0"/>
      <c r="AFV32" s="0"/>
      <c r="AFW32" s="0"/>
      <c r="AFX32" s="0"/>
      <c r="AFY32" s="0"/>
      <c r="AFZ32" s="0"/>
      <c r="AGA32" s="0"/>
      <c r="AGB32" s="0"/>
      <c r="AGC32" s="0"/>
      <c r="AGD32" s="0"/>
      <c r="AGE32" s="0"/>
      <c r="AGF32" s="0"/>
      <c r="AGG32" s="0"/>
      <c r="AGH32" s="0"/>
      <c r="AGI32" s="0"/>
      <c r="AGJ32" s="0"/>
      <c r="AGK32" s="0"/>
      <c r="AGL32" s="0"/>
      <c r="AGM32" s="0"/>
      <c r="AGN32" s="0"/>
      <c r="AGO32" s="0"/>
      <c r="AGP32" s="0"/>
      <c r="AGQ32" s="0"/>
      <c r="AGR32" s="0"/>
      <c r="AGS32" s="0"/>
      <c r="AGT32" s="0"/>
      <c r="AGU32" s="0"/>
      <c r="AGV32" s="0"/>
      <c r="AGW32" s="0"/>
      <c r="AGX32" s="0"/>
      <c r="AGY32" s="0"/>
      <c r="AGZ32" s="0"/>
      <c r="AHA32" s="0"/>
      <c r="AHB32" s="0"/>
      <c r="AHC32" s="0"/>
      <c r="AHD32" s="0"/>
      <c r="AHE32" s="0"/>
      <c r="AHF32" s="0"/>
      <c r="AHG32" s="0"/>
      <c r="AHH32" s="0"/>
      <c r="AHI32" s="0"/>
      <c r="AHJ32" s="0"/>
      <c r="AHK32" s="0"/>
      <c r="AHL32" s="0"/>
      <c r="AHM32" s="0"/>
      <c r="AHN32" s="0"/>
      <c r="AHO32" s="0"/>
      <c r="AHP32" s="0"/>
      <c r="AHQ32" s="0"/>
      <c r="AHR32" s="0"/>
      <c r="AHS32" s="0"/>
      <c r="AHT32" s="0"/>
      <c r="AHU32" s="0"/>
      <c r="AHV32" s="0"/>
      <c r="AHW32" s="0"/>
      <c r="AHX32" s="0"/>
      <c r="AHY32" s="0"/>
      <c r="AHZ32" s="0"/>
      <c r="AIA32" s="0"/>
      <c r="AIB32" s="0"/>
      <c r="AIC32" s="0"/>
      <c r="AID32" s="0"/>
      <c r="AIE32" s="0"/>
      <c r="AIF32" s="0"/>
      <c r="AIG32" s="0"/>
      <c r="AIH32" s="0"/>
      <c r="AII32" s="0"/>
      <c r="AIJ32" s="0"/>
      <c r="AIK32" s="0"/>
      <c r="AIL32" s="0"/>
      <c r="AIM32" s="0"/>
      <c r="AIN32" s="0"/>
      <c r="AIO32" s="0"/>
      <c r="AIP32" s="0"/>
      <c r="AIQ32" s="0"/>
      <c r="AIR32" s="0"/>
      <c r="AIS32" s="0"/>
      <c r="AIT32" s="0"/>
      <c r="AIU32" s="0"/>
      <c r="AIV32" s="0"/>
      <c r="AIW32" s="0"/>
      <c r="AIX32" s="0"/>
      <c r="AIY32" s="0"/>
      <c r="AIZ32" s="0"/>
      <c r="AJA32" s="0"/>
      <c r="AJB32" s="0"/>
      <c r="AJC32" s="0"/>
      <c r="AJD32" s="0"/>
      <c r="AJE32" s="0"/>
      <c r="AJF32" s="0"/>
      <c r="AJG32" s="0"/>
      <c r="AJH32" s="0"/>
      <c r="AJI32" s="0"/>
      <c r="AJJ32" s="0"/>
      <c r="AJK32" s="0"/>
      <c r="AJL32" s="0"/>
      <c r="AJM32" s="0"/>
      <c r="AJN32" s="0"/>
      <c r="AJO32" s="0"/>
      <c r="AJP32" s="0"/>
      <c r="AJQ32" s="0"/>
      <c r="AJR32" s="0"/>
      <c r="AJS32" s="0"/>
      <c r="AJT32" s="0"/>
      <c r="AJU32" s="0"/>
      <c r="AJV32" s="0"/>
      <c r="AJW32" s="0"/>
      <c r="AJX32" s="0"/>
      <c r="AJY32" s="0"/>
      <c r="AJZ32" s="0"/>
      <c r="AKA32" s="0"/>
      <c r="AKB32" s="0"/>
      <c r="AKC32" s="0"/>
      <c r="AKD32" s="0"/>
      <c r="AKE32" s="0"/>
      <c r="AKF32" s="0"/>
      <c r="AKG32" s="0"/>
      <c r="AKH32" s="0"/>
      <c r="AKI32" s="0"/>
      <c r="AKJ32" s="0"/>
      <c r="AKK32" s="0"/>
      <c r="AKL32" s="0"/>
      <c r="AKM32" s="0"/>
      <c r="AKN32" s="0"/>
      <c r="AKO32" s="0"/>
      <c r="AKP32" s="0"/>
      <c r="AKQ32" s="0"/>
      <c r="AKR32" s="0"/>
      <c r="AKS32" s="0"/>
      <c r="AKT32" s="0"/>
      <c r="AKU32" s="0"/>
      <c r="AKV32" s="0"/>
      <c r="AKW32" s="0"/>
      <c r="AKX32" s="0"/>
      <c r="AKY32" s="0"/>
      <c r="AKZ32" s="0"/>
      <c r="ALA32" s="0"/>
      <c r="ALB32" s="0"/>
      <c r="ALC32" s="0"/>
      <c r="ALD32" s="0"/>
      <c r="ALE32" s="0"/>
      <c r="ALF32" s="0"/>
      <c r="ALG32" s="0"/>
      <c r="ALH32" s="0"/>
      <c r="ALI32" s="0"/>
      <c r="ALJ32" s="0"/>
      <c r="ALK32" s="0"/>
      <c r="ALL32" s="0"/>
      <c r="ALM32" s="0"/>
      <c r="ALN32" s="0"/>
      <c r="ALO32" s="0"/>
      <c r="ALP32" s="0"/>
      <c r="ALQ32" s="0"/>
      <c r="ALR32" s="0"/>
      <c r="ALS32" s="0"/>
      <c r="ALT32" s="0"/>
      <c r="ALU32" s="0"/>
      <c r="ALV32" s="0"/>
      <c r="ALW32" s="0"/>
      <c r="ALX32" s="0"/>
      <c r="ALY32" s="0"/>
      <c r="ALZ32" s="0"/>
      <c r="AMA32" s="0"/>
      <c r="AMB32" s="0"/>
      <c r="AMC32" s="0"/>
      <c r="AMD32" s="0"/>
      <c r="AME32" s="0"/>
      <c r="AMF32" s="0"/>
      <c r="AMG32" s="0"/>
      <c r="AMH32" s="0"/>
      <c r="AMI32" s="0"/>
      <c r="AMJ32" s="0"/>
    </row>
    <row r="33" customFormat="false" ht="15.75" hidden="false" customHeight="false" outlineLevel="0" collapsed="false">
      <c r="A33" s="35" t="s">
        <v>2669</v>
      </c>
      <c r="B33" s="35" t="s">
        <v>2670</v>
      </c>
      <c r="C33" s="35" t="s">
        <v>2671</v>
      </c>
      <c r="D33" s="35" t="s">
        <v>43</v>
      </c>
      <c r="E33" s="35" t="n">
        <v>39900</v>
      </c>
      <c r="F33" s="35" t="n">
        <f aca="false">D33-C33</f>
        <v>7</v>
      </c>
      <c r="G33" s="35" t="n">
        <v>5000</v>
      </c>
      <c r="H33" s="35" t="n">
        <f aca="false">(G33*F33)+(600*7)+1100*7</f>
        <v>46900</v>
      </c>
      <c r="I33" s="36" t="s">
        <v>2672</v>
      </c>
      <c r="J33" s="37" t="n">
        <v>46900</v>
      </c>
      <c r="K33" s="35" t="n">
        <f aca="false">H33-J33</f>
        <v>0</v>
      </c>
      <c r="L33" s="0"/>
      <c r="M33" s="0"/>
      <c r="N33" s="0"/>
      <c r="O33" s="0"/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0"/>
      <c r="AC33" s="0"/>
      <c r="AD33" s="0"/>
      <c r="AE33" s="0"/>
      <c r="AF33" s="0"/>
      <c r="AG33" s="0"/>
      <c r="AH33" s="0"/>
      <c r="AI33" s="0"/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0"/>
      <c r="BC33" s="0"/>
      <c r="BD33" s="0"/>
      <c r="BE33" s="0"/>
      <c r="BF33" s="0"/>
      <c r="BG33" s="0"/>
      <c r="BH33" s="0"/>
      <c r="BI33" s="0"/>
      <c r="BJ33" s="0"/>
      <c r="BK33" s="0"/>
      <c r="BL33" s="0"/>
      <c r="BM33" s="0"/>
      <c r="BN33" s="0"/>
      <c r="BO33" s="0"/>
      <c r="BP33" s="0"/>
      <c r="BQ33" s="0"/>
      <c r="BR33" s="0"/>
      <c r="BS33" s="0"/>
      <c r="BT33" s="0"/>
      <c r="BU33" s="0"/>
      <c r="BV33" s="0"/>
      <c r="BW33" s="0"/>
      <c r="BX33" s="0"/>
      <c r="BY33" s="0"/>
      <c r="BZ33" s="0"/>
      <c r="CA33" s="0"/>
      <c r="CB33" s="0"/>
      <c r="CC33" s="0"/>
      <c r="CD33" s="0"/>
      <c r="CE33" s="0"/>
      <c r="CF33" s="0"/>
      <c r="CG33" s="0"/>
      <c r="CH33" s="0"/>
      <c r="CI33" s="0"/>
      <c r="CJ33" s="0"/>
      <c r="CK33" s="0"/>
      <c r="CL33" s="0"/>
      <c r="CM33" s="0"/>
      <c r="CN33" s="0"/>
      <c r="CO33" s="0"/>
      <c r="CP33" s="0"/>
      <c r="CQ33" s="0"/>
      <c r="CR33" s="0"/>
      <c r="CS33" s="0"/>
      <c r="CT33" s="0"/>
      <c r="CU33" s="0"/>
      <c r="CV33" s="0"/>
      <c r="CW33" s="0"/>
      <c r="CX33" s="0"/>
      <c r="CY33" s="0"/>
      <c r="CZ33" s="0"/>
      <c r="DA33" s="0"/>
      <c r="DB33" s="0"/>
      <c r="DC33" s="0"/>
      <c r="DD33" s="0"/>
      <c r="DE33" s="0"/>
      <c r="DF33" s="0"/>
      <c r="DG33" s="0"/>
      <c r="DH33" s="0"/>
      <c r="DI33" s="0"/>
      <c r="DJ33" s="0"/>
      <c r="DK33" s="0"/>
      <c r="DL33" s="0"/>
      <c r="DM33" s="0"/>
      <c r="DN33" s="0"/>
      <c r="DO33" s="0"/>
      <c r="DP33" s="0"/>
      <c r="DQ33" s="0"/>
      <c r="DR33" s="0"/>
      <c r="DS33" s="0"/>
      <c r="DT33" s="0"/>
      <c r="DU33" s="0"/>
      <c r="DV33" s="0"/>
      <c r="DW33" s="0"/>
      <c r="DX33" s="0"/>
      <c r="DY33" s="0"/>
      <c r="DZ33" s="0"/>
      <c r="EA33" s="0"/>
      <c r="EB33" s="0"/>
      <c r="EC33" s="0"/>
      <c r="ED33" s="0"/>
      <c r="EE33" s="0"/>
      <c r="EF33" s="0"/>
      <c r="EG33" s="0"/>
      <c r="EH33" s="0"/>
      <c r="EI33" s="0"/>
      <c r="EJ33" s="0"/>
      <c r="EK33" s="0"/>
      <c r="EL33" s="0"/>
      <c r="EM33" s="0"/>
      <c r="EN33" s="0"/>
      <c r="EO33" s="0"/>
      <c r="EP33" s="0"/>
      <c r="EQ33" s="0"/>
      <c r="ER33" s="0"/>
      <c r="ES33" s="0"/>
      <c r="ET33" s="0"/>
      <c r="EU33" s="0"/>
      <c r="EV33" s="0"/>
      <c r="EW33" s="0"/>
      <c r="EX33" s="0"/>
      <c r="EY33" s="0"/>
      <c r="EZ33" s="0"/>
      <c r="FA33" s="0"/>
      <c r="FB33" s="0"/>
      <c r="FC33" s="0"/>
      <c r="FD33" s="0"/>
      <c r="FE33" s="0"/>
      <c r="FF33" s="0"/>
      <c r="FG33" s="0"/>
      <c r="FH33" s="0"/>
      <c r="FI33" s="0"/>
      <c r="FJ33" s="0"/>
      <c r="FK33" s="0"/>
      <c r="FL33" s="0"/>
      <c r="FM33" s="0"/>
      <c r="FN33" s="0"/>
      <c r="FO33" s="0"/>
      <c r="FP33" s="0"/>
      <c r="FQ33" s="0"/>
      <c r="FR33" s="0"/>
      <c r="FS33" s="0"/>
      <c r="FT33" s="0"/>
      <c r="FU33" s="0"/>
      <c r="FV33" s="0"/>
      <c r="FW33" s="0"/>
      <c r="FX33" s="0"/>
      <c r="FY33" s="0"/>
      <c r="FZ33" s="0"/>
      <c r="GA33" s="0"/>
      <c r="GB33" s="0"/>
      <c r="GC33" s="0"/>
      <c r="GD33" s="0"/>
      <c r="GE33" s="0"/>
      <c r="GF33" s="0"/>
      <c r="GG33" s="0"/>
      <c r="GH33" s="0"/>
      <c r="GI33" s="0"/>
      <c r="GJ33" s="0"/>
      <c r="GK33" s="0"/>
      <c r="GL33" s="0"/>
      <c r="GM33" s="0"/>
      <c r="GN33" s="0"/>
      <c r="GO33" s="0"/>
      <c r="GP33" s="0"/>
      <c r="GQ33" s="0"/>
      <c r="GR33" s="0"/>
      <c r="GS33" s="0"/>
      <c r="GT33" s="0"/>
      <c r="GU33" s="0"/>
      <c r="GV33" s="0"/>
      <c r="GW33" s="0"/>
      <c r="GX33" s="0"/>
      <c r="GY33" s="0"/>
      <c r="GZ33" s="0"/>
      <c r="HA33" s="0"/>
      <c r="HB33" s="0"/>
      <c r="HC33" s="0"/>
      <c r="HD33" s="0"/>
      <c r="HE33" s="0"/>
      <c r="HF33" s="0"/>
      <c r="HG33" s="0"/>
      <c r="HH33" s="0"/>
      <c r="HI33" s="0"/>
      <c r="HJ33" s="0"/>
      <c r="HK33" s="0"/>
      <c r="HL33" s="0"/>
      <c r="HM33" s="0"/>
      <c r="HN33" s="0"/>
      <c r="HO33" s="0"/>
      <c r="HP33" s="0"/>
      <c r="HQ33" s="0"/>
      <c r="HR33" s="0"/>
      <c r="HS33" s="0"/>
      <c r="HT33" s="0"/>
      <c r="HU33" s="0"/>
      <c r="HV33" s="0"/>
      <c r="HW33" s="0"/>
      <c r="HX33" s="0"/>
      <c r="HY33" s="0"/>
      <c r="HZ33" s="0"/>
      <c r="IA33" s="0"/>
      <c r="IB33" s="0"/>
      <c r="IC33" s="0"/>
      <c r="ID33" s="0"/>
      <c r="IE33" s="0"/>
      <c r="IF33" s="0"/>
      <c r="IG33" s="0"/>
      <c r="IH33" s="0"/>
      <c r="II33" s="0"/>
      <c r="IJ33" s="0"/>
      <c r="IK33" s="0"/>
      <c r="IL33" s="0"/>
      <c r="IM33" s="0"/>
      <c r="IN33" s="0"/>
      <c r="IO33" s="0"/>
      <c r="IP33" s="0"/>
      <c r="IQ33" s="0"/>
      <c r="IR33" s="0"/>
      <c r="IS33" s="0"/>
      <c r="IT33" s="0"/>
      <c r="IU33" s="0"/>
      <c r="IV33" s="0"/>
      <c r="IW33" s="0"/>
      <c r="IX33" s="0"/>
      <c r="IY33" s="0"/>
      <c r="IZ33" s="0"/>
      <c r="JA33" s="0"/>
      <c r="JB33" s="0"/>
      <c r="JC33" s="0"/>
      <c r="JD33" s="0"/>
      <c r="JE33" s="0"/>
      <c r="JF33" s="0"/>
      <c r="JG33" s="0"/>
      <c r="JH33" s="0"/>
      <c r="JI33" s="0"/>
      <c r="JJ33" s="0"/>
      <c r="JK33" s="0"/>
      <c r="JL33" s="0"/>
      <c r="JM33" s="0"/>
      <c r="JN33" s="0"/>
      <c r="JO33" s="0"/>
      <c r="JP33" s="0"/>
      <c r="JQ33" s="0"/>
      <c r="JR33" s="0"/>
      <c r="JS33" s="0"/>
      <c r="JT33" s="0"/>
      <c r="JU33" s="0"/>
      <c r="JV33" s="0"/>
      <c r="JW33" s="0"/>
      <c r="JX33" s="0"/>
      <c r="JY33" s="0"/>
      <c r="JZ33" s="0"/>
      <c r="KA33" s="0"/>
      <c r="KB33" s="0"/>
      <c r="KC33" s="0"/>
      <c r="KD33" s="0"/>
      <c r="KE33" s="0"/>
      <c r="KF33" s="0"/>
      <c r="KG33" s="0"/>
      <c r="KH33" s="0"/>
      <c r="KI33" s="0"/>
      <c r="KJ33" s="0"/>
      <c r="KK33" s="0"/>
      <c r="KL33" s="0"/>
      <c r="KM33" s="0"/>
      <c r="KN33" s="0"/>
      <c r="KO33" s="0"/>
      <c r="KP33" s="0"/>
      <c r="KQ33" s="0"/>
      <c r="KR33" s="0"/>
      <c r="KS33" s="0"/>
      <c r="KT33" s="0"/>
      <c r="KU33" s="0"/>
      <c r="KV33" s="0"/>
      <c r="KW33" s="0"/>
      <c r="KX33" s="0"/>
      <c r="KY33" s="0"/>
      <c r="KZ33" s="0"/>
      <c r="LA33" s="0"/>
      <c r="LB33" s="0"/>
      <c r="LC33" s="0"/>
      <c r="LD33" s="0"/>
      <c r="LE33" s="0"/>
      <c r="LF33" s="0"/>
      <c r="LG33" s="0"/>
      <c r="LH33" s="0"/>
      <c r="LI33" s="0"/>
      <c r="LJ33" s="0"/>
      <c r="LK33" s="0"/>
      <c r="LL33" s="0"/>
      <c r="LM33" s="0"/>
      <c r="LN33" s="0"/>
      <c r="LO33" s="0"/>
      <c r="LP33" s="0"/>
      <c r="LQ33" s="0"/>
      <c r="LR33" s="0"/>
      <c r="LS33" s="0"/>
      <c r="LT33" s="0"/>
      <c r="LU33" s="0"/>
      <c r="LV33" s="0"/>
      <c r="LW33" s="0"/>
      <c r="LX33" s="0"/>
      <c r="LY33" s="0"/>
      <c r="LZ33" s="0"/>
      <c r="MA33" s="0"/>
      <c r="MB33" s="0"/>
      <c r="MC33" s="0"/>
      <c r="MD33" s="0"/>
      <c r="ME33" s="0"/>
      <c r="MF33" s="0"/>
      <c r="MG33" s="0"/>
      <c r="MH33" s="0"/>
      <c r="MI33" s="0"/>
      <c r="MJ33" s="0"/>
      <c r="MK33" s="0"/>
      <c r="ML33" s="0"/>
      <c r="MM33" s="0"/>
      <c r="MN33" s="0"/>
      <c r="MO33" s="0"/>
      <c r="MP33" s="0"/>
      <c r="MQ33" s="0"/>
      <c r="MR33" s="0"/>
      <c r="MS33" s="0"/>
      <c r="MT33" s="0"/>
      <c r="MU33" s="0"/>
      <c r="MV33" s="0"/>
      <c r="MW33" s="0"/>
      <c r="MX33" s="0"/>
      <c r="MY33" s="0"/>
      <c r="MZ33" s="0"/>
      <c r="NA33" s="0"/>
      <c r="NB33" s="0"/>
      <c r="NC33" s="0"/>
      <c r="ND33" s="0"/>
      <c r="NE33" s="0"/>
      <c r="NF33" s="0"/>
      <c r="NG33" s="0"/>
      <c r="NH33" s="0"/>
      <c r="NI33" s="0"/>
      <c r="NJ33" s="0"/>
      <c r="NK33" s="0"/>
      <c r="NL33" s="0"/>
      <c r="NM33" s="0"/>
      <c r="NN33" s="0"/>
      <c r="NO33" s="0"/>
      <c r="NP33" s="0"/>
      <c r="NQ33" s="0"/>
      <c r="NR33" s="0"/>
      <c r="NS33" s="0"/>
      <c r="NT33" s="0"/>
      <c r="NU33" s="0"/>
      <c r="NV33" s="0"/>
      <c r="NW33" s="0"/>
      <c r="NX33" s="0"/>
      <c r="NY33" s="0"/>
      <c r="NZ33" s="0"/>
      <c r="OA33" s="0"/>
      <c r="OB33" s="0"/>
      <c r="OC33" s="0"/>
      <c r="OD33" s="0"/>
      <c r="OE33" s="0"/>
      <c r="OF33" s="0"/>
      <c r="OG33" s="0"/>
      <c r="OH33" s="0"/>
      <c r="OI33" s="0"/>
      <c r="OJ33" s="0"/>
      <c r="OK33" s="0"/>
      <c r="OL33" s="0"/>
      <c r="OM33" s="0"/>
      <c r="ON33" s="0"/>
      <c r="OO33" s="0"/>
      <c r="OP33" s="0"/>
      <c r="OQ33" s="0"/>
      <c r="OR33" s="0"/>
      <c r="OS33" s="0"/>
      <c r="OT33" s="0"/>
      <c r="OU33" s="0"/>
      <c r="OV33" s="0"/>
      <c r="OW33" s="0"/>
      <c r="OX33" s="0"/>
      <c r="OY33" s="0"/>
      <c r="OZ33" s="0"/>
      <c r="PA33" s="0"/>
      <c r="PB33" s="0"/>
      <c r="PC33" s="0"/>
      <c r="PD33" s="0"/>
      <c r="PE33" s="0"/>
      <c r="PF33" s="0"/>
      <c r="PG33" s="0"/>
      <c r="PH33" s="0"/>
      <c r="PI33" s="0"/>
      <c r="PJ33" s="0"/>
      <c r="PK33" s="0"/>
      <c r="PL33" s="0"/>
      <c r="PM33" s="0"/>
      <c r="PN33" s="0"/>
      <c r="PO33" s="0"/>
      <c r="PP33" s="0"/>
      <c r="PQ33" s="0"/>
      <c r="PR33" s="0"/>
      <c r="PS33" s="0"/>
      <c r="PT33" s="0"/>
      <c r="PU33" s="0"/>
      <c r="PV33" s="0"/>
      <c r="PW33" s="0"/>
      <c r="PX33" s="0"/>
      <c r="PY33" s="0"/>
      <c r="PZ33" s="0"/>
      <c r="QA33" s="0"/>
      <c r="QB33" s="0"/>
      <c r="QC33" s="0"/>
      <c r="QD33" s="0"/>
      <c r="QE33" s="0"/>
      <c r="QF33" s="0"/>
      <c r="QG33" s="0"/>
      <c r="QH33" s="0"/>
      <c r="QI33" s="0"/>
      <c r="QJ33" s="0"/>
      <c r="QK33" s="0"/>
      <c r="QL33" s="0"/>
      <c r="QM33" s="0"/>
      <c r="QN33" s="0"/>
      <c r="QO33" s="0"/>
      <c r="QP33" s="0"/>
      <c r="QQ33" s="0"/>
      <c r="QR33" s="0"/>
      <c r="QS33" s="0"/>
      <c r="QT33" s="0"/>
      <c r="QU33" s="0"/>
      <c r="QV33" s="0"/>
      <c r="QW33" s="0"/>
      <c r="QX33" s="0"/>
      <c r="QY33" s="0"/>
      <c r="QZ33" s="0"/>
      <c r="RA33" s="0"/>
      <c r="RB33" s="0"/>
      <c r="RC33" s="0"/>
      <c r="RD33" s="0"/>
      <c r="RE33" s="0"/>
      <c r="RF33" s="0"/>
      <c r="RG33" s="0"/>
      <c r="RH33" s="0"/>
      <c r="RI33" s="0"/>
      <c r="RJ33" s="0"/>
      <c r="RK33" s="0"/>
      <c r="RL33" s="0"/>
      <c r="RM33" s="0"/>
      <c r="RN33" s="0"/>
      <c r="RO33" s="0"/>
      <c r="RP33" s="0"/>
      <c r="RQ33" s="0"/>
      <c r="RR33" s="0"/>
      <c r="RS33" s="0"/>
      <c r="RT33" s="0"/>
      <c r="RU33" s="0"/>
      <c r="RV33" s="0"/>
      <c r="RW33" s="0"/>
      <c r="RX33" s="0"/>
      <c r="RY33" s="0"/>
      <c r="RZ33" s="0"/>
      <c r="SA33" s="0"/>
      <c r="SB33" s="0"/>
      <c r="SC33" s="0"/>
      <c r="SD33" s="0"/>
      <c r="SE33" s="0"/>
      <c r="SF33" s="0"/>
      <c r="SG33" s="0"/>
      <c r="SH33" s="0"/>
      <c r="SI33" s="0"/>
      <c r="SJ33" s="0"/>
      <c r="SK33" s="0"/>
      <c r="SL33" s="0"/>
      <c r="SM33" s="0"/>
      <c r="SN33" s="0"/>
      <c r="SO33" s="0"/>
      <c r="SP33" s="0"/>
      <c r="SQ33" s="0"/>
      <c r="SR33" s="0"/>
      <c r="SS33" s="0"/>
      <c r="ST33" s="0"/>
      <c r="SU33" s="0"/>
      <c r="SV33" s="0"/>
      <c r="SW33" s="0"/>
      <c r="SX33" s="0"/>
      <c r="SY33" s="0"/>
      <c r="SZ33" s="0"/>
      <c r="TA33" s="0"/>
      <c r="TB33" s="0"/>
      <c r="TC33" s="0"/>
      <c r="TD33" s="0"/>
      <c r="TE33" s="0"/>
      <c r="TF33" s="0"/>
      <c r="TG33" s="0"/>
      <c r="TH33" s="0"/>
      <c r="TI33" s="0"/>
      <c r="TJ33" s="0"/>
      <c r="TK33" s="0"/>
      <c r="TL33" s="0"/>
      <c r="TM33" s="0"/>
      <c r="TN33" s="0"/>
      <c r="TO33" s="0"/>
      <c r="TP33" s="0"/>
      <c r="TQ33" s="0"/>
      <c r="TR33" s="0"/>
      <c r="TS33" s="0"/>
      <c r="TT33" s="0"/>
      <c r="TU33" s="0"/>
      <c r="TV33" s="0"/>
      <c r="TW33" s="0"/>
      <c r="TX33" s="0"/>
      <c r="TY33" s="0"/>
      <c r="TZ33" s="0"/>
      <c r="UA33" s="0"/>
      <c r="UB33" s="0"/>
      <c r="UC33" s="0"/>
      <c r="UD33" s="0"/>
      <c r="UE33" s="0"/>
      <c r="UF33" s="0"/>
      <c r="UG33" s="0"/>
      <c r="UH33" s="0"/>
      <c r="UI33" s="0"/>
      <c r="UJ33" s="0"/>
      <c r="UK33" s="0"/>
      <c r="UL33" s="0"/>
      <c r="UM33" s="0"/>
      <c r="UN33" s="0"/>
      <c r="UO33" s="0"/>
      <c r="UP33" s="0"/>
      <c r="UQ33" s="0"/>
      <c r="UR33" s="0"/>
      <c r="US33" s="0"/>
      <c r="UT33" s="0"/>
      <c r="UU33" s="0"/>
      <c r="UV33" s="0"/>
      <c r="UW33" s="0"/>
      <c r="UX33" s="0"/>
      <c r="UY33" s="0"/>
      <c r="UZ33" s="0"/>
      <c r="VA33" s="0"/>
      <c r="VB33" s="0"/>
      <c r="VC33" s="0"/>
      <c r="VD33" s="0"/>
      <c r="VE33" s="0"/>
      <c r="VF33" s="0"/>
      <c r="VG33" s="0"/>
      <c r="VH33" s="0"/>
      <c r="VI33" s="0"/>
      <c r="VJ33" s="0"/>
      <c r="VK33" s="0"/>
      <c r="VL33" s="0"/>
      <c r="VM33" s="0"/>
      <c r="VN33" s="0"/>
      <c r="VO33" s="0"/>
      <c r="VP33" s="0"/>
      <c r="VQ33" s="0"/>
      <c r="VR33" s="0"/>
      <c r="VS33" s="0"/>
      <c r="VT33" s="0"/>
      <c r="VU33" s="0"/>
      <c r="VV33" s="0"/>
      <c r="VW33" s="0"/>
      <c r="VX33" s="0"/>
      <c r="VY33" s="0"/>
      <c r="VZ33" s="0"/>
      <c r="WA33" s="0"/>
      <c r="WB33" s="0"/>
      <c r="WC33" s="0"/>
      <c r="WD33" s="0"/>
      <c r="WE33" s="0"/>
      <c r="WF33" s="0"/>
      <c r="WG33" s="0"/>
      <c r="WH33" s="0"/>
      <c r="WI33" s="0"/>
      <c r="WJ33" s="0"/>
      <c r="WK33" s="0"/>
      <c r="WL33" s="0"/>
      <c r="WM33" s="0"/>
      <c r="WN33" s="0"/>
      <c r="WO33" s="0"/>
      <c r="WP33" s="0"/>
      <c r="WQ33" s="0"/>
      <c r="WR33" s="0"/>
      <c r="WS33" s="0"/>
      <c r="WT33" s="0"/>
      <c r="WU33" s="0"/>
      <c r="WV33" s="0"/>
      <c r="WW33" s="0"/>
      <c r="WX33" s="0"/>
      <c r="WY33" s="0"/>
      <c r="WZ33" s="0"/>
      <c r="XA33" s="0"/>
      <c r="XB33" s="0"/>
      <c r="XC33" s="0"/>
      <c r="XD33" s="0"/>
      <c r="XE33" s="0"/>
      <c r="XF33" s="0"/>
      <c r="XG33" s="0"/>
      <c r="XH33" s="0"/>
      <c r="XI33" s="0"/>
      <c r="XJ33" s="0"/>
      <c r="XK33" s="0"/>
      <c r="XL33" s="0"/>
      <c r="XM33" s="0"/>
      <c r="XN33" s="0"/>
      <c r="XO33" s="0"/>
      <c r="XP33" s="0"/>
      <c r="XQ33" s="0"/>
      <c r="XR33" s="0"/>
      <c r="XS33" s="0"/>
      <c r="XT33" s="0"/>
      <c r="XU33" s="0"/>
      <c r="XV33" s="0"/>
      <c r="XW33" s="0"/>
      <c r="XX33" s="0"/>
      <c r="XY33" s="0"/>
      <c r="XZ33" s="0"/>
      <c r="YA33" s="0"/>
      <c r="YB33" s="0"/>
      <c r="YC33" s="0"/>
      <c r="YD33" s="0"/>
      <c r="YE33" s="0"/>
      <c r="YF33" s="0"/>
      <c r="YG33" s="0"/>
      <c r="YH33" s="0"/>
      <c r="YI33" s="0"/>
      <c r="YJ33" s="0"/>
      <c r="YK33" s="0"/>
      <c r="YL33" s="0"/>
      <c r="YM33" s="0"/>
      <c r="YN33" s="0"/>
      <c r="YO33" s="0"/>
      <c r="YP33" s="0"/>
      <c r="YQ33" s="0"/>
      <c r="YR33" s="0"/>
      <c r="YS33" s="0"/>
      <c r="YT33" s="0"/>
      <c r="YU33" s="0"/>
      <c r="YV33" s="0"/>
      <c r="YW33" s="0"/>
      <c r="YX33" s="0"/>
      <c r="YY33" s="0"/>
      <c r="YZ33" s="0"/>
      <c r="ZA33" s="0"/>
      <c r="ZB33" s="0"/>
      <c r="ZC33" s="0"/>
      <c r="ZD33" s="0"/>
      <c r="ZE33" s="0"/>
      <c r="ZF33" s="0"/>
      <c r="ZG33" s="0"/>
      <c r="ZH33" s="0"/>
      <c r="ZI33" s="0"/>
      <c r="ZJ33" s="0"/>
      <c r="ZK33" s="0"/>
      <c r="ZL33" s="0"/>
      <c r="ZM33" s="0"/>
      <c r="ZN33" s="0"/>
      <c r="ZO33" s="0"/>
      <c r="ZP33" s="0"/>
      <c r="ZQ33" s="0"/>
      <c r="ZR33" s="0"/>
      <c r="ZS33" s="0"/>
      <c r="ZT33" s="0"/>
      <c r="ZU33" s="0"/>
      <c r="ZV33" s="0"/>
      <c r="ZW33" s="0"/>
      <c r="ZX33" s="0"/>
      <c r="ZY33" s="0"/>
      <c r="ZZ33" s="0"/>
      <c r="AAA33" s="0"/>
      <c r="AAB33" s="0"/>
      <c r="AAC33" s="0"/>
      <c r="AAD33" s="0"/>
      <c r="AAE33" s="0"/>
      <c r="AAF33" s="0"/>
      <c r="AAG33" s="0"/>
      <c r="AAH33" s="0"/>
      <c r="AAI33" s="0"/>
      <c r="AAJ33" s="0"/>
      <c r="AAK33" s="0"/>
      <c r="AAL33" s="0"/>
      <c r="AAM33" s="0"/>
      <c r="AAN33" s="0"/>
      <c r="AAO33" s="0"/>
      <c r="AAP33" s="0"/>
      <c r="AAQ33" s="0"/>
      <c r="AAR33" s="0"/>
      <c r="AAS33" s="0"/>
      <c r="AAT33" s="0"/>
      <c r="AAU33" s="0"/>
      <c r="AAV33" s="0"/>
      <c r="AAW33" s="0"/>
      <c r="AAX33" s="0"/>
      <c r="AAY33" s="0"/>
      <c r="AAZ33" s="0"/>
      <c r="ABA33" s="0"/>
      <c r="ABB33" s="0"/>
      <c r="ABC33" s="0"/>
      <c r="ABD33" s="0"/>
      <c r="ABE33" s="0"/>
      <c r="ABF33" s="0"/>
      <c r="ABG33" s="0"/>
      <c r="ABH33" s="0"/>
      <c r="ABI33" s="0"/>
      <c r="ABJ33" s="0"/>
      <c r="ABK33" s="0"/>
      <c r="ABL33" s="0"/>
      <c r="ABM33" s="0"/>
      <c r="ABN33" s="0"/>
      <c r="ABO33" s="0"/>
      <c r="ABP33" s="0"/>
      <c r="ABQ33" s="0"/>
      <c r="ABR33" s="0"/>
      <c r="ABS33" s="0"/>
      <c r="ABT33" s="0"/>
      <c r="ABU33" s="0"/>
      <c r="ABV33" s="0"/>
      <c r="ABW33" s="0"/>
      <c r="ABX33" s="0"/>
      <c r="ABY33" s="0"/>
      <c r="ABZ33" s="0"/>
      <c r="ACA33" s="0"/>
      <c r="ACB33" s="0"/>
      <c r="ACC33" s="0"/>
      <c r="ACD33" s="0"/>
      <c r="ACE33" s="0"/>
      <c r="ACF33" s="0"/>
      <c r="ACG33" s="0"/>
      <c r="ACH33" s="0"/>
      <c r="ACI33" s="0"/>
      <c r="ACJ33" s="0"/>
      <c r="ACK33" s="0"/>
      <c r="ACL33" s="0"/>
      <c r="ACM33" s="0"/>
      <c r="ACN33" s="0"/>
      <c r="ACO33" s="0"/>
      <c r="ACP33" s="0"/>
      <c r="ACQ33" s="0"/>
      <c r="ACR33" s="0"/>
      <c r="ACS33" s="0"/>
      <c r="ACT33" s="0"/>
      <c r="ACU33" s="0"/>
      <c r="ACV33" s="0"/>
      <c r="ACW33" s="0"/>
      <c r="ACX33" s="0"/>
      <c r="ACY33" s="0"/>
      <c r="ACZ33" s="0"/>
      <c r="ADA33" s="0"/>
      <c r="ADB33" s="0"/>
      <c r="ADC33" s="0"/>
      <c r="ADD33" s="0"/>
      <c r="ADE33" s="0"/>
      <c r="ADF33" s="0"/>
      <c r="ADG33" s="0"/>
      <c r="ADH33" s="0"/>
      <c r="ADI33" s="0"/>
      <c r="ADJ33" s="0"/>
      <c r="ADK33" s="0"/>
      <c r="ADL33" s="0"/>
      <c r="ADM33" s="0"/>
      <c r="ADN33" s="0"/>
      <c r="ADO33" s="0"/>
      <c r="ADP33" s="0"/>
      <c r="ADQ33" s="0"/>
      <c r="ADR33" s="0"/>
      <c r="ADS33" s="0"/>
      <c r="ADT33" s="0"/>
      <c r="ADU33" s="0"/>
      <c r="ADV33" s="0"/>
      <c r="ADW33" s="0"/>
      <c r="ADX33" s="0"/>
      <c r="ADY33" s="0"/>
      <c r="ADZ33" s="0"/>
      <c r="AEA33" s="0"/>
      <c r="AEB33" s="0"/>
      <c r="AEC33" s="0"/>
      <c r="AED33" s="0"/>
      <c r="AEE33" s="0"/>
      <c r="AEF33" s="0"/>
      <c r="AEG33" s="0"/>
      <c r="AEH33" s="0"/>
      <c r="AEI33" s="0"/>
      <c r="AEJ33" s="0"/>
      <c r="AEK33" s="0"/>
      <c r="AEL33" s="0"/>
      <c r="AEM33" s="0"/>
      <c r="AEN33" s="0"/>
      <c r="AEO33" s="0"/>
      <c r="AEP33" s="0"/>
      <c r="AEQ33" s="0"/>
      <c r="AER33" s="0"/>
      <c r="AES33" s="0"/>
      <c r="AET33" s="0"/>
      <c r="AEU33" s="0"/>
      <c r="AEV33" s="0"/>
      <c r="AEW33" s="0"/>
      <c r="AEX33" s="0"/>
      <c r="AEY33" s="0"/>
      <c r="AEZ33" s="0"/>
      <c r="AFA33" s="0"/>
      <c r="AFB33" s="0"/>
      <c r="AFC33" s="0"/>
      <c r="AFD33" s="0"/>
      <c r="AFE33" s="0"/>
      <c r="AFF33" s="0"/>
      <c r="AFG33" s="0"/>
      <c r="AFH33" s="0"/>
      <c r="AFI33" s="0"/>
      <c r="AFJ33" s="0"/>
      <c r="AFK33" s="0"/>
      <c r="AFL33" s="0"/>
      <c r="AFM33" s="0"/>
      <c r="AFN33" s="0"/>
      <c r="AFO33" s="0"/>
      <c r="AFP33" s="0"/>
      <c r="AFQ33" s="0"/>
      <c r="AFR33" s="0"/>
      <c r="AFS33" s="0"/>
      <c r="AFT33" s="0"/>
      <c r="AFU33" s="0"/>
      <c r="AFV33" s="0"/>
      <c r="AFW33" s="0"/>
      <c r="AFX33" s="0"/>
      <c r="AFY33" s="0"/>
      <c r="AFZ33" s="0"/>
      <c r="AGA33" s="0"/>
      <c r="AGB33" s="0"/>
      <c r="AGC33" s="0"/>
      <c r="AGD33" s="0"/>
      <c r="AGE33" s="0"/>
      <c r="AGF33" s="0"/>
      <c r="AGG33" s="0"/>
      <c r="AGH33" s="0"/>
      <c r="AGI33" s="0"/>
      <c r="AGJ33" s="0"/>
      <c r="AGK33" s="0"/>
      <c r="AGL33" s="0"/>
      <c r="AGM33" s="0"/>
      <c r="AGN33" s="0"/>
      <c r="AGO33" s="0"/>
      <c r="AGP33" s="0"/>
      <c r="AGQ33" s="0"/>
      <c r="AGR33" s="0"/>
      <c r="AGS33" s="0"/>
      <c r="AGT33" s="0"/>
      <c r="AGU33" s="0"/>
      <c r="AGV33" s="0"/>
      <c r="AGW33" s="0"/>
      <c r="AGX33" s="0"/>
      <c r="AGY33" s="0"/>
      <c r="AGZ33" s="0"/>
      <c r="AHA33" s="0"/>
      <c r="AHB33" s="0"/>
      <c r="AHC33" s="0"/>
      <c r="AHD33" s="0"/>
      <c r="AHE33" s="0"/>
      <c r="AHF33" s="0"/>
      <c r="AHG33" s="0"/>
      <c r="AHH33" s="0"/>
      <c r="AHI33" s="0"/>
      <c r="AHJ33" s="0"/>
      <c r="AHK33" s="0"/>
      <c r="AHL33" s="0"/>
      <c r="AHM33" s="0"/>
      <c r="AHN33" s="0"/>
      <c r="AHO33" s="0"/>
      <c r="AHP33" s="0"/>
      <c r="AHQ33" s="0"/>
      <c r="AHR33" s="0"/>
      <c r="AHS33" s="0"/>
      <c r="AHT33" s="0"/>
      <c r="AHU33" s="0"/>
      <c r="AHV33" s="0"/>
      <c r="AHW33" s="0"/>
      <c r="AHX33" s="0"/>
      <c r="AHY33" s="0"/>
      <c r="AHZ33" s="0"/>
      <c r="AIA33" s="0"/>
      <c r="AIB33" s="0"/>
      <c r="AIC33" s="0"/>
      <c r="AID33" s="0"/>
      <c r="AIE33" s="0"/>
      <c r="AIF33" s="0"/>
      <c r="AIG33" s="0"/>
      <c r="AIH33" s="0"/>
      <c r="AII33" s="0"/>
      <c r="AIJ33" s="0"/>
      <c r="AIK33" s="0"/>
      <c r="AIL33" s="0"/>
      <c r="AIM33" s="0"/>
      <c r="AIN33" s="0"/>
      <c r="AIO33" s="0"/>
      <c r="AIP33" s="0"/>
      <c r="AIQ33" s="0"/>
      <c r="AIR33" s="0"/>
      <c r="AIS33" s="0"/>
      <c r="AIT33" s="0"/>
      <c r="AIU33" s="0"/>
      <c r="AIV33" s="0"/>
      <c r="AIW33" s="0"/>
      <c r="AIX33" s="0"/>
      <c r="AIY33" s="0"/>
      <c r="AIZ33" s="0"/>
      <c r="AJA33" s="0"/>
      <c r="AJB33" s="0"/>
      <c r="AJC33" s="0"/>
      <c r="AJD33" s="0"/>
      <c r="AJE33" s="0"/>
      <c r="AJF33" s="0"/>
      <c r="AJG33" s="0"/>
      <c r="AJH33" s="0"/>
      <c r="AJI33" s="0"/>
      <c r="AJJ33" s="0"/>
      <c r="AJK33" s="0"/>
      <c r="AJL33" s="0"/>
      <c r="AJM33" s="0"/>
      <c r="AJN33" s="0"/>
      <c r="AJO33" s="0"/>
      <c r="AJP33" s="0"/>
      <c r="AJQ33" s="0"/>
      <c r="AJR33" s="0"/>
      <c r="AJS33" s="0"/>
      <c r="AJT33" s="0"/>
      <c r="AJU33" s="0"/>
      <c r="AJV33" s="0"/>
      <c r="AJW33" s="0"/>
      <c r="AJX33" s="0"/>
      <c r="AJY33" s="0"/>
      <c r="AJZ33" s="0"/>
      <c r="AKA33" s="0"/>
      <c r="AKB33" s="0"/>
      <c r="AKC33" s="0"/>
      <c r="AKD33" s="0"/>
      <c r="AKE33" s="0"/>
      <c r="AKF33" s="0"/>
      <c r="AKG33" s="0"/>
      <c r="AKH33" s="0"/>
      <c r="AKI33" s="0"/>
      <c r="AKJ33" s="0"/>
      <c r="AKK33" s="0"/>
      <c r="AKL33" s="0"/>
      <c r="AKM33" s="0"/>
      <c r="AKN33" s="0"/>
      <c r="AKO33" s="0"/>
      <c r="AKP33" s="0"/>
      <c r="AKQ33" s="0"/>
      <c r="AKR33" s="0"/>
      <c r="AKS33" s="0"/>
      <c r="AKT33" s="0"/>
      <c r="AKU33" s="0"/>
      <c r="AKV33" s="0"/>
      <c r="AKW33" s="0"/>
      <c r="AKX33" s="0"/>
      <c r="AKY33" s="0"/>
      <c r="AKZ33" s="0"/>
      <c r="ALA33" s="0"/>
      <c r="ALB33" s="0"/>
      <c r="ALC33" s="0"/>
      <c r="ALD33" s="0"/>
      <c r="ALE33" s="0"/>
      <c r="ALF33" s="0"/>
      <c r="ALG33" s="0"/>
      <c r="ALH33" s="0"/>
      <c r="ALI33" s="0"/>
      <c r="ALJ33" s="0"/>
      <c r="ALK33" s="0"/>
      <c r="ALL33" s="0"/>
      <c r="ALM33" s="0"/>
      <c r="ALN33" s="0"/>
      <c r="ALO33" s="0"/>
      <c r="ALP33" s="0"/>
      <c r="ALQ33" s="0"/>
      <c r="ALR33" s="0"/>
      <c r="ALS33" s="0"/>
      <c r="ALT33" s="0"/>
      <c r="ALU33" s="0"/>
      <c r="ALV33" s="0"/>
      <c r="ALW33" s="0"/>
      <c r="ALX33" s="0"/>
      <c r="ALY33" s="0"/>
      <c r="ALZ33" s="0"/>
      <c r="AMA33" s="0"/>
      <c r="AMB33" s="0"/>
      <c r="AMC33" s="0"/>
      <c r="AMD33" s="0"/>
      <c r="AME33" s="0"/>
      <c r="AMF33" s="0"/>
      <c r="AMG33" s="0"/>
      <c r="AMH33" s="0"/>
      <c r="AMI33" s="0"/>
      <c r="AMJ33" s="0"/>
    </row>
    <row r="34" customFormat="false" ht="15.75" hidden="false" customHeight="false" outlineLevel="0" collapsed="false">
      <c r="A34" s="35" t="s">
        <v>1471</v>
      </c>
      <c r="B34" s="35" t="s">
        <v>1472</v>
      </c>
      <c r="C34" s="35" t="s">
        <v>1473</v>
      </c>
      <c r="D34" s="35" t="s">
        <v>43</v>
      </c>
      <c r="E34" s="35" t="n">
        <v>31200</v>
      </c>
      <c r="F34" s="35" t="n">
        <f aca="false">D34-C34</f>
        <v>6</v>
      </c>
      <c r="G34" s="35" t="n">
        <v>5000</v>
      </c>
      <c r="H34" s="35" t="n">
        <f aca="false">(G34*F34)+(600*2)*6</f>
        <v>37200</v>
      </c>
      <c r="I34" s="36" t="s">
        <v>1474</v>
      </c>
      <c r="J34" s="37" t="n">
        <v>37200</v>
      </c>
      <c r="K34" s="35" t="n">
        <f aca="false">H34-J34</f>
        <v>0</v>
      </c>
      <c r="L34" s="35"/>
      <c r="M34" s="0"/>
      <c r="N34" s="0"/>
      <c r="O34" s="0"/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0"/>
      <c r="AC34" s="0"/>
      <c r="AD34" s="0"/>
      <c r="AE34" s="0"/>
      <c r="AF34" s="0"/>
      <c r="AG34" s="0"/>
      <c r="AH34" s="0"/>
      <c r="AI34" s="0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0"/>
      <c r="BC34" s="0"/>
      <c r="BD34" s="0"/>
      <c r="BE34" s="0"/>
      <c r="BF34" s="0"/>
      <c r="BG34" s="0"/>
      <c r="BH34" s="0"/>
      <c r="BI34" s="0"/>
      <c r="BJ34" s="0"/>
      <c r="BK34" s="0"/>
      <c r="BL34" s="0"/>
      <c r="BM34" s="0"/>
      <c r="BN34" s="0"/>
      <c r="BO34" s="0"/>
      <c r="BP34" s="0"/>
      <c r="BQ34" s="0"/>
      <c r="BR34" s="0"/>
      <c r="BS34" s="0"/>
      <c r="BT34" s="0"/>
      <c r="BU34" s="0"/>
      <c r="BV34" s="0"/>
      <c r="BW34" s="0"/>
      <c r="BX34" s="0"/>
      <c r="BY34" s="0"/>
      <c r="BZ34" s="0"/>
      <c r="CA34" s="0"/>
      <c r="CB34" s="0"/>
      <c r="CC34" s="0"/>
      <c r="CD34" s="0"/>
      <c r="CE34" s="0"/>
      <c r="CF34" s="0"/>
      <c r="CG34" s="0"/>
      <c r="CH34" s="0"/>
      <c r="CI34" s="0"/>
      <c r="CJ34" s="0"/>
      <c r="CK34" s="0"/>
      <c r="CL34" s="0"/>
      <c r="CM34" s="0"/>
      <c r="CN34" s="0"/>
      <c r="CO34" s="0"/>
      <c r="CP34" s="0"/>
      <c r="CQ34" s="0"/>
      <c r="CR34" s="0"/>
      <c r="CS34" s="0"/>
      <c r="CT34" s="0"/>
      <c r="CU34" s="0"/>
      <c r="CV34" s="0"/>
      <c r="CW34" s="0"/>
      <c r="CX34" s="0"/>
      <c r="CY34" s="0"/>
      <c r="CZ34" s="0"/>
      <c r="DA34" s="0"/>
      <c r="DB34" s="0"/>
      <c r="DC34" s="0"/>
      <c r="DD34" s="0"/>
      <c r="DE34" s="0"/>
      <c r="DF34" s="0"/>
      <c r="DG34" s="0"/>
      <c r="DH34" s="0"/>
      <c r="DI34" s="0"/>
      <c r="DJ34" s="0"/>
      <c r="DK34" s="0"/>
      <c r="DL34" s="0"/>
      <c r="DM34" s="0"/>
      <c r="DN34" s="0"/>
      <c r="DO34" s="0"/>
      <c r="DP34" s="0"/>
      <c r="DQ34" s="0"/>
      <c r="DR34" s="0"/>
      <c r="DS34" s="0"/>
      <c r="DT34" s="0"/>
      <c r="DU34" s="0"/>
      <c r="DV34" s="0"/>
      <c r="DW34" s="0"/>
      <c r="DX34" s="0"/>
      <c r="DY34" s="0"/>
      <c r="DZ34" s="0"/>
      <c r="EA34" s="0"/>
      <c r="EB34" s="0"/>
      <c r="EC34" s="0"/>
      <c r="ED34" s="0"/>
      <c r="EE34" s="0"/>
      <c r="EF34" s="0"/>
      <c r="EG34" s="0"/>
      <c r="EH34" s="0"/>
      <c r="EI34" s="0"/>
      <c r="EJ34" s="0"/>
      <c r="EK34" s="0"/>
      <c r="EL34" s="0"/>
      <c r="EM34" s="0"/>
      <c r="EN34" s="0"/>
      <c r="EO34" s="0"/>
      <c r="EP34" s="0"/>
      <c r="EQ34" s="0"/>
      <c r="ER34" s="0"/>
      <c r="ES34" s="0"/>
      <c r="ET34" s="0"/>
      <c r="EU34" s="0"/>
      <c r="EV34" s="0"/>
      <c r="EW34" s="0"/>
      <c r="EX34" s="0"/>
      <c r="EY34" s="0"/>
      <c r="EZ34" s="0"/>
      <c r="FA34" s="0"/>
      <c r="FB34" s="0"/>
      <c r="FC34" s="0"/>
      <c r="FD34" s="0"/>
      <c r="FE34" s="0"/>
      <c r="FF34" s="0"/>
      <c r="FG34" s="0"/>
      <c r="FH34" s="0"/>
      <c r="FI34" s="0"/>
      <c r="FJ34" s="0"/>
      <c r="FK34" s="0"/>
      <c r="FL34" s="0"/>
      <c r="FM34" s="0"/>
      <c r="FN34" s="0"/>
      <c r="FO34" s="0"/>
      <c r="FP34" s="0"/>
      <c r="FQ34" s="0"/>
      <c r="FR34" s="0"/>
      <c r="FS34" s="0"/>
      <c r="FT34" s="0"/>
      <c r="FU34" s="0"/>
      <c r="FV34" s="0"/>
      <c r="FW34" s="0"/>
      <c r="FX34" s="0"/>
      <c r="FY34" s="0"/>
      <c r="FZ34" s="0"/>
      <c r="GA34" s="0"/>
      <c r="GB34" s="0"/>
      <c r="GC34" s="0"/>
      <c r="GD34" s="0"/>
      <c r="GE34" s="0"/>
      <c r="GF34" s="0"/>
      <c r="GG34" s="0"/>
      <c r="GH34" s="0"/>
      <c r="GI34" s="0"/>
      <c r="GJ34" s="0"/>
      <c r="GK34" s="0"/>
      <c r="GL34" s="0"/>
      <c r="GM34" s="0"/>
      <c r="GN34" s="0"/>
      <c r="GO34" s="0"/>
      <c r="GP34" s="0"/>
      <c r="GQ34" s="0"/>
      <c r="GR34" s="0"/>
      <c r="GS34" s="0"/>
      <c r="GT34" s="0"/>
      <c r="GU34" s="0"/>
      <c r="GV34" s="0"/>
      <c r="GW34" s="0"/>
      <c r="GX34" s="0"/>
      <c r="GY34" s="0"/>
      <c r="GZ34" s="0"/>
      <c r="HA34" s="0"/>
      <c r="HB34" s="0"/>
      <c r="HC34" s="0"/>
      <c r="HD34" s="0"/>
      <c r="HE34" s="0"/>
      <c r="HF34" s="0"/>
      <c r="HG34" s="0"/>
      <c r="HH34" s="0"/>
      <c r="HI34" s="0"/>
      <c r="HJ34" s="0"/>
      <c r="HK34" s="0"/>
      <c r="HL34" s="0"/>
      <c r="HM34" s="0"/>
      <c r="HN34" s="0"/>
      <c r="HO34" s="0"/>
      <c r="HP34" s="0"/>
      <c r="HQ34" s="0"/>
      <c r="HR34" s="0"/>
      <c r="HS34" s="0"/>
      <c r="HT34" s="0"/>
      <c r="HU34" s="0"/>
      <c r="HV34" s="0"/>
      <c r="HW34" s="0"/>
      <c r="HX34" s="0"/>
      <c r="HY34" s="0"/>
      <c r="HZ34" s="0"/>
      <c r="IA34" s="0"/>
      <c r="IB34" s="0"/>
      <c r="IC34" s="0"/>
      <c r="ID34" s="0"/>
      <c r="IE34" s="0"/>
      <c r="IF34" s="0"/>
      <c r="IG34" s="0"/>
      <c r="IH34" s="0"/>
      <c r="II34" s="0"/>
      <c r="IJ34" s="0"/>
      <c r="IK34" s="0"/>
      <c r="IL34" s="0"/>
      <c r="IM34" s="0"/>
      <c r="IN34" s="0"/>
      <c r="IO34" s="0"/>
      <c r="IP34" s="0"/>
      <c r="IQ34" s="0"/>
      <c r="IR34" s="0"/>
      <c r="IS34" s="0"/>
      <c r="IT34" s="0"/>
      <c r="IU34" s="0"/>
      <c r="IV34" s="0"/>
      <c r="IW34" s="0"/>
      <c r="IX34" s="0"/>
      <c r="IY34" s="0"/>
      <c r="IZ34" s="0"/>
      <c r="JA34" s="0"/>
      <c r="JB34" s="0"/>
      <c r="JC34" s="0"/>
      <c r="JD34" s="0"/>
      <c r="JE34" s="0"/>
      <c r="JF34" s="0"/>
      <c r="JG34" s="0"/>
      <c r="JH34" s="0"/>
      <c r="JI34" s="0"/>
      <c r="JJ34" s="0"/>
      <c r="JK34" s="0"/>
      <c r="JL34" s="0"/>
      <c r="JM34" s="0"/>
      <c r="JN34" s="0"/>
      <c r="JO34" s="0"/>
      <c r="JP34" s="0"/>
      <c r="JQ34" s="0"/>
      <c r="JR34" s="0"/>
      <c r="JS34" s="0"/>
      <c r="JT34" s="0"/>
      <c r="JU34" s="0"/>
      <c r="JV34" s="0"/>
      <c r="JW34" s="0"/>
      <c r="JX34" s="0"/>
      <c r="JY34" s="0"/>
      <c r="JZ34" s="0"/>
      <c r="KA34" s="0"/>
      <c r="KB34" s="0"/>
      <c r="KC34" s="0"/>
      <c r="KD34" s="0"/>
      <c r="KE34" s="0"/>
      <c r="KF34" s="0"/>
      <c r="KG34" s="0"/>
      <c r="KH34" s="0"/>
      <c r="KI34" s="0"/>
      <c r="KJ34" s="0"/>
      <c r="KK34" s="0"/>
      <c r="KL34" s="0"/>
      <c r="KM34" s="0"/>
      <c r="KN34" s="0"/>
      <c r="KO34" s="0"/>
      <c r="KP34" s="0"/>
      <c r="KQ34" s="0"/>
      <c r="KR34" s="0"/>
      <c r="KS34" s="0"/>
      <c r="KT34" s="0"/>
      <c r="KU34" s="0"/>
      <c r="KV34" s="0"/>
      <c r="KW34" s="0"/>
      <c r="KX34" s="0"/>
      <c r="KY34" s="0"/>
      <c r="KZ34" s="0"/>
      <c r="LA34" s="0"/>
      <c r="LB34" s="0"/>
      <c r="LC34" s="0"/>
      <c r="LD34" s="0"/>
      <c r="LE34" s="0"/>
      <c r="LF34" s="0"/>
      <c r="LG34" s="0"/>
      <c r="LH34" s="0"/>
      <c r="LI34" s="0"/>
      <c r="LJ34" s="0"/>
      <c r="LK34" s="0"/>
      <c r="LL34" s="0"/>
      <c r="LM34" s="0"/>
      <c r="LN34" s="0"/>
      <c r="LO34" s="0"/>
      <c r="LP34" s="0"/>
      <c r="LQ34" s="0"/>
      <c r="LR34" s="0"/>
      <c r="LS34" s="0"/>
      <c r="LT34" s="0"/>
      <c r="LU34" s="0"/>
      <c r="LV34" s="0"/>
      <c r="LW34" s="0"/>
      <c r="LX34" s="0"/>
      <c r="LY34" s="0"/>
      <c r="LZ34" s="0"/>
      <c r="MA34" s="0"/>
      <c r="MB34" s="0"/>
      <c r="MC34" s="0"/>
      <c r="MD34" s="0"/>
      <c r="ME34" s="0"/>
      <c r="MF34" s="0"/>
      <c r="MG34" s="0"/>
      <c r="MH34" s="0"/>
      <c r="MI34" s="0"/>
      <c r="MJ34" s="0"/>
      <c r="MK34" s="0"/>
      <c r="ML34" s="0"/>
      <c r="MM34" s="0"/>
      <c r="MN34" s="0"/>
      <c r="MO34" s="0"/>
      <c r="MP34" s="0"/>
      <c r="MQ34" s="0"/>
      <c r="MR34" s="0"/>
      <c r="MS34" s="0"/>
      <c r="MT34" s="0"/>
      <c r="MU34" s="0"/>
      <c r="MV34" s="0"/>
      <c r="MW34" s="0"/>
      <c r="MX34" s="0"/>
      <c r="MY34" s="0"/>
      <c r="MZ34" s="0"/>
      <c r="NA34" s="0"/>
      <c r="NB34" s="0"/>
      <c r="NC34" s="0"/>
      <c r="ND34" s="0"/>
      <c r="NE34" s="0"/>
      <c r="NF34" s="0"/>
      <c r="NG34" s="0"/>
      <c r="NH34" s="0"/>
      <c r="NI34" s="0"/>
      <c r="NJ34" s="0"/>
      <c r="NK34" s="0"/>
      <c r="NL34" s="0"/>
      <c r="NM34" s="0"/>
      <c r="NN34" s="0"/>
      <c r="NO34" s="0"/>
      <c r="NP34" s="0"/>
      <c r="NQ34" s="0"/>
      <c r="NR34" s="0"/>
      <c r="NS34" s="0"/>
      <c r="NT34" s="0"/>
      <c r="NU34" s="0"/>
      <c r="NV34" s="0"/>
      <c r="NW34" s="0"/>
      <c r="NX34" s="0"/>
      <c r="NY34" s="0"/>
      <c r="NZ34" s="0"/>
      <c r="OA34" s="0"/>
      <c r="OB34" s="0"/>
      <c r="OC34" s="0"/>
      <c r="OD34" s="0"/>
      <c r="OE34" s="0"/>
      <c r="OF34" s="0"/>
      <c r="OG34" s="0"/>
      <c r="OH34" s="0"/>
      <c r="OI34" s="0"/>
      <c r="OJ34" s="0"/>
      <c r="OK34" s="0"/>
      <c r="OL34" s="0"/>
      <c r="OM34" s="0"/>
      <c r="ON34" s="0"/>
      <c r="OO34" s="0"/>
      <c r="OP34" s="0"/>
      <c r="OQ34" s="0"/>
      <c r="OR34" s="0"/>
      <c r="OS34" s="0"/>
      <c r="OT34" s="0"/>
      <c r="OU34" s="0"/>
      <c r="OV34" s="0"/>
      <c r="OW34" s="0"/>
      <c r="OX34" s="0"/>
      <c r="OY34" s="0"/>
      <c r="OZ34" s="0"/>
      <c r="PA34" s="0"/>
      <c r="PB34" s="0"/>
      <c r="PC34" s="0"/>
      <c r="PD34" s="0"/>
      <c r="PE34" s="0"/>
      <c r="PF34" s="0"/>
      <c r="PG34" s="0"/>
      <c r="PH34" s="0"/>
      <c r="PI34" s="0"/>
      <c r="PJ34" s="0"/>
      <c r="PK34" s="0"/>
      <c r="PL34" s="0"/>
      <c r="PM34" s="0"/>
      <c r="PN34" s="0"/>
      <c r="PO34" s="0"/>
      <c r="PP34" s="0"/>
      <c r="PQ34" s="0"/>
      <c r="PR34" s="0"/>
      <c r="PS34" s="0"/>
      <c r="PT34" s="0"/>
      <c r="PU34" s="0"/>
      <c r="PV34" s="0"/>
      <c r="PW34" s="0"/>
      <c r="PX34" s="0"/>
      <c r="PY34" s="0"/>
      <c r="PZ34" s="0"/>
      <c r="QA34" s="0"/>
      <c r="QB34" s="0"/>
      <c r="QC34" s="0"/>
      <c r="QD34" s="0"/>
      <c r="QE34" s="0"/>
      <c r="QF34" s="0"/>
      <c r="QG34" s="0"/>
      <c r="QH34" s="0"/>
      <c r="QI34" s="0"/>
      <c r="QJ34" s="0"/>
      <c r="QK34" s="0"/>
      <c r="QL34" s="0"/>
      <c r="QM34" s="0"/>
      <c r="QN34" s="0"/>
      <c r="QO34" s="0"/>
      <c r="QP34" s="0"/>
      <c r="QQ34" s="0"/>
      <c r="QR34" s="0"/>
      <c r="QS34" s="0"/>
      <c r="QT34" s="0"/>
      <c r="QU34" s="0"/>
      <c r="QV34" s="0"/>
      <c r="QW34" s="0"/>
      <c r="QX34" s="0"/>
      <c r="QY34" s="0"/>
      <c r="QZ34" s="0"/>
      <c r="RA34" s="0"/>
      <c r="RB34" s="0"/>
      <c r="RC34" s="0"/>
      <c r="RD34" s="0"/>
      <c r="RE34" s="0"/>
      <c r="RF34" s="0"/>
      <c r="RG34" s="0"/>
      <c r="RH34" s="0"/>
      <c r="RI34" s="0"/>
      <c r="RJ34" s="0"/>
      <c r="RK34" s="0"/>
      <c r="RL34" s="0"/>
      <c r="RM34" s="0"/>
      <c r="RN34" s="0"/>
      <c r="RO34" s="0"/>
      <c r="RP34" s="0"/>
      <c r="RQ34" s="0"/>
      <c r="RR34" s="0"/>
      <c r="RS34" s="0"/>
      <c r="RT34" s="0"/>
      <c r="RU34" s="0"/>
      <c r="RV34" s="0"/>
      <c r="RW34" s="0"/>
      <c r="RX34" s="0"/>
      <c r="RY34" s="0"/>
      <c r="RZ34" s="0"/>
      <c r="SA34" s="0"/>
      <c r="SB34" s="0"/>
      <c r="SC34" s="0"/>
      <c r="SD34" s="0"/>
      <c r="SE34" s="0"/>
      <c r="SF34" s="0"/>
      <c r="SG34" s="0"/>
      <c r="SH34" s="0"/>
      <c r="SI34" s="0"/>
      <c r="SJ34" s="0"/>
      <c r="SK34" s="0"/>
      <c r="SL34" s="0"/>
      <c r="SM34" s="0"/>
      <c r="SN34" s="0"/>
      <c r="SO34" s="0"/>
      <c r="SP34" s="0"/>
      <c r="SQ34" s="0"/>
      <c r="SR34" s="0"/>
      <c r="SS34" s="0"/>
      <c r="ST34" s="0"/>
      <c r="SU34" s="0"/>
      <c r="SV34" s="0"/>
      <c r="SW34" s="0"/>
      <c r="SX34" s="0"/>
      <c r="SY34" s="0"/>
      <c r="SZ34" s="0"/>
      <c r="TA34" s="0"/>
      <c r="TB34" s="0"/>
      <c r="TC34" s="0"/>
      <c r="TD34" s="0"/>
      <c r="TE34" s="0"/>
      <c r="TF34" s="0"/>
      <c r="TG34" s="0"/>
      <c r="TH34" s="0"/>
      <c r="TI34" s="0"/>
      <c r="TJ34" s="0"/>
      <c r="TK34" s="0"/>
      <c r="TL34" s="0"/>
      <c r="TM34" s="0"/>
      <c r="TN34" s="0"/>
      <c r="TO34" s="0"/>
      <c r="TP34" s="0"/>
      <c r="TQ34" s="0"/>
      <c r="TR34" s="0"/>
      <c r="TS34" s="0"/>
      <c r="TT34" s="0"/>
      <c r="TU34" s="0"/>
      <c r="TV34" s="0"/>
      <c r="TW34" s="0"/>
      <c r="TX34" s="0"/>
      <c r="TY34" s="0"/>
      <c r="TZ34" s="0"/>
      <c r="UA34" s="0"/>
      <c r="UB34" s="0"/>
      <c r="UC34" s="0"/>
      <c r="UD34" s="0"/>
      <c r="UE34" s="0"/>
      <c r="UF34" s="0"/>
      <c r="UG34" s="0"/>
      <c r="UH34" s="0"/>
      <c r="UI34" s="0"/>
      <c r="UJ34" s="0"/>
      <c r="UK34" s="0"/>
      <c r="UL34" s="0"/>
      <c r="UM34" s="0"/>
      <c r="UN34" s="0"/>
      <c r="UO34" s="0"/>
      <c r="UP34" s="0"/>
      <c r="UQ34" s="0"/>
      <c r="UR34" s="0"/>
      <c r="US34" s="0"/>
      <c r="UT34" s="0"/>
      <c r="UU34" s="0"/>
      <c r="UV34" s="0"/>
      <c r="UW34" s="0"/>
      <c r="UX34" s="0"/>
      <c r="UY34" s="0"/>
      <c r="UZ34" s="0"/>
      <c r="VA34" s="0"/>
      <c r="VB34" s="0"/>
      <c r="VC34" s="0"/>
      <c r="VD34" s="0"/>
      <c r="VE34" s="0"/>
      <c r="VF34" s="0"/>
      <c r="VG34" s="0"/>
      <c r="VH34" s="0"/>
      <c r="VI34" s="0"/>
      <c r="VJ34" s="0"/>
      <c r="VK34" s="0"/>
      <c r="VL34" s="0"/>
      <c r="VM34" s="0"/>
      <c r="VN34" s="0"/>
      <c r="VO34" s="0"/>
      <c r="VP34" s="0"/>
      <c r="VQ34" s="0"/>
      <c r="VR34" s="0"/>
      <c r="VS34" s="0"/>
      <c r="VT34" s="0"/>
      <c r="VU34" s="0"/>
      <c r="VV34" s="0"/>
      <c r="VW34" s="0"/>
      <c r="VX34" s="0"/>
      <c r="VY34" s="0"/>
      <c r="VZ34" s="0"/>
      <c r="WA34" s="0"/>
      <c r="WB34" s="0"/>
      <c r="WC34" s="0"/>
      <c r="WD34" s="0"/>
      <c r="WE34" s="0"/>
      <c r="WF34" s="0"/>
      <c r="WG34" s="0"/>
      <c r="WH34" s="0"/>
      <c r="WI34" s="0"/>
      <c r="WJ34" s="0"/>
      <c r="WK34" s="0"/>
      <c r="WL34" s="0"/>
      <c r="WM34" s="0"/>
      <c r="WN34" s="0"/>
      <c r="WO34" s="0"/>
      <c r="WP34" s="0"/>
      <c r="WQ34" s="0"/>
      <c r="WR34" s="0"/>
      <c r="WS34" s="0"/>
      <c r="WT34" s="0"/>
      <c r="WU34" s="0"/>
      <c r="WV34" s="0"/>
      <c r="WW34" s="0"/>
      <c r="WX34" s="0"/>
      <c r="WY34" s="0"/>
      <c r="WZ34" s="0"/>
      <c r="XA34" s="0"/>
      <c r="XB34" s="0"/>
      <c r="XC34" s="0"/>
      <c r="XD34" s="0"/>
      <c r="XE34" s="0"/>
      <c r="XF34" s="0"/>
      <c r="XG34" s="0"/>
      <c r="XH34" s="0"/>
      <c r="XI34" s="0"/>
      <c r="XJ34" s="0"/>
      <c r="XK34" s="0"/>
      <c r="XL34" s="0"/>
      <c r="XM34" s="0"/>
      <c r="XN34" s="0"/>
      <c r="XO34" s="0"/>
      <c r="XP34" s="0"/>
      <c r="XQ34" s="0"/>
      <c r="XR34" s="0"/>
      <c r="XS34" s="0"/>
      <c r="XT34" s="0"/>
      <c r="XU34" s="0"/>
      <c r="XV34" s="0"/>
      <c r="XW34" s="0"/>
      <c r="XX34" s="0"/>
      <c r="XY34" s="0"/>
      <c r="XZ34" s="0"/>
      <c r="YA34" s="0"/>
      <c r="YB34" s="0"/>
      <c r="YC34" s="0"/>
      <c r="YD34" s="0"/>
      <c r="YE34" s="0"/>
      <c r="YF34" s="0"/>
      <c r="YG34" s="0"/>
      <c r="YH34" s="0"/>
      <c r="YI34" s="0"/>
      <c r="YJ34" s="0"/>
      <c r="YK34" s="0"/>
      <c r="YL34" s="0"/>
      <c r="YM34" s="0"/>
      <c r="YN34" s="0"/>
      <c r="YO34" s="0"/>
      <c r="YP34" s="0"/>
      <c r="YQ34" s="0"/>
      <c r="YR34" s="0"/>
      <c r="YS34" s="0"/>
      <c r="YT34" s="0"/>
      <c r="YU34" s="0"/>
      <c r="YV34" s="0"/>
      <c r="YW34" s="0"/>
      <c r="YX34" s="0"/>
      <c r="YY34" s="0"/>
      <c r="YZ34" s="0"/>
      <c r="ZA34" s="0"/>
      <c r="ZB34" s="0"/>
      <c r="ZC34" s="0"/>
      <c r="ZD34" s="0"/>
      <c r="ZE34" s="0"/>
      <c r="ZF34" s="0"/>
      <c r="ZG34" s="0"/>
      <c r="ZH34" s="0"/>
      <c r="ZI34" s="0"/>
      <c r="ZJ34" s="0"/>
      <c r="ZK34" s="0"/>
      <c r="ZL34" s="0"/>
      <c r="ZM34" s="0"/>
      <c r="ZN34" s="0"/>
      <c r="ZO34" s="0"/>
      <c r="ZP34" s="0"/>
      <c r="ZQ34" s="0"/>
      <c r="ZR34" s="0"/>
      <c r="ZS34" s="0"/>
      <c r="ZT34" s="0"/>
      <c r="ZU34" s="0"/>
      <c r="ZV34" s="0"/>
      <c r="ZW34" s="0"/>
      <c r="ZX34" s="0"/>
      <c r="ZY34" s="0"/>
      <c r="ZZ34" s="0"/>
      <c r="AAA34" s="0"/>
      <c r="AAB34" s="0"/>
      <c r="AAC34" s="0"/>
      <c r="AAD34" s="0"/>
      <c r="AAE34" s="0"/>
      <c r="AAF34" s="0"/>
      <c r="AAG34" s="0"/>
      <c r="AAH34" s="0"/>
      <c r="AAI34" s="0"/>
      <c r="AAJ34" s="0"/>
      <c r="AAK34" s="0"/>
      <c r="AAL34" s="0"/>
      <c r="AAM34" s="0"/>
      <c r="AAN34" s="0"/>
      <c r="AAO34" s="0"/>
      <c r="AAP34" s="0"/>
      <c r="AAQ34" s="0"/>
      <c r="AAR34" s="0"/>
      <c r="AAS34" s="0"/>
      <c r="AAT34" s="0"/>
      <c r="AAU34" s="0"/>
      <c r="AAV34" s="0"/>
      <c r="AAW34" s="0"/>
      <c r="AAX34" s="0"/>
      <c r="AAY34" s="0"/>
      <c r="AAZ34" s="0"/>
      <c r="ABA34" s="0"/>
      <c r="ABB34" s="0"/>
      <c r="ABC34" s="0"/>
      <c r="ABD34" s="0"/>
      <c r="ABE34" s="0"/>
      <c r="ABF34" s="0"/>
      <c r="ABG34" s="0"/>
      <c r="ABH34" s="0"/>
      <c r="ABI34" s="0"/>
      <c r="ABJ34" s="0"/>
      <c r="ABK34" s="0"/>
      <c r="ABL34" s="0"/>
      <c r="ABM34" s="0"/>
      <c r="ABN34" s="0"/>
      <c r="ABO34" s="0"/>
      <c r="ABP34" s="0"/>
      <c r="ABQ34" s="0"/>
      <c r="ABR34" s="0"/>
      <c r="ABS34" s="0"/>
      <c r="ABT34" s="0"/>
      <c r="ABU34" s="0"/>
      <c r="ABV34" s="0"/>
      <c r="ABW34" s="0"/>
      <c r="ABX34" s="0"/>
      <c r="ABY34" s="0"/>
      <c r="ABZ34" s="0"/>
      <c r="ACA34" s="0"/>
      <c r="ACB34" s="0"/>
      <c r="ACC34" s="0"/>
      <c r="ACD34" s="0"/>
      <c r="ACE34" s="0"/>
      <c r="ACF34" s="0"/>
      <c r="ACG34" s="0"/>
      <c r="ACH34" s="0"/>
      <c r="ACI34" s="0"/>
      <c r="ACJ34" s="0"/>
      <c r="ACK34" s="0"/>
      <c r="ACL34" s="0"/>
      <c r="ACM34" s="0"/>
      <c r="ACN34" s="0"/>
      <c r="ACO34" s="0"/>
      <c r="ACP34" s="0"/>
      <c r="ACQ34" s="0"/>
      <c r="ACR34" s="0"/>
      <c r="ACS34" s="0"/>
      <c r="ACT34" s="0"/>
      <c r="ACU34" s="0"/>
      <c r="ACV34" s="0"/>
      <c r="ACW34" s="0"/>
      <c r="ACX34" s="0"/>
      <c r="ACY34" s="0"/>
      <c r="ACZ34" s="0"/>
      <c r="ADA34" s="0"/>
      <c r="ADB34" s="0"/>
      <c r="ADC34" s="0"/>
      <c r="ADD34" s="0"/>
      <c r="ADE34" s="0"/>
      <c r="ADF34" s="0"/>
      <c r="ADG34" s="0"/>
      <c r="ADH34" s="0"/>
      <c r="ADI34" s="0"/>
      <c r="ADJ34" s="0"/>
      <c r="ADK34" s="0"/>
      <c r="ADL34" s="0"/>
      <c r="ADM34" s="0"/>
      <c r="ADN34" s="0"/>
      <c r="ADO34" s="0"/>
      <c r="ADP34" s="0"/>
      <c r="ADQ34" s="0"/>
      <c r="ADR34" s="0"/>
      <c r="ADS34" s="0"/>
      <c r="ADT34" s="0"/>
      <c r="ADU34" s="0"/>
      <c r="ADV34" s="0"/>
      <c r="ADW34" s="0"/>
      <c r="ADX34" s="0"/>
      <c r="ADY34" s="0"/>
      <c r="ADZ34" s="0"/>
      <c r="AEA34" s="0"/>
      <c r="AEB34" s="0"/>
      <c r="AEC34" s="0"/>
      <c r="AED34" s="0"/>
      <c r="AEE34" s="0"/>
      <c r="AEF34" s="0"/>
      <c r="AEG34" s="0"/>
      <c r="AEH34" s="0"/>
      <c r="AEI34" s="0"/>
      <c r="AEJ34" s="0"/>
      <c r="AEK34" s="0"/>
      <c r="AEL34" s="0"/>
      <c r="AEM34" s="0"/>
      <c r="AEN34" s="0"/>
      <c r="AEO34" s="0"/>
      <c r="AEP34" s="0"/>
      <c r="AEQ34" s="0"/>
      <c r="AER34" s="0"/>
      <c r="AES34" s="0"/>
      <c r="AET34" s="0"/>
      <c r="AEU34" s="0"/>
      <c r="AEV34" s="0"/>
      <c r="AEW34" s="0"/>
      <c r="AEX34" s="0"/>
      <c r="AEY34" s="0"/>
      <c r="AEZ34" s="0"/>
      <c r="AFA34" s="0"/>
      <c r="AFB34" s="0"/>
      <c r="AFC34" s="0"/>
      <c r="AFD34" s="0"/>
      <c r="AFE34" s="0"/>
      <c r="AFF34" s="0"/>
      <c r="AFG34" s="0"/>
      <c r="AFH34" s="0"/>
      <c r="AFI34" s="0"/>
      <c r="AFJ34" s="0"/>
      <c r="AFK34" s="0"/>
      <c r="AFL34" s="0"/>
      <c r="AFM34" s="0"/>
      <c r="AFN34" s="0"/>
      <c r="AFO34" s="0"/>
      <c r="AFP34" s="0"/>
      <c r="AFQ34" s="0"/>
      <c r="AFR34" s="0"/>
      <c r="AFS34" s="0"/>
      <c r="AFT34" s="0"/>
      <c r="AFU34" s="0"/>
      <c r="AFV34" s="0"/>
      <c r="AFW34" s="0"/>
      <c r="AFX34" s="0"/>
      <c r="AFY34" s="0"/>
      <c r="AFZ34" s="0"/>
      <c r="AGA34" s="0"/>
      <c r="AGB34" s="0"/>
      <c r="AGC34" s="0"/>
      <c r="AGD34" s="0"/>
      <c r="AGE34" s="0"/>
      <c r="AGF34" s="0"/>
      <c r="AGG34" s="0"/>
      <c r="AGH34" s="0"/>
      <c r="AGI34" s="0"/>
      <c r="AGJ34" s="0"/>
      <c r="AGK34" s="0"/>
      <c r="AGL34" s="0"/>
      <c r="AGM34" s="0"/>
      <c r="AGN34" s="0"/>
      <c r="AGO34" s="0"/>
      <c r="AGP34" s="0"/>
      <c r="AGQ34" s="0"/>
      <c r="AGR34" s="0"/>
      <c r="AGS34" s="0"/>
      <c r="AGT34" s="0"/>
      <c r="AGU34" s="0"/>
      <c r="AGV34" s="0"/>
      <c r="AGW34" s="0"/>
      <c r="AGX34" s="0"/>
      <c r="AGY34" s="0"/>
      <c r="AGZ34" s="0"/>
      <c r="AHA34" s="0"/>
      <c r="AHB34" s="0"/>
      <c r="AHC34" s="0"/>
      <c r="AHD34" s="0"/>
      <c r="AHE34" s="0"/>
      <c r="AHF34" s="0"/>
      <c r="AHG34" s="0"/>
      <c r="AHH34" s="0"/>
      <c r="AHI34" s="0"/>
      <c r="AHJ34" s="0"/>
      <c r="AHK34" s="0"/>
      <c r="AHL34" s="0"/>
      <c r="AHM34" s="0"/>
      <c r="AHN34" s="0"/>
      <c r="AHO34" s="0"/>
      <c r="AHP34" s="0"/>
      <c r="AHQ34" s="0"/>
      <c r="AHR34" s="0"/>
      <c r="AHS34" s="0"/>
      <c r="AHT34" s="0"/>
      <c r="AHU34" s="0"/>
      <c r="AHV34" s="0"/>
      <c r="AHW34" s="0"/>
      <c r="AHX34" s="0"/>
      <c r="AHY34" s="0"/>
      <c r="AHZ34" s="0"/>
      <c r="AIA34" s="0"/>
      <c r="AIB34" s="0"/>
      <c r="AIC34" s="0"/>
      <c r="AID34" s="0"/>
      <c r="AIE34" s="0"/>
      <c r="AIF34" s="0"/>
      <c r="AIG34" s="0"/>
      <c r="AIH34" s="0"/>
      <c r="AII34" s="0"/>
      <c r="AIJ34" s="0"/>
      <c r="AIK34" s="0"/>
      <c r="AIL34" s="0"/>
      <c r="AIM34" s="0"/>
      <c r="AIN34" s="0"/>
      <c r="AIO34" s="0"/>
      <c r="AIP34" s="0"/>
      <c r="AIQ34" s="0"/>
      <c r="AIR34" s="0"/>
      <c r="AIS34" s="0"/>
      <c r="AIT34" s="0"/>
      <c r="AIU34" s="0"/>
      <c r="AIV34" s="0"/>
      <c r="AIW34" s="0"/>
      <c r="AIX34" s="0"/>
      <c r="AIY34" s="0"/>
      <c r="AIZ34" s="0"/>
      <c r="AJA34" s="0"/>
      <c r="AJB34" s="0"/>
      <c r="AJC34" s="0"/>
      <c r="AJD34" s="0"/>
      <c r="AJE34" s="0"/>
      <c r="AJF34" s="0"/>
      <c r="AJG34" s="0"/>
      <c r="AJH34" s="0"/>
      <c r="AJI34" s="0"/>
      <c r="AJJ34" s="0"/>
      <c r="AJK34" s="0"/>
      <c r="AJL34" s="0"/>
      <c r="AJM34" s="0"/>
      <c r="AJN34" s="0"/>
      <c r="AJO34" s="0"/>
      <c r="AJP34" s="0"/>
      <c r="AJQ34" s="0"/>
      <c r="AJR34" s="0"/>
      <c r="AJS34" s="0"/>
      <c r="AJT34" s="0"/>
      <c r="AJU34" s="0"/>
      <c r="AJV34" s="0"/>
      <c r="AJW34" s="0"/>
      <c r="AJX34" s="0"/>
      <c r="AJY34" s="0"/>
      <c r="AJZ34" s="0"/>
      <c r="AKA34" s="0"/>
      <c r="AKB34" s="0"/>
      <c r="AKC34" s="0"/>
      <c r="AKD34" s="0"/>
      <c r="AKE34" s="0"/>
      <c r="AKF34" s="0"/>
      <c r="AKG34" s="0"/>
      <c r="AKH34" s="0"/>
      <c r="AKI34" s="0"/>
      <c r="AKJ34" s="0"/>
      <c r="AKK34" s="0"/>
      <c r="AKL34" s="0"/>
      <c r="AKM34" s="0"/>
      <c r="AKN34" s="0"/>
      <c r="AKO34" s="0"/>
      <c r="AKP34" s="0"/>
      <c r="AKQ34" s="0"/>
      <c r="AKR34" s="0"/>
      <c r="AKS34" s="0"/>
      <c r="AKT34" s="0"/>
      <c r="AKU34" s="0"/>
      <c r="AKV34" s="0"/>
      <c r="AKW34" s="0"/>
      <c r="AKX34" s="0"/>
      <c r="AKY34" s="0"/>
      <c r="AKZ34" s="0"/>
      <c r="ALA34" s="0"/>
      <c r="ALB34" s="0"/>
      <c r="ALC34" s="0"/>
      <c r="ALD34" s="0"/>
      <c r="ALE34" s="0"/>
      <c r="ALF34" s="0"/>
      <c r="ALG34" s="0"/>
      <c r="ALH34" s="0"/>
      <c r="ALI34" s="0"/>
      <c r="ALJ34" s="0"/>
      <c r="ALK34" s="0"/>
      <c r="ALL34" s="0"/>
      <c r="ALM34" s="0"/>
      <c r="ALN34" s="0"/>
      <c r="ALO34" s="0"/>
      <c r="ALP34" s="0"/>
      <c r="ALQ34" s="0"/>
      <c r="ALR34" s="0"/>
      <c r="ALS34" s="0"/>
      <c r="ALT34" s="0"/>
      <c r="ALU34" s="0"/>
      <c r="ALV34" s="0"/>
      <c r="ALW34" s="0"/>
      <c r="ALX34" s="0"/>
      <c r="ALY34" s="0"/>
      <c r="ALZ34" s="0"/>
      <c r="AMA34" s="0"/>
      <c r="AMB34" s="0"/>
      <c r="AMC34" s="0"/>
      <c r="AMD34" s="0"/>
      <c r="AME34" s="0"/>
      <c r="AMF34" s="0"/>
      <c r="AMG34" s="0"/>
      <c r="AMH34" s="0"/>
      <c r="AMI34" s="0"/>
      <c r="AMJ34" s="0"/>
    </row>
    <row r="35" customFormat="false" ht="15.75" hidden="false" customHeight="false" outlineLevel="0" collapsed="false">
      <c r="A35" s="139" t="s">
        <v>1754</v>
      </c>
      <c r="B35" s="35" t="s">
        <v>1755</v>
      </c>
      <c r="C35" s="35" t="s">
        <v>1756</v>
      </c>
      <c r="D35" s="35" t="s">
        <v>28</v>
      </c>
      <c r="E35" s="35" t="n">
        <v>24770</v>
      </c>
      <c r="F35" s="35" t="n">
        <v>1</v>
      </c>
      <c r="G35" s="35" t="n">
        <v>3670</v>
      </c>
      <c r="H35" s="35" t="n">
        <f aca="false">G35*F35</f>
        <v>3670</v>
      </c>
      <c r="I35" s="36" t="s">
        <v>1757</v>
      </c>
      <c r="J35" s="37" t="n">
        <v>25000</v>
      </c>
      <c r="K35" s="35" t="n">
        <f aca="false">H35+H36-J35-J36</f>
        <v>0</v>
      </c>
      <c r="L35" s="35"/>
      <c r="M35" s="0"/>
      <c r="N35" s="0"/>
      <c r="O35" s="0"/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0"/>
      <c r="AC35" s="0"/>
      <c r="AD35" s="0"/>
      <c r="AE35" s="0"/>
      <c r="AF35" s="0"/>
      <c r="AG35" s="0"/>
      <c r="AH35" s="0"/>
      <c r="AI35" s="0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0"/>
      <c r="BC35" s="0"/>
      <c r="BD35" s="0"/>
      <c r="BE35" s="0"/>
      <c r="BF35" s="0"/>
      <c r="BG35" s="0"/>
      <c r="BH35" s="0"/>
      <c r="BI35" s="0"/>
      <c r="BJ35" s="0"/>
      <c r="BK35" s="0"/>
      <c r="BL35" s="0"/>
      <c r="BM35" s="0"/>
      <c r="BN35" s="0"/>
      <c r="BO35" s="0"/>
      <c r="BP35" s="0"/>
      <c r="BQ35" s="0"/>
      <c r="BR35" s="0"/>
      <c r="BS35" s="0"/>
      <c r="BT35" s="0"/>
      <c r="BU35" s="0"/>
      <c r="BV35" s="0"/>
      <c r="BW35" s="0"/>
      <c r="BX35" s="0"/>
      <c r="BY35" s="0"/>
      <c r="BZ35" s="0"/>
      <c r="CA35" s="0"/>
      <c r="CB35" s="0"/>
      <c r="CC35" s="0"/>
      <c r="CD35" s="0"/>
      <c r="CE35" s="0"/>
      <c r="CF35" s="0"/>
      <c r="CG35" s="0"/>
      <c r="CH35" s="0"/>
      <c r="CI35" s="0"/>
      <c r="CJ35" s="0"/>
      <c r="CK35" s="0"/>
      <c r="CL35" s="0"/>
      <c r="CM35" s="0"/>
      <c r="CN35" s="0"/>
      <c r="CO35" s="0"/>
      <c r="CP35" s="0"/>
      <c r="CQ35" s="0"/>
      <c r="CR35" s="0"/>
      <c r="CS35" s="0"/>
      <c r="CT35" s="0"/>
      <c r="CU35" s="0"/>
      <c r="CV35" s="0"/>
      <c r="CW35" s="0"/>
      <c r="CX35" s="0"/>
      <c r="CY35" s="0"/>
      <c r="CZ35" s="0"/>
      <c r="DA35" s="0"/>
      <c r="DB35" s="0"/>
      <c r="DC35" s="0"/>
      <c r="DD35" s="0"/>
      <c r="DE35" s="0"/>
      <c r="DF35" s="0"/>
      <c r="DG35" s="0"/>
      <c r="DH35" s="0"/>
      <c r="DI35" s="0"/>
      <c r="DJ35" s="0"/>
      <c r="DK35" s="0"/>
      <c r="DL35" s="0"/>
      <c r="DM35" s="0"/>
      <c r="DN35" s="0"/>
      <c r="DO35" s="0"/>
      <c r="DP35" s="0"/>
      <c r="DQ35" s="0"/>
      <c r="DR35" s="0"/>
      <c r="DS35" s="0"/>
      <c r="DT35" s="0"/>
      <c r="DU35" s="0"/>
      <c r="DV35" s="0"/>
      <c r="DW35" s="0"/>
      <c r="DX35" s="0"/>
      <c r="DY35" s="0"/>
      <c r="DZ35" s="0"/>
      <c r="EA35" s="0"/>
      <c r="EB35" s="0"/>
      <c r="EC35" s="0"/>
      <c r="ED35" s="0"/>
      <c r="EE35" s="0"/>
      <c r="EF35" s="0"/>
      <c r="EG35" s="0"/>
      <c r="EH35" s="0"/>
      <c r="EI35" s="0"/>
      <c r="EJ35" s="0"/>
      <c r="EK35" s="0"/>
      <c r="EL35" s="0"/>
      <c r="EM35" s="0"/>
      <c r="EN35" s="0"/>
      <c r="EO35" s="0"/>
      <c r="EP35" s="0"/>
      <c r="EQ35" s="0"/>
      <c r="ER35" s="0"/>
      <c r="ES35" s="0"/>
      <c r="ET35" s="0"/>
      <c r="EU35" s="0"/>
      <c r="EV35" s="0"/>
      <c r="EW35" s="0"/>
      <c r="EX35" s="0"/>
      <c r="EY35" s="0"/>
      <c r="EZ35" s="0"/>
      <c r="FA35" s="0"/>
      <c r="FB35" s="0"/>
      <c r="FC35" s="0"/>
      <c r="FD35" s="0"/>
      <c r="FE35" s="0"/>
      <c r="FF35" s="0"/>
      <c r="FG35" s="0"/>
      <c r="FH35" s="0"/>
      <c r="FI35" s="0"/>
      <c r="FJ35" s="0"/>
      <c r="FK35" s="0"/>
      <c r="FL35" s="0"/>
      <c r="FM35" s="0"/>
      <c r="FN35" s="0"/>
      <c r="FO35" s="0"/>
      <c r="FP35" s="0"/>
      <c r="FQ35" s="0"/>
      <c r="FR35" s="0"/>
      <c r="FS35" s="0"/>
      <c r="FT35" s="0"/>
      <c r="FU35" s="0"/>
      <c r="FV35" s="0"/>
      <c r="FW35" s="0"/>
      <c r="FX35" s="0"/>
      <c r="FY35" s="0"/>
      <c r="FZ35" s="0"/>
      <c r="GA35" s="0"/>
      <c r="GB35" s="0"/>
      <c r="GC35" s="0"/>
      <c r="GD35" s="0"/>
      <c r="GE35" s="0"/>
      <c r="GF35" s="0"/>
      <c r="GG35" s="0"/>
      <c r="GH35" s="0"/>
      <c r="GI35" s="0"/>
      <c r="GJ35" s="0"/>
      <c r="GK35" s="0"/>
      <c r="GL35" s="0"/>
      <c r="GM35" s="0"/>
      <c r="GN35" s="0"/>
      <c r="GO35" s="0"/>
      <c r="GP35" s="0"/>
      <c r="GQ35" s="0"/>
      <c r="GR35" s="0"/>
      <c r="GS35" s="0"/>
      <c r="GT35" s="0"/>
      <c r="GU35" s="0"/>
      <c r="GV35" s="0"/>
      <c r="GW35" s="0"/>
      <c r="GX35" s="0"/>
      <c r="GY35" s="0"/>
      <c r="GZ35" s="0"/>
      <c r="HA35" s="0"/>
      <c r="HB35" s="0"/>
      <c r="HC35" s="0"/>
      <c r="HD35" s="0"/>
      <c r="HE35" s="0"/>
      <c r="HF35" s="0"/>
      <c r="HG35" s="0"/>
      <c r="HH35" s="0"/>
      <c r="HI35" s="0"/>
      <c r="HJ35" s="0"/>
      <c r="HK35" s="0"/>
      <c r="HL35" s="0"/>
      <c r="HM35" s="0"/>
      <c r="HN35" s="0"/>
      <c r="HO35" s="0"/>
      <c r="HP35" s="0"/>
      <c r="HQ35" s="0"/>
      <c r="HR35" s="0"/>
      <c r="HS35" s="0"/>
      <c r="HT35" s="0"/>
      <c r="HU35" s="0"/>
      <c r="HV35" s="0"/>
      <c r="HW35" s="0"/>
      <c r="HX35" s="0"/>
      <c r="HY35" s="0"/>
      <c r="HZ35" s="0"/>
      <c r="IA35" s="0"/>
      <c r="IB35" s="0"/>
      <c r="IC35" s="0"/>
      <c r="ID35" s="0"/>
      <c r="IE35" s="0"/>
      <c r="IF35" s="0"/>
      <c r="IG35" s="0"/>
      <c r="IH35" s="0"/>
      <c r="II35" s="0"/>
      <c r="IJ35" s="0"/>
      <c r="IK35" s="0"/>
      <c r="IL35" s="0"/>
      <c r="IM35" s="0"/>
      <c r="IN35" s="0"/>
      <c r="IO35" s="0"/>
      <c r="IP35" s="0"/>
      <c r="IQ35" s="0"/>
      <c r="IR35" s="0"/>
      <c r="IS35" s="0"/>
      <c r="IT35" s="0"/>
      <c r="IU35" s="0"/>
      <c r="IV35" s="0"/>
      <c r="IW35" s="0"/>
      <c r="IX35" s="0"/>
      <c r="IY35" s="0"/>
      <c r="IZ35" s="0"/>
      <c r="JA35" s="0"/>
      <c r="JB35" s="0"/>
      <c r="JC35" s="0"/>
      <c r="JD35" s="0"/>
      <c r="JE35" s="0"/>
      <c r="JF35" s="0"/>
      <c r="JG35" s="0"/>
      <c r="JH35" s="0"/>
      <c r="JI35" s="0"/>
      <c r="JJ35" s="0"/>
      <c r="JK35" s="0"/>
      <c r="JL35" s="0"/>
      <c r="JM35" s="0"/>
      <c r="JN35" s="0"/>
      <c r="JO35" s="0"/>
      <c r="JP35" s="0"/>
      <c r="JQ35" s="0"/>
      <c r="JR35" s="0"/>
      <c r="JS35" s="0"/>
      <c r="JT35" s="0"/>
      <c r="JU35" s="0"/>
      <c r="JV35" s="0"/>
      <c r="JW35" s="0"/>
      <c r="JX35" s="0"/>
      <c r="JY35" s="0"/>
      <c r="JZ35" s="0"/>
      <c r="KA35" s="0"/>
      <c r="KB35" s="0"/>
      <c r="KC35" s="0"/>
      <c r="KD35" s="0"/>
      <c r="KE35" s="0"/>
      <c r="KF35" s="0"/>
      <c r="KG35" s="0"/>
      <c r="KH35" s="0"/>
      <c r="KI35" s="0"/>
      <c r="KJ35" s="0"/>
      <c r="KK35" s="0"/>
      <c r="KL35" s="0"/>
      <c r="KM35" s="0"/>
      <c r="KN35" s="0"/>
      <c r="KO35" s="0"/>
      <c r="KP35" s="0"/>
      <c r="KQ35" s="0"/>
      <c r="KR35" s="0"/>
      <c r="KS35" s="0"/>
      <c r="KT35" s="0"/>
      <c r="KU35" s="0"/>
      <c r="KV35" s="0"/>
      <c r="KW35" s="0"/>
      <c r="KX35" s="0"/>
      <c r="KY35" s="0"/>
      <c r="KZ35" s="0"/>
      <c r="LA35" s="0"/>
      <c r="LB35" s="0"/>
      <c r="LC35" s="0"/>
      <c r="LD35" s="0"/>
      <c r="LE35" s="0"/>
      <c r="LF35" s="0"/>
      <c r="LG35" s="0"/>
      <c r="LH35" s="0"/>
      <c r="LI35" s="0"/>
      <c r="LJ35" s="0"/>
      <c r="LK35" s="0"/>
      <c r="LL35" s="0"/>
      <c r="LM35" s="0"/>
      <c r="LN35" s="0"/>
      <c r="LO35" s="0"/>
      <c r="LP35" s="0"/>
      <c r="LQ35" s="0"/>
      <c r="LR35" s="0"/>
      <c r="LS35" s="0"/>
      <c r="LT35" s="0"/>
      <c r="LU35" s="0"/>
      <c r="LV35" s="0"/>
      <c r="LW35" s="0"/>
      <c r="LX35" s="0"/>
      <c r="LY35" s="0"/>
      <c r="LZ35" s="0"/>
      <c r="MA35" s="0"/>
      <c r="MB35" s="0"/>
      <c r="MC35" s="0"/>
      <c r="MD35" s="0"/>
      <c r="ME35" s="0"/>
      <c r="MF35" s="0"/>
      <c r="MG35" s="0"/>
      <c r="MH35" s="0"/>
      <c r="MI35" s="0"/>
      <c r="MJ35" s="0"/>
      <c r="MK35" s="0"/>
      <c r="ML35" s="0"/>
      <c r="MM35" s="0"/>
      <c r="MN35" s="0"/>
      <c r="MO35" s="0"/>
      <c r="MP35" s="0"/>
      <c r="MQ35" s="0"/>
      <c r="MR35" s="0"/>
      <c r="MS35" s="0"/>
      <c r="MT35" s="0"/>
      <c r="MU35" s="0"/>
      <c r="MV35" s="0"/>
      <c r="MW35" s="0"/>
      <c r="MX35" s="0"/>
      <c r="MY35" s="0"/>
      <c r="MZ35" s="0"/>
      <c r="NA35" s="0"/>
      <c r="NB35" s="0"/>
      <c r="NC35" s="0"/>
      <c r="ND35" s="0"/>
      <c r="NE35" s="0"/>
      <c r="NF35" s="0"/>
      <c r="NG35" s="0"/>
      <c r="NH35" s="0"/>
      <c r="NI35" s="0"/>
      <c r="NJ35" s="0"/>
      <c r="NK35" s="0"/>
      <c r="NL35" s="0"/>
      <c r="NM35" s="0"/>
      <c r="NN35" s="0"/>
      <c r="NO35" s="0"/>
      <c r="NP35" s="0"/>
      <c r="NQ35" s="0"/>
      <c r="NR35" s="0"/>
      <c r="NS35" s="0"/>
      <c r="NT35" s="0"/>
      <c r="NU35" s="0"/>
      <c r="NV35" s="0"/>
      <c r="NW35" s="0"/>
      <c r="NX35" s="0"/>
      <c r="NY35" s="0"/>
      <c r="NZ35" s="0"/>
      <c r="OA35" s="0"/>
      <c r="OB35" s="0"/>
      <c r="OC35" s="0"/>
      <c r="OD35" s="0"/>
      <c r="OE35" s="0"/>
      <c r="OF35" s="0"/>
      <c r="OG35" s="0"/>
      <c r="OH35" s="0"/>
      <c r="OI35" s="0"/>
      <c r="OJ35" s="0"/>
      <c r="OK35" s="0"/>
      <c r="OL35" s="0"/>
      <c r="OM35" s="0"/>
      <c r="ON35" s="0"/>
      <c r="OO35" s="0"/>
      <c r="OP35" s="0"/>
      <c r="OQ35" s="0"/>
      <c r="OR35" s="0"/>
      <c r="OS35" s="0"/>
      <c r="OT35" s="0"/>
      <c r="OU35" s="0"/>
      <c r="OV35" s="0"/>
      <c r="OW35" s="0"/>
      <c r="OX35" s="0"/>
      <c r="OY35" s="0"/>
      <c r="OZ35" s="0"/>
      <c r="PA35" s="0"/>
      <c r="PB35" s="0"/>
      <c r="PC35" s="0"/>
      <c r="PD35" s="0"/>
      <c r="PE35" s="0"/>
      <c r="PF35" s="0"/>
      <c r="PG35" s="0"/>
      <c r="PH35" s="0"/>
      <c r="PI35" s="0"/>
      <c r="PJ35" s="0"/>
      <c r="PK35" s="0"/>
      <c r="PL35" s="0"/>
      <c r="PM35" s="0"/>
      <c r="PN35" s="0"/>
      <c r="PO35" s="0"/>
      <c r="PP35" s="0"/>
      <c r="PQ35" s="0"/>
      <c r="PR35" s="0"/>
      <c r="PS35" s="0"/>
      <c r="PT35" s="0"/>
      <c r="PU35" s="0"/>
      <c r="PV35" s="0"/>
      <c r="PW35" s="0"/>
      <c r="PX35" s="0"/>
      <c r="PY35" s="0"/>
      <c r="PZ35" s="0"/>
      <c r="QA35" s="0"/>
      <c r="QB35" s="0"/>
      <c r="QC35" s="0"/>
      <c r="QD35" s="0"/>
      <c r="QE35" s="0"/>
      <c r="QF35" s="0"/>
      <c r="QG35" s="0"/>
      <c r="QH35" s="0"/>
      <c r="QI35" s="0"/>
      <c r="QJ35" s="0"/>
      <c r="QK35" s="0"/>
      <c r="QL35" s="0"/>
      <c r="QM35" s="0"/>
      <c r="QN35" s="0"/>
      <c r="QO35" s="0"/>
      <c r="QP35" s="0"/>
      <c r="QQ35" s="0"/>
      <c r="QR35" s="0"/>
      <c r="QS35" s="0"/>
      <c r="QT35" s="0"/>
      <c r="QU35" s="0"/>
      <c r="QV35" s="0"/>
      <c r="QW35" s="0"/>
      <c r="QX35" s="0"/>
      <c r="QY35" s="0"/>
      <c r="QZ35" s="0"/>
      <c r="RA35" s="0"/>
      <c r="RB35" s="0"/>
      <c r="RC35" s="0"/>
      <c r="RD35" s="0"/>
      <c r="RE35" s="0"/>
      <c r="RF35" s="0"/>
      <c r="RG35" s="0"/>
      <c r="RH35" s="0"/>
      <c r="RI35" s="0"/>
      <c r="RJ35" s="0"/>
      <c r="RK35" s="0"/>
      <c r="RL35" s="0"/>
      <c r="RM35" s="0"/>
      <c r="RN35" s="0"/>
      <c r="RO35" s="0"/>
      <c r="RP35" s="0"/>
      <c r="RQ35" s="0"/>
      <c r="RR35" s="0"/>
      <c r="RS35" s="0"/>
      <c r="RT35" s="0"/>
      <c r="RU35" s="0"/>
      <c r="RV35" s="0"/>
      <c r="RW35" s="0"/>
      <c r="RX35" s="0"/>
      <c r="RY35" s="0"/>
      <c r="RZ35" s="0"/>
      <c r="SA35" s="0"/>
      <c r="SB35" s="0"/>
      <c r="SC35" s="0"/>
      <c r="SD35" s="0"/>
      <c r="SE35" s="0"/>
      <c r="SF35" s="0"/>
      <c r="SG35" s="0"/>
      <c r="SH35" s="0"/>
      <c r="SI35" s="0"/>
      <c r="SJ35" s="0"/>
      <c r="SK35" s="0"/>
      <c r="SL35" s="0"/>
      <c r="SM35" s="0"/>
      <c r="SN35" s="0"/>
      <c r="SO35" s="0"/>
      <c r="SP35" s="0"/>
      <c r="SQ35" s="0"/>
      <c r="SR35" s="0"/>
      <c r="SS35" s="0"/>
      <c r="ST35" s="0"/>
      <c r="SU35" s="0"/>
      <c r="SV35" s="0"/>
      <c r="SW35" s="0"/>
      <c r="SX35" s="0"/>
      <c r="SY35" s="0"/>
      <c r="SZ35" s="0"/>
      <c r="TA35" s="0"/>
      <c r="TB35" s="0"/>
      <c r="TC35" s="0"/>
      <c r="TD35" s="0"/>
      <c r="TE35" s="0"/>
      <c r="TF35" s="0"/>
      <c r="TG35" s="0"/>
      <c r="TH35" s="0"/>
      <c r="TI35" s="0"/>
      <c r="TJ35" s="0"/>
      <c r="TK35" s="0"/>
      <c r="TL35" s="0"/>
      <c r="TM35" s="0"/>
      <c r="TN35" s="0"/>
      <c r="TO35" s="0"/>
      <c r="TP35" s="0"/>
      <c r="TQ35" s="0"/>
      <c r="TR35" s="0"/>
      <c r="TS35" s="0"/>
      <c r="TT35" s="0"/>
      <c r="TU35" s="0"/>
      <c r="TV35" s="0"/>
      <c r="TW35" s="0"/>
      <c r="TX35" s="0"/>
      <c r="TY35" s="0"/>
      <c r="TZ35" s="0"/>
      <c r="UA35" s="0"/>
      <c r="UB35" s="0"/>
      <c r="UC35" s="0"/>
      <c r="UD35" s="0"/>
      <c r="UE35" s="0"/>
      <c r="UF35" s="0"/>
      <c r="UG35" s="0"/>
      <c r="UH35" s="0"/>
      <c r="UI35" s="0"/>
      <c r="UJ35" s="0"/>
      <c r="UK35" s="0"/>
      <c r="UL35" s="0"/>
      <c r="UM35" s="0"/>
      <c r="UN35" s="0"/>
      <c r="UO35" s="0"/>
      <c r="UP35" s="0"/>
      <c r="UQ35" s="0"/>
      <c r="UR35" s="0"/>
      <c r="US35" s="0"/>
      <c r="UT35" s="0"/>
      <c r="UU35" s="0"/>
      <c r="UV35" s="0"/>
      <c r="UW35" s="0"/>
      <c r="UX35" s="0"/>
      <c r="UY35" s="0"/>
      <c r="UZ35" s="0"/>
      <c r="VA35" s="0"/>
      <c r="VB35" s="0"/>
      <c r="VC35" s="0"/>
      <c r="VD35" s="0"/>
      <c r="VE35" s="0"/>
      <c r="VF35" s="0"/>
      <c r="VG35" s="0"/>
      <c r="VH35" s="0"/>
      <c r="VI35" s="0"/>
      <c r="VJ35" s="0"/>
      <c r="VK35" s="0"/>
      <c r="VL35" s="0"/>
      <c r="VM35" s="0"/>
      <c r="VN35" s="0"/>
      <c r="VO35" s="0"/>
      <c r="VP35" s="0"/>
      <c r="VQ35" s="0"/>
      <c r="VR35" s="0"/>
      <c r="VS35" s="0"/>
      <c r="VT35" s="0"/>
      <c r="VU35" s="0"/>
      <c r="VV35" s="0"/>
      <c r="VW35" s="0"/>
      <c r="VX35" s="0"/>
      <c r="VY35" s="0"/>
      <c r="VZ35" s="0"/>
      <c r="WA35" s="0"/>
      <c r="WB35" s="0"/>
      <c r="WC35" s="0"/>
      <c r="WD35" s="0"/>
      <c r="WE35" s="0"/>
      <c r="WF35" s="0"/>
      <c r="WG35" s="0"/>
      <c r="WH35" s="0"/>
      <c r="WI35" s="0"/>
      <c r="WJ35" s="0"/>
      <c r="WK35" s="0"/>
      <c r="WL35" s="0"/>
      <c r="WM35" s="0"/>
      <c r="WN35" s="0"/>
      <c r="WO35" s="0"/>
      <c r="WP35" s="0"/>
      <c r="WQ35" s="0"/>
      <c r="WR35" s="0"/>
      <c r="WS35" s="0"/>
      <c r="WT35" s="0"/>
      <c r="WU35" s="0"/>
      <c r="WV35" s="0"/>
      <c r="WW35" s="0"/>
      <c r="WX35" s="0"/>
      <c r="WY35" s="0"/>
      <c r="WZ35" s="0"/>
      <c r="XA35" s="0"/>
      <c r="XB35" s="0"/>
      <c r="XC35" s="0"/>
      <c r="XD35" s="0"/>
      <c r="XE35" s="0"/>
      <c r="XF35" s="0"/>
      <c r="XG35" s="0"/>
      <c r="XH35" s="0"/>
      <c r="XI35" s="0"/>
      <c r="XJ35" s="0"/>
      <c r="XK35" s="0"/>
      <c r="XL35" s="0"/>
      <c r="XM35" s="0"/>
      <c r="XN35" s="0"/>
      <c r="XO35" s="0"/>
      <c r="XP35" s="0"/>
      <c r="XQ35" s="0"/>
      <c r="XR35" s="0"/>
      <c r="XS35" s="0"/>
      <c r="XT35" s="0"/>
      <c r="XU35" s="0"/>
      <c r="XV35" s="0"/>
      <c r="XW35" s="0"/>
      <c r="XX35" s="0"/>
      <c r="XY35" s="0"/>
      <c r="XZ35" s="0"/>
      <c r="YA35" s="0"/>
      <c r="YB35" s="0"/>
      <c r="YC35" s="0"/>
      <c r="YD35" s="0"/>
      <c r="YE35" s="0"/>
      <c r="YF35" s="0"/>
      <c r="YG35" s="0"/>
      <c r="YH35" s="0"/>
      <c r="YI35" s="0"/>
      <c r="YJ35" s="0"/>
      <c r="YK35" s="0"/>
      <c r="YL35" s="0"/>
      <c r="YM35" s="0"/>
      <c r="YN35" s="0"/>
      <c r="YO35" s="0"/>
      <c r="YP35" s="0"/>
      <c r="YQ35" s="0"/>
      <c r="YR35" s="0"/>
      <c r="YS35" s="0"/>
      <c r="YT35" s="0"/>
      <c r="YU35" s="0"/>
      <c r="YV35" s="0"/>
      <c r="YW35" s="0"/>
      <c r="YX35" s="0"/>
      <c r="YY35" s="0"/>
      <c r="YZ35" s="0"/>
      <c r="ZA35" s="0"/>
      <c r="ZB35" s="0"/>
      <c r="ZC35" s="0"/>
      <c r="ZD35" s="0"/>
      <c r="ZE35" s="0"/>
      <c r="ZF35" s="0"/>
      <c r="ZG35" s="0"/>
      <c r="ZH35" s="0"/>
      <c r="ZI35" s="0"/>
      <c r="ZJ35" s="0"/>
      <c r="ZK35" s="0"/>
      <c r="ZL35" s="0"/>
      <c r="ZM35" s="0"/>
      <c r="ZN35" s="0"/>
      <c r="ZO35" s="0"/>
      <c r="ZP35" s="0"/>
      <c r="ZQ35" s="0"/>
      <c r="ZR35" s="0"/>
      <c r="ZS35" s="0"/>
      <c r="ZT35" s="0"/>
      <c r="ZU35" s="0"/>
      <c r="ZV35" s="0"/>
      <c r="ZW35" s="0"/>
      <c r="ZX35" s="0"/>
      <c r="ZY35" s="0"/>
      <c r="ZZ35" s="0"/>
      <c r="AAA35" s="0"/>
      <c r="AAB35" s="0"/>
      <c r="AAC35" s="0"/>
      <c r="AAD35" s="0"/>
      <c r="AAE35" s="0"/>
      <c r="AAF35" s="0"/>
      <c r="AAG35" s="0"/>
      <c r="AAH35" s="0"/>
      <c r="AAI35" s="0"/>
      <c r="AAJ35" s="0"/>
      <c r="AAK35" s="0"/>
      <c r="AAL35" s="0"/>
      <c r="AAM35" s="0"/>
      <c r="AAN35" s="0"/>
      <c r="AAO35" s="0"/>
      <c r="AAP35" s="0"/>
      <c r="AAQ35" s="0"/>
      <c r="AAR35" s="0"/>
      <c r="AAS35" s="0"/>
      <c r="AAT35" s="0"/>
      <c r="AAU35" s="0"/>
      <c r="AAV35" s="0"/>
      <c r="AAW35" s="0"/>
      <c r="AAX35" s="0"/>
      <c r="AAY35" s="0"/>
      <c r="AAZ35" s="0"/>
      <c r="ABA35" s="0"/>
      <c r="ABB35" s="0"/>
      <c r="ABC35" s="0"/>
      <c r="ABD35" s="0"/>
      <c r="ABE35" s="0"/>
      <c r="ABF35" s="0"/>
      <c r="ABG35" s="0"/>
      <c r="ABH35" s="0"/>
      <c r="ABI35" s="0"/>
      <c r="ABJ35" s="0"/>
      <c r="ABK35" s="0"/>
      <c r="ABL35" s="0"/>
      <c r="ABM35" s="0"/>
      <c r="ABN35" s="0"/>
      <c r="ABO35" s="0"/>
      <c r="ABP35" s="0"/>
      <c r="ABQ35" s="0"/>
      <c r="ABR35" s="0"/>
      <c r="ABS35" s="0"/>
      <c r="ABT35" s="0"/>
      <c r="ABU35" s="0"/>
      <c r="ABV35" s="0"/>
      <c r="ABW35" s="0"/>
      <c r="ABX35" s="0"/>
      <c r="ABY35" s="0"/>
      <c r="ABZ35" s="0"/>
      <c r="ACA35" s="0"/>
      <c r="ACB35" s="0"/>
      <c r="ACC35" s="0"/>
      <c r="ACD35" s="0"/>
      <c r="ACE35" s="0"/>
      <c r="ACF35" s="0"/>
      <c r="ACG35" s="0"/>
      <c r="ACH35" s="0"/>
      <c r="ACI35" s="0"/>
      <c r="ACJ35" s="0"/>
      <c r="ACK35" s="0"/>
      <c r="ACL35" s="0"/>
      <c r="ACM35" s="0"/>
      <c r="ACN35" s="0"/>
      <c r="ACO35" s="0"/>
      <c r="ACP35" s="0"/>
      <c r="ACQ35" s="0"/>
      <c r="ACR35" s="0"/>
      <c r="ACS35" s="0"/>
      <c r="ACT35" s="0"/>
      <c r="ACU35" s="0"/>
      <c r="ACV35" s="0"/>
      <c r="ACW35" s="0"/>
      <c r="ACX35" s="0"/>
      <c r="ACY35" s="0"/>
      <c r="ACZ35" s="0"/>
      <c r="ADA35" s="0"/>
      <c r="ADB35" s="0"/>
      <c r="ADC35" s="0"/>
      <c r="ADD35" s="0"/>
      <c r="ADE35" s="0"/>
      <c r="ADF35" s="0"/>
      <c r="ADG35" s="0"/>
      <c r="ADH35" s="0"/>
      <c r="ADI35" s="0"/>
      <c r="ADJ35" s="0"/>
      <c r="ADK35" s="0"/>
      <c r="ADL35" s="0"/>
      <c r="ADM35" s="0"/>
      <c r="ADN35" s="0"/>
      <c r="ADO35" s="0"/>
      <c r="ADP35" s="0"/>
      <c r="ADQ35" s="0"/>
      <c r="ADR35" s="0"/>
      <c r="ADS35" s="0"/>
      <c r="ADT35" s="0"/>
      <c r="ADU35" s="0"/>
      <c r="ADV35" s="0"/>
      <c r="ADW35" s="0"/>
      <c r="ADX35" s="0"/>
      <c r="ADY35" s="0"/>
      <c r="ADZ35" s="0"/>
      <c r="AEA35" s="0"/>
      <c r="AEB35" s="0"/>
      <c r="AEC35" s="0"/>
      <c r="AED35" s="0"/>
      <c r="AEE35" s="0"/>
      <c r="AEF35" s="0"/>
      <c r="AEG35" s="0"/>
      <c r="AEH35" s="0"/>
      <c r="AEI35" s="0"/>
      <c r="AEJ35" s="0"/>
      <c r="AEK35" s="0"/>
      <c r="AEL35" s="0"/>
      <c r="AEM35" s="0"/>
      <c r="AEN35" s="0"/>
      <c r="AEO35" s="0"/>
      <c r="AEP35" s="0"/>
      <c r="AEQ35" s="0"/>
      <c r="AER35" s="0"/>
      <c r="AES35" s="0"/>
      <c r="AET35" s="0"/>
      <c r="AEU35" s="0"/>
      <c r="AEV35" s="0"/>
      <c r="AEW35" s="0"/>
      <c r="AEX35" s="0"/>
      <c r="AEY35" s="0"/>
      <c r="AEZ35" s="0"/>
      <c r="AFA35" s="0"/>
      <c r="AFB35" s="0"/>
      <c r="AFC35" s="0"/>
      <c r="AFD35" s="0"/>
      <c r="AFE35" s="0"/>
      <c r="AFF35" s="0"/>
      <c r="AFG35" s="0"/>
      <c r="AFH35" s="0"/>
      <c r="AFI35" s="0"/>
      <c r="AFJ35" s="0"/>
      <c r="AFK35" s="0"/>
      <c r="AFL35" s="0"/>
      <c r="AFM35" s="0"/>
      <c r="AFN35" s="0"/>
      <c r="AFO35" s="0"/>
      <c r="AFP35" s="0"/>
      <c r="AFQ35" s="0"/>
      <c r="AFR35" s="0"/>
      <c r="AFS35" s="0"/>
      <c r="AFT35" s="0"/>
      <c r="AFU35" s="0"/>
      <c r="AFV35" s="0"/>
      <c r="AFW35" s="0"/>
      <c r="AFX35" s="0"/>
      <c r="AFY35" s="0"/>
      <c r="AFZ35" s="0"/>
      <c r="AGA35" s="0"/>
      <c r="AGB35" s="0"/>
      <c r="AGC35" s="0"/>
      <c r="AGD35" s="0"/>
      <c r="AGE35" s="0"/>
      <c r="AGF35" s="0"/>
      <c r="AGG35" s="0"/>
      <c r="AGH35" s="0"/>
      <c r="AGI35" s="0"/>
      <c r="AGJ35" s="0"/>
      <c r="AGK35" s="0"/>
      <c r="AGL35" s="0"/>
      <c r="AGM35" s="0"/>
      <c r="AGN35" s="0"/>
      <c r="AGO35" s="0"/>
      <c r="AGP35" s="0"/>
      <c r="AGQ35" s="0"/>
      <c r="AGR35" s="0"/>
      <c r="AGS35" s="0"/>
      <c r="AGT35" s="0"/>
      <c r="AGU35" s="0"/>
      <c r="AGV35" s="0"/>
      <c r="AGW35" s="0"/>
      <c r="AGX35" s="0"/>
      <c r="AGY35" s="0"/>
      <c r="AGZ35" s="0"/>
      <c r="AHA35" s="0"/>
      <c r="AHB35" s="0"/>
      <c r="AHC35" s="0"/>
      <c r="AHD35" s="0"/>
      <c r="AHE35" s="0"/>
      <c r="AHF35" s="0"/>
      <c r="AHG35" s="0"/>
      <c r="AHH35" s="0"/>
      <c r="AHI35" s="0"/>
      <c r="AHJ35" s="0"/>
      <c r="AHK35" s="0"/>
      <c r="AHL35" s="0"/>
      <c r="AHM35" s="0"/>
      <c r="AHN35" s="0"/>
      <c r="AHO35" s="0"/>
      <c r="AHP35" s="0"/>
      <c r="AHQ35" s="0"/>
      <c r="AHR35" s="0"/>
      <c r="AHS35" s="0"/>
      <c r="AHT35" s="0"/>
      <c r="AHU35" s="0"/>
      <c r="AHV35" s="0"/>
      <c r="AHW35" s="0"/>
      <c r="AHX35" s="0"/>
      <c r="AHY35" s="0"/>
      <c r="AHZ35" s="0"/>
      <c r="AIA35" s="0"/>
      <c r="AIB35" s="0"/>
      <c r="AIC35" s="0"/>
      <c r="AID35" s="0"/>
      <c r="AIE35" s="0"/>
      <c r="AIF35" s="0"/>
      <c r="AIG35" s="0"/>
      <c r="AIH35" s="0"/>
      <c r="AII35" s="0"/>
      <c r="AIJ35" s="0"/>
      <c r="AIK35" s="0"/>
      <c r="AIL35" s="0"/>
      <c r="AIM35" s="0"/>
      <c r="AIN35" s="0"/>
      <c r="AIO35" s="0"/>
      <c r="AIP35" s="0"/>
      <c r="AIQ35" s="0"/>
      <c r="AIR35" s="0"/>
      <c r="AIS35" s="0"/>
      <c r="AIT35" s="0"/>
      <c r="AIU35" s="0"/>
      <c r="AIV35" s="0"/>
      <c r="AIW35" s="0"/>
      <c r="AIX35" s="0"/>
      <c r="AIY35" s="0"/>
      <c r="AIZ35" s="0"/>
      <c r="AJA35" s="0"/>
      <c r="AJB35" s="0"/>
      <c r="AJC35" s="0"/>
      <c r="AJD35" s="0"/>
      <c r="AJE35" s="0"/>
      <c r="AJF35" s="0"/>
      <c r="AJG35" s="0"/>
      <c r="AJH35" s="0"/>
      <c r="AJI35" s="0"/>
      <c r="AJJ35" s="0"/>
      <c r="AJK35" s="0"/>
      <c r="AJL35" s="0"/>
      <c r="AJM35" s="0"/>
      <c r="AJN35" s="0"/>
      <c r="AJO35" s="0"/>
      <c r="AJP35" s="0"/>
      <c r="AJQ35" s="0"/>
      <c r="AJR35" s="0"/>
      <c r="AJS35" s="0"/>
      <c r="AJT35" s="0"/>
      <c r="AJU35" s="0"/>
      <c r="AJV35" s="0"/>
      <c r="AJW35" s="0"/>
      <c r="AJX35" s="0"/>
      <c r="AJY35" s="0"/>
      <c r="AJZ35" s="0"/>
      <c r="AKA35" s="0"/>
      <c r="AKB35" s="0"/>
      <c r="AKC35" s="0"/>
      <c r="AKD35" s="0"/>
      <c r="AKE35" s="0"/>
      <c r="AKF35" s="0"/>
      <c r="AKG35" s="0"/>
      <c r="AKH35" s="0"/>
      <c r="AKI35" s="0"/>
      <c r="AKJ35" s="0"/>
      <c r="AKK35" s="0"/>
      <c r="AKL35" s="0"/>
      <c r="AKM35" s="0"/>
      <c r="AKN35" s="0"/>
      <c r="AKO35" s="0"/>
      <c r="AKP35" s="0"/>
      <c r="AKQ35" s="0"/>
      <c r="AKR35" s="0"/>
      <c r="AKS35" s="0"/>
      <c r="AKT35" s="0"/>
      <c r="AKU35" s="0"/>
      <c r="AKV35" s="0"/>
      <c r="AKW35" s="0"/>
      <c r="AKX35" s="0"/>
      <c r="AKY35" s="0"/>
      <c r="AKZ35" s="0"/>
      <c r="ALA35" s="0"/>
      <c r="ALB35" s="0"/>
      <c r="ALC35" s="0"/>
      <c r="ALD35" s="0"/>
      <c r="ALE35" s="0"/>
      <c r="ALF35" s="0"/>
      <c r="ALG35" s="0"/>
      <c r="ALH35" s="0"/>
      <c r="ALI35" s="0"/>
      <c r="ALJ35" s="0"/>
      <c r="ALK35" s="0"/>
      <c r="ALL35" s="0"/>
      <c r="ALM35" s="0"/>
      <c r="ALN35" s="0"/>
      <c r="ALO35" s="0"/>
      <c r="ALP35" s="0"/>
      <c r="ALQ35" s="0"/>
      <c r="ALR35" s="0"/>
      <c r="ALS35" s="0"/>
      <c r="ALT35" s="0"/>
      <c r="ALU35" s="0"/>
      <c r="ALV35" s="0"/>
      <c r="ALW35" s="0"/>
      <c r="ALX35" s="0"/>
      <c r="ALY35" s="0"/>
      <c r="ALZ35" s="0"/>
      <c r="AMA35" s="0"/>
      <c r="AMB35" s="0"/>
      <c r="AMC35" s="0"/>
      <c r="AMD35" s="0"/>
      <c r="AME35" s="0"/>
      <c r="AMF35" s="0"/>
      <c r="AMG35" s="0"/>
      <c r="AMH35" s="0"/>
      <c r="AMI35" s="0"/>
      <c r="AMJ35" s="0"/>
    </row>
    <row r="36" customFormat="false" ht="15.75" hidden="false" customHeight="false" outlineLevel="0" collapsed="false">
      <c r="A36" s="139"/>
      <c r="B36" s="35"/>
      <c r="C36" s="35"/>
      <c r="D36" s="35"/>
      <c r="E36" s="35"/>
      <c r="F36" s="35" t="n">
        <v>5</v>
      </c>
      <c r="G36" s="35" t="n">
        <v>5000</v>
      </c>
      <c r="H36" s="35" t="n">
        <f aca="false">G36*F36</f>
        <v>25000</v>
      </c>
      <c r="I36" s="36" t="s">
        <v>1758</v>
      </c>
      <c r="J36" s="37" t="n">
        <v>3670</v>
      </c>
      <c r="K36" s="35" t="n">
        <v>0</v>
      </c>
      <c r="L36" s="35"/>
      <c r="M36" s="0"/>
      <c r="N36" s="0"/>
      <c r="O36" s="0"/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0"/>
      <c r="AC36" s="0"/>
      <c r="AD36" s="0"/>
      <c r="AE36" s="0"/>
      <c r="AF36" s="0"/>
      <c r="AG36" s="0"/>
      <c r="AH36" s="0"/>
      <c r="AI36" s="0"/>
      <c r="AJ36" s="0"/>
      <c r="AK36" s="0"/>
      <c r="AL36" s="0"/>
      <c r="AM36" s="0"/>
      <c r="AN36" s="0"/>
      <c r="AO36" s="0"/>
      <c r="AP36" s="0"/>
      <c r="AQ36" s="0"/>
      <c r="AR36" s="0"/>
      <c r="AS36" s="0"/>
      <c r="AT36" s="0"/>
      <c r="AU36" s="0"/>
      <c r="AV36" s="0"/>
      <c r="AW36" s="0"/>
      <c r="AX36" s="0"/>
      <c r="AY36" s="0"/>
      <c r="AZ36" s="0"/>
      <c r="BA36" s="0"/>
      <c r="BB36" s="0"/>
      <c r="BC36" s="0"/>
      <c r="BD36" s="0"/>
      <c r="BE36" s="0"/>
      <c r="BF36" s="0"/>
      <c r="BG36" s="0"/>
      <c r="BH36" s="0"/>
      <c r="BI36" s="0"/>
      <c r="BJ36" s="0"/>
      <c r="BK36" s="0"/>
      <c r="BL36" s="0"/>
      <c r="BM36" s="0"/>
      <c r="BN36" s="0"/>
      <c r="BO36" s="0"/>
      <c r="BP36" s="0"/>
      <c r="BQ36" s="0"/>
      <c r="BR36" s="0"/>
      <c r="BS36" s="0"/>
      <c r="BT36" s="0"/>
      <c r="BU36" s="0"/>
      <c r="BV36" s="0"/>
      <c r="BW36" s="0"/>
      <c r="BX36" s="0"/>
      <c r="BY36" s="0"/>
      <c r="BZ36" s="0"/>
      <c r="CA36" s="0"/>
      <c r="CB36" s="0"/>
      <c r="CC36" s="0"/>
      <c r="CD36" s="0"/>
      <c r="CE36" s="0"/>
      <c r="CF36" s="0"/>
      <c r="CG36" s="0"/>
      <c r="CH36" s="0"/>
      <c r="CI36" s="0"/>
      <c r="CJ36" s="0"/>
      <c r="CK36" s="0"/>
      <c r="CL36" s="0"/>
      <c r="CM36" s="0"/>
      <c r="CN36" s="0"/>
      <c r="CO36" s="0"/>
      <c r="CP36" s="0"/>
      <c r="CQ36" s="0"/>
      <c r="CR36" s="0"/>
      <c r="CS36" s="0"/>
      <c r="CT36" s="0"/>
      <c r="CU36" s="0"/>
      <c r="CV36" s="0"/>
      <c r="CW36" s="0"/>
      <c r="CX36" s="0"/>
      <c r="CY36" s="0"/>
      <c r="CZ36" s="0"/>
      <c r="DA36" s="0"/>
      <c r="DB36" s="0"/>
      <c r="DC36" s="0"/>
      <c r="DD36" s="0"/>
      <c r="DE36" s="0"/>
      <c r="DF36" s="0"/>
      <c r="DG36" s="0"/>
      <c r="DH36" s="0"/>
      <c r="DI36" s="0"/>
      <c r="DJ36" s="0"/>
      <c r="DK36" s="0"/>
      <c r="DL36" s="0"/>
      <c r="DM36" s="0"/>
      <c r="DN36" s="0"/>
      <c r="DO36" s="0"/>
      <c r="DP36" s="0"/>
      <c r="DQ36" s="0"/>
      <c r="DR36" s="0"/>
      <c r="DS36" s="0"/>
      <c r="DT36" s="0"/>
      <c r="DU36" s="0"/>
      <c r="DV36" s="0"/>
      <c r="DW36" s="0"/>
      <c r="DX36" s="0"/>
      <c r="DY36" s="0"/>
      <c r="DZ36" s="0"/>
      <c r="EA36" s="0"/>
      <c r="EB36" s="0"/>
      <c r="EC36" s="0"/>
      <c r="ED36" s="0"/>
      <c r="EE36" s="0"/>
      <c r="EF36" s="0"/>
      <c r="EG36" s="0"/>
      <c r="EH36" s="0"/>
      <c r="EI36" s="0"/>
      <c r="EJ36" s="0"/>
      <c r="EK36" s="0"/>
      <c r="EL36" s="0"/>
      <c r="EM36" s="0"/>
      <c r="EN36" s="0"/>
      <c r="EO36" s="0"/>
      <c r="EP36" s="0"/>
      <c r="EQ36" s="0"/>
      <c r="ER36" s="0"/>
      <c r="ES36" s="0"/>
      <c r="ET36" s="0"/>
      <c r="EU36" s="0"/>
      <c r="EV36" s="0"/>
      <c r="EW36" s="0"/>
      <c r="EX36" s="0"/>
      <c r="EY36" s="0"/>
      <c r="EZ36" s="0"/>
      <c r="FA36" s="0"/>
      <c r="FB36" s="0"/>
      <c r="FC36" s="0"/>
      <c r="FD36" s="0"/>
      <c r="FE36" s="0"/>
      <c r="FF36" s="0"/>
      <c r="FG36" s="0"/>
      <c r="FH36" s="0"/>
      <c r="FI36" s="0"/>
      <c r="FJ36" s="0"/>
      <c r="FK36" s="0"/>
      <c r="FL36" s="0"/>
      <c r="FM36" s="0"/>
      <c r="FN36" s="0"/>
      <c r="FO36" s="0"/>
      <c r="FP36" s="0"/>
      <c r="FQ36" s="0"/>
      <c r="FR36" s="0"/>
      <c r="FS36" s="0"/>
      <c r="FT36" s="0"/>
      <c r="FU36" s="0"/>
      <c r="FV36" s="0"/>
      <c r="FW36" s="0"/>
      <c r="FX36" s="0"/>
      <c r="FY36" s="0"/>
      <c r="FZ36" s="0"/>
      <c r="GA36" s="0"/>
      <c r="GB36" s="0"/>
      <c r="GC36" s="0"/>
      <c r="GD36" s="0"/>
      <c r="GE36" s="0"/>
      <c r="GF36" s="0"/>
      <c r="GG36" s="0"/>
      <c r="GH36" s="0"/>
      <c r="GI36" s="0"/>
      <c r="GJ36" s="0"/>
      <c r="GK36" s="0"/>
      <c r="GL36" s="0"/>
      <c r="GM36" s="0"/>
      <c r="GN36" s="0"/>
      <c r="GO36" s="0"/>
      <c r="GP36" s="0"/>
      <c r="GQ36" s="0"/>
      <c r="GR36" s="0"/>
      <c r="GS36" s="0"/>
      <c r="GT36" s="0"/>
      <c r="GU36" s="0"/>
      <c r="GV36" s="0"/>
      <c r="GW36" s="0"/>
      <c r="GX36" s="0"/>
      <c r="GY36" s="0"/>
      <c r="GZ36" s="0"/>
      <c r="HA36" s="0"/>
      <c r="HB36" s="0"/>
      <c r="HC36" s="0"/>
      <c r="HD36" s="0"/>
      <c r="HE36" s="0"/>
      <c r="HF36" s="0"/>
      <c r="HG36" s="0"/>
      <c r="HH36" s="0"/>
      <c r="HI36" s="0"/>
      <c r="HJ36" s="0"/>
      <c r="HK36" s="0"/>
      <c r="HL36" s="0"/>
      <c r="HM36" s="0"/>
      <c r="HN36" s="0"/>
      <c r="HO36" s="0"/>
      <c r="HP36" s="0"/>
      <c r="HQ36" s="0"/>
      <c r="HR36" s="0"/>
      <c r="HS36" s="0"/>
      <c r="HT36" s="0"/>
      <c r="HU36" s="0"/>
      <c r="HV36" s="0"/>
      <c r="HW36" s="0"/>
      <c r="HX36" s="0"/>
      <c r="HY36" s="0"/>
      <c r="HZ36" s="0"/>
      <c r="IA36" s="0"/>
      <c r="IB36" s="0"/>
      <c r="IC36" s="0"/>
      <c r="ID36" s="0"/>
      <c r="IE36" s="0"/>
      <c r="IF36" s="0"/>
      <c r="IG36" s="0"/>
      <c r="IH36" s="0"/>
      <c r="II36" s="0"/>
      <c r="IJ36" s="0"/>
      <c r="IK36" s="0"/>
      <c r="IL36" s="0"/>
      <c r="IM36" s="0"/>
      <c r="IN36" s="0"/>
      <c r="IO36" s="0"/>
      <c r="IP36" s="0"/>
      <c r="IQ36" s="0"/>
      <c r="IR36" s="0"/>
      <c r="IS36" s="0"/>
      <c r="IT36" s="0"/>
      <c r="IU36" s="0"/>
      <c r="IV36" s="0"/>
      <c r="IW36" s="0"/>
      <c r="IX36" s="0"/>
      <c r="IY36" s="0"/>
      <c r="IZ36" s="0"/>
      <c r="JA36" s="0"/>
      <c r="JB36" s="0"/>
      <c r="JC36" s="0"/>
      <c r="JD36" s="0"/>
      <c r="JE36" s="0"/>
      <c r="JF36" s="0"/>
      <c r="JG36" s="0"/>
      <c r="JH36" s="0"/>
      <c r="JI36" s="0"/>
      <c r="JJ36" s="0"/>
      <c r="JK36" s="0"/>
      <c r="JL36" s="0"/>
      <c r="JM36" s="0"/>
      <c r="JN36" s="0"/>
      <c r="JO36" s="0"/>
      <c r="JP36" s="0"/>
      <c r="JQ36" s="0"/>
      <c r="JR36" s="0"/>
      <c r="JS36" s="0"/>
      <c r="JT36" s="0"/>
      <c r="JU36" s="0"/>
      <c r="JV36" s="0"/>
      <c r="JW36" s="0"/>
      <c r="JX36" s="0"/>
      <c r="JY36" s="0"/>
      <c r="JZ36" s="0"/>
      <c r="KA36" s="0"/>
      <c r="KB36" s="0"/>
      <c r="KC36" s="0"/>
      <c r="KD36" s="0"/>
      <c r="KE36" s="0"/>
      <c r="KF36" s="0"/>
      <c r="KG36" s="0"/>
      <c r="KH36" s="0"/>
      <c r="KI36" s="0"/>
      <c r="KJ36" s="0"/>
      <c r="KK36" s="0"/>
      <c r="KL36" s="0"/>
      <c r="KM36" s="0"/>
      <c r="KN36" s="0"/>
      <c r="KO36" s="0"/>
      <c r="KP36" s="0"/>
      <c r="KQ36" s="0"/>
      <c r="KR36" s="0"/>
      <c r="KS36" s="0"/>
      <c r="KT36" s="0"/>
      <c r="KU36" s="0"/>
      <c r="KV36" s="0"/>
      <c r="KW36" s="0"/>
      <c r="KX36" s="0"/>
      <c r="KY36" s="0"/>
      <c r="KZ36" s="0"/>
      <c r="LA36" s="0"/>
      <c r="LB36" s="0"/>
      <c r="LC36" s="0"/>
      <c r="LD36" s="0"/>
      <c r="LE36" s="0"/>
      <c r="LF36" s="0"/>
      <c r="LG36" s="0"/>
      <c r="LH36" s="0"/>
      <c r="LI36" s="0"/>
      <c r="LJ36" s="0"/>
      <c r="LK36" s="0"/>
      <c r="LL36" s="0"/>
      <c r="LM36" s="0"/>
      <c r="LN36" s="0"/>
      <c r="LO36" s="0"/>
      <c r="LP36" s="0"/>
      <c r="LQ36" s="0"/>
      <c r="LR36" s="0"/>
      <c r="LS36" s="0"/>
      <c r="LT36" s="0"/>
      <c r="LU36" s="0"/>
      <c r="LV36" s="0"/>
      <c r="LW36" s="0"/>
      <c r="LX36" s="0"/>
      <c r="LY36" s="0"/>
      <c r="LZ36" s="0"/>
      <c r="MA36" s="0"/>
      <c r="MB36" s="0"/>
      <c r="MC36" s="0"/>
      <c r="MD36" s="0"/>
      <c r="ME36" s="0"/>
      <c r="MF36" s="0"/>
      <c r="MG36" s="0"/>
      <c r="MH36" s="0"/>
      <c r="MI36" s="0"/>
      <c r="MJ36" s="0"/>
      <c r="MK36" s="0"/>
      <c r="ML36" s="0"/>
      <c r="MM36" s="0"/>
      <c r="MN36" s="0"/>
      <c r="MO36" s="0"/>
      <c r="MP36" s="0"/>
      <c r="MQ36" s="0"/>
      <c r="MR36" s="0"/>
      <c r="MS36" s="0"/>
      <c r="MT36" s="0"/>
      <c r="MU36" s="0"/>
      <c r="MV36" s="0"/>
      <c r="MW36" s="0"/>
      <c r="MX36" s="0"/>
      <c r="MY36" s="0"/>
      <c r="MZ36" s="0"/>
      <c r="NA36" s="0"/>
      <c r="NB36" s="0"/>
      <c r="NC36" s="0"/>
      <c r="ND36" s="0"/>
      <c r="NE36" s="0"/>
      <c r="NF36" s="0"/>
      <c r="NG36" s="0"/>
      <c r="NH36" s="0"/>
      <c r="NI36" s="0"/>
      <c r="NJ36" s="0"/>
      <c r="NK36" s="0"/>
      <c r="NL36" s="0"/>
      <c r="NM36" s="0"/>
      <c r="NN36" s="0"/>
      <c r="NO36" s="0"/>
      <c r="NP36" s="0"/>
      <c r="NQ36" s="0"/>
      <c r="NR36" s="0"/>
      <c r="NS36" s="0"/>
      <c r="NT36" s="0"/>
      <c r="NU36" s="0"/>
      <c r="NV36" s="0"/>
      <c r="NW36" s="0"/>
      <c r="NX36" s="0"/>
      <c r="NY36" s="0"/>
      <c r="NZ36" s="0"/>
      <c r="OA36" s="0"/>
      <c r="OB36" s="0"/>
      <c r="OC36" s="0"/>
      <c r="OD36" s="0"/>
      <c r="OE36" s="0"/>
      <c r="OF36" s="0"/>
      <c r="OG36" s="0"/>
      <c r="OH36" s="0"/>
      <c r="OI36" s="0"/>
      <c r="OJ36" s="0"/>
      <c r="OK36" s="0"/>
      <c r="OL36" s="0"/>
      <c r="OM36" s="0"/>
      <c r="ON36" s="0"/>
      <c r="OO36" s="0"/>
      <c r="OP36" s="0"/>
      <c r="OQ36" s="0"/>
      <c r="OR36" s="0"/>
      <c r="OS36" s="0"/>
      <c r="OT36" s="0"/>
      <c r="OU36" s="0"/>
      <c r="OV36" s="0"/>
      <c r="OW36" s="0"/>
      <c r="OX36" s="0"/>
      <c r="OY36" s="0"/>
      <c r="OZ36" s="0"/>
      <c r="PA36" s="0"/>
      <c r="PB36" s="0"/>
      <c r="PC36" s="0"/>
      <c r="PD36" s="0"/>
      <c r="PE36" s="0"/>
      <c r="PF36" s="0"/>
      <c r="PG36" s="0"/>
      <c r="PH36" s="0"/>
      <c r="PI36" s="0"/>
      <c r="PJ36" s="0"/>
      <c r="PK36" s="0"/>
      <c r="PL36" s="0"/>
      <c r="PM36" s="0"/>
      <c r="PN36" s="0"/>
      <c r="PO36" s="0"/>
      <c r="PP36" s="0"/>
      <c r="PQ36" s="0"/>
      <c r="PR36" s="0"/>
      <c r="PS36" s="0"/>
      <c r="PT36" s="0"/>
      <c r="PU36" s="0"/>
      <c r="PV36" s="0"/>
      <c r="PW36" s="0"/>
      <c r="PX36" s="0"/>
      <c r="PY36" s="0"/>
      <c r="PZ36" s="0"/>
      <c r="QA36" s="0"/>
      <c r="QB36" s="0"/>
      <c r="QC36" s="0"/>
      <c r="QD36" s="0"/>
      <c r="QE36" s="0"/>
      <c r="QF36" s="0"/>
      <c r="QG36" s="0"/>
      <c r="QH36" s="0"/>
      <c r="QI36" s="0"/>
      <c r="QJ36" s="0"/>
      <c r="QK36" s="0"/>
      <c r="QL36" s="0"/>
      <c r="QM36" s="0"/>
      <c r="QN36" s="0"/>
      <c r="QO36" s="0"/>
      <c r="QP36" s="0"/>
      <c r="QQ36" s="0"/>
      <c r="QR36" s="0"/>
      <c r="QS36" s="0"/>
      <c r="QT36" s="0"/>
      <c r="QU36" s="0"/>
      <c r="QV36" s="0"/>
      <c r="QW36" s="0"/>
      <c r="QX36" s="0"/>
      <c r="QY36" s="0"/>
      <c r="QZ36" s="0"/>
      <c r="RA36" s="0"/>
      <c r="RB36" s="0"/>
      <c r="RC36" s="0"/>
      <c r="RD36" s="0"/>
      <c r="RE36" s="0"/>
      <c r="RF36" s="0"/>
      <c r="RG36" s="0"/>
      <c r="RH36" s="0"/>
      <c r="RI36" s="0"/>
      <c r="RJ36" s="0"/>
      <c r="RK36" s="0"/>
      <c r="RL36" s="0"/>
      <c r="RM36" s="0"/>
      <c r="RN36" s="0"/>
      <c r="RO36" s="0"/>
      <c r="RP36" s="0"/>
      <c r="RQ36" s="0"/>
      <c r="RR36" s="0"/>
      <c r="RS36" s="0"/>
      <c r="RT36" s="0"/>
      <c r="RU36" s="0"/>
      <c r="RV36" s="0"/>
      <c r="RW36" s="0"/>
      <c r="RX36" s="0"/>
      <c r="RY36" s="0"/>
      <c r="RZ36" s="0"/>
      <c r="SA36" s="0"/>
      <c r="SB36" s="0"/>
      <c r="SC36" s="0"/>
      <c r="SD36" s="0"/>
      <c r="SE36" s="0"/>
      <c r="SF36" s="0"/>
      <c r="SG36" s="0"/>
      <c r="SH36" s="0"/>
      <c r="SI36" s="0"/>
      <c r="SJ36" s="0"/>
      <c r="SK36" s="0"/>
      <c r="SL36" s="0"/>
      <c r="SM36" s="0"/>
      <c r="SN36" s="0"/>
      <c r="SO36" s="0"/>
      <c r="SP36" s="0"/>
      <c r="SQ36" s="0"/>
      <c r="SR36" s="0"/>
      <c r="SS36" s="0"/>
      <c r="ST36" s="0"/>
      <c r="SU36" s="0"/>
      <c r="SV36" s="0"/>
      <c r="SW36" s="0"/>
      <c r="SX36" s="0"/>
      <c r="SY36" s="0"/>
      <c r="SZ36" s="0"/>
      <c r="TA36" s="0"/>
      <c r="TB36" s="0"/>
      <c r="TC36" s="0"/>
      <c r="TD36" s="0"/>
      <c r="TE36" s="0"/>
      <c r="TF36" s="0"/>
      <c r="TG36" s="0"/>
      <c r="TH36" s="0"/>
      <c r="TI36" s="0"/>
      <c r="TJ36" s="0"/>
      <c r="TK36" s="0"/>
      <c r="TL36" s="0"/>
      <c r="TM36" s="0"/>
      <c r="TN36" s="0"/>
      <c r="TO36" s="0"/>
      <c r="TP36" s="0"/>
      <c r="TQ36" s="0"/>
      <c r="TR36" s="0"/>
      <c r="TS36" s="0"/>
      <c r="TT36" s="0"/>
      <c r="TU36" s="0"/>
      <c r="TV36" s="0"/>
      <c r="TW36" s="0"/>
      <c r="TX36" s="0"/>
      <c r="TY36" s="0"/>
      <c r="TZ36" s="0"/>
      <c r="UA36" s="0"/>
      <c r="UB36" s="0"/>
      <c r="UC36" s="0"/>
      <c r="UD36" s="0"/>
      <c r="UE36" s="0"/>
      <c r="UF36" s="0"/>
      <c r="UG36" s="0"/>
      <c r="UH36" s="0"/>
      <c r="UI36" s="0"/>
      <c r="UJ36" s="0"/>
      <c r="UK36" s="0"/>
      <c r="UL36" s="0"/>
      <c r="UM36" s="0"/>
      <c r="UN36" s="0"/>
      <c r="UO36" s="0"/>
      <c r="UP36" s="0"/>
      <c r="UQ36" s="0"/>
      <c r="UR36" s="0"/>
      <c r="US36" s="0"/>
      <c r="UT36" s="0"/>
      <c r="UU36" s="0"/>
      <c r="UV36" s="0"/>
      <c r="UW36" s="0"/>
      <c r="UX36" s="0"/>
      <c r="UY36" s="0"/>
      <c r="UZ36" s="0"/>
      <c r="VA36" s="0"/>
      <c r="VB36" s="0"/>
      <c r="VC36" s="0"/>
      <c r="VD36" s="0"/>
      <c r="VE36" s="0"/>
      <c r="VF36" s="0"/>
      <c r="VG36" s="0"/>
      <c r="VH36" s="0"/>
      <c r="VI36" s="0"/>
      <c r="VJ36" s="0"/>
      <c r="VK36" s="0"/>
      <c r="VL36" s="0"/>
      <c r="VM36" s="0"/>
      <c r="VN36" s="0"/>
      <c r="VO36" s="0"/>
      <c r="VP36" s="0"/>
      <c r="VQ36" s="0"/>
      <c r="VR36" s="0"/>
      <c r="VS36" s="0"/>
      <c r="VT36" s="0"/>
      <c r="VU36" s="0"/>
      <c r="VV36" s="0"/>
      <c r="VW36" s="0"/>
      <c r="VX36" s="0"/>
      <c r="VY36" s="0"/>
      <c r="VZ36" s="0"/>
      <c r="WA36" s="0"/>
      <c r="WB36" s="0"/>
      <c r="WC36" s="0"/>
      <c r="WD36" s="0"/>
      <c r="WE36" s="0"/>
      <c r="WF36" s="0"/>
      <c r="WG36" s="0"/>
      <c r="WH36" s="0"/>
      <c r="WI36" s="0"/>
      <c r="WJ36" s="0"/>
      <c r="WK36" s="0"/>
      <c r="WL36" s="0"/>
      <c r="WM36" s="0"/>
      <c r="WN36" s="0"/>
      <c r="WO36" s="0"/>
      <c r="WP36" s="0"/>
      <c r="WQ36" s="0"/>
      <c r="WR36" s="0"/>
      <c r="WS36" s="0"/>
      <c r="WT36" s="0"/>
      <c r="WU36" s="0"/>
      <c r="WV36" s="0"/>
      <c r="WW36" s="0"/>
      <c r="WX36" s="0"/>
      <c r="WY36" s="0"/>
      <c r="WZ36" s="0"/>
      <c r="XA36" s="0"/>
      <c r="XB36" s="0"/>
      <c r="XC36" s="0"/>
      <c r="XD36" s="0"/>
      <c r="XE36" s="0"/>
      <c r="XF36" s="0"/>
      <c r="XG36" s="0"/>
      <c r="XH36" s="0"/>
      <c r="XI36" s="0"/>
      <c r="XJ36" s="0"/>
      <c r="XK36" s="0"/>
      <c r="XL36" s="0"/>
      <c r="XM36" s="0"/>
      <c r="XN36" s="0"/>
      <c r="XO36" s="0"/>
      <c r="XP36" s="0"/>
      <c r="XQ36" s="0"/>
      <c r="XR36" s="0"/>
      <c r="XS36" s="0"/>
      <c r="XT36" s="0"/>
      <c r="XU36" s="0"/>
      <c r="XV36" s="0"/>
      <c r="XW36" s="0"/>
      <c r="XX36" s="0"/>
      <c r="XY36" s="0"/>
      <c r="XZ36" s="0"/>
      <c r="YA36" s="0"/>
      <c r="YB36" s="0"/>
      <c r="YC36" s="0"/>
      <c r="YD36" s="0"/>
      <c r="YE36" s="0"/>
      <c r="YF36" s="0"/>
      <c r="YG36" s="0"/>
      <c r="YH36" s="0"/>
      <c r="YI36" s="0"/>
      <c r="YJ36" s="0"/>
      <c r="YK36" s="0"/>
      <c r="YL36" s="0"/>
      <c r="YM36" s="0"/>
      <c r="YN36" s="0"/>
      <c r="YO36" s="0"/>
      <c r="YP36" s="0"/>
      <c r="YQ36" s="0"/>
      <c r="YR36" s="0"/>
      <c r="YS36" s="0"/>
      <c r="YT36" s="0"/>
      <c r="YU36" s="0"/>
      <c r="YV36" s="0"/>
      <c r="YW36" s="0"/>
      <c r="YX36" s="0"/>
      <c r="YY36" s="0"/>
      <c r="YZ36" s="0"/>
      <c r="ZA36" s="0"/>
      <c r="ZB36" s="0"/>
      <c r="ZC36" s="0"/>
      <c r="ZD36" s="0"/>
      <c r="ZE36" s="0"/>
      <c r="ZF36" s="0"/>
      <c r="ZG36" s="0"/>
      <c r="ZH36" s="0"/>
      <c r="ZI36" s="0"/>
      <c r="ZJ36" s="0"/>
      <c r="ZK36" s="0"/>
      <c r="ZL36" s="0"/>
      <c r="ZM36" s="0"/>
      <c r="ZN36" s="0"/>
      <c r="ZO36" s="0"/>
      <c r="ZP36" s="0"/>
      <c r="ZQ36" s="0"/>
      <c r="ZR36" s="0"/>
      <c r="ZS36" s="0"/>
      <c r="ZT36" s="0"/>
      <c r="ZU36" s="0"/>
      <c r="ZV36" s="0"/>
      <c r="ZW36" s="0"/>
      <c r="ZX36" s="0"/>
      <c r="ZY36" s="0"/>
      <c r="ZZ36" s="0"/>
      <c r="AAA36" s="0"/>
      <c r="AAB36" s="0"/>
      <c r="AAC36" s="0"/>
      <c r="AAD36" s="0"/>
      <c r="AAE36" s="0"/>
      <c r="AAF36" s="0"/>
      <c r="AAG36" s="0"/>
      <c r="AAH36" s="0"/>
      <c r="AAI36" s="0"/>
      <c r="AAJ36" s="0"/>
      <c r="AAK36" s="0"/>
      <c r="AAL36" s="0"/>
      <c r="AAM36" s="0"/>
      <c r="AAN36" s="0"/>
      <c r="AAO36" s="0"/>
      <c r="AAP36" s="0"/>
      <c r="AAQ36" s="0"/>
      <c r="AAR36" s="0"/>
      <c r="AAS36" s="0"/>
      <c r="AAT36" s="0"/>
      <c r="AAU36" s="0"/>
      <c r="AAV36" s="0"/>
      <c r="AAW36" s="0"/>
      <c r="AAX36" s="0"/>
      <c r="AAY36" s="0"/>
      <c r="AAZ36" s="0"/>
      <c r="ABA36" s="0"/>
      <c r="ABB36" s="0"/>
      <c r="ABC36" s="0"/>
      <c r="ABD36" s="0"/>
      <c r="ABE36" s="0"/>
      <c r="ABF36" s="0"/>
      <c r="ABG36" s="0"/>
      <c r="ABH36" s="0"/>
      <c r="ABI36" s="0"/>
      <c r="ABJ36" s="0"/>
      <c r="ABK36" s="0"/>
      <c r="ABL36" s="0"/>
      <c r="ABM36" s="0"/>
      <c r="ABN36" s="0"/>
      <c r="ABO36" s="0"/>
      <c r="ABP36" s="0"/>
      <c r="ABQ36" s="0"/>
      <c r="ABR36" s="0"/>
      <c r="ABS36" s="0"/>
      <c r="ABT36" s="0"/>
      <c r="ABU36" s="0"/>
      <c r="ABV36" s="0"/>
      <c r="ABW36" s="0"/>
      <c r="ABX36" s="0"/>
      <c r="ABY36" s="0"/>
      <c r="ABZ36" s="0"/>
      <c r="ACA36" s="0"/>
      <c r="ACB36" s="0"/>
      <c r="ACC36" s="0"/>
      <c r="ACD36" s="0"/>
      <c r="ACE36" s="0"/>
      <c r="ACF36" s="0"/>
      <c r="ACG36" s="0"/>
      <c r="ACH36" s="0"/>
      <c r="ACI36" s="0"/>
      <c r="ACJ36" s="0"/>
      <c r="ACK36" s="0"/>
      <c r="ACL36" s="0"/>
      <c r="ACM36" s="0"/>
      <c r="ACN36" s="0"/>
      <c r="ACO36" s="0"/>
      <c r="ACP36" s="0"/>
      <c r="ACQ36" s="0"/>
      <c r="ACR36" s="0"/>
      <c r="ACS36" s="0"/>
      <c r="ACT36" s="0"/>
      <c r="ACU36" s="0"/>
      <c r="ACV36" s="0"/>
      <c r="ACW36" s="0"/>
      <c r="ACX36" s="0"/>
      <c r="ACY36" s="0"/>
      <c r="ACZ36" s="0"/>
      <c r="ADA36" s="0"/>
      <c r="ADB36" s="0"/>
      <c r="ADC36" s="0"/>
      <c r="ADD36" s="0"/>
      <c r="ADE36" s="0"/>
      <c r="ADF36" s="0"/>
      <c r="ADG36" s="0"/>
      <c r="ADH36" s="0"/>
      <c r="ADI36" s="0"/>
      <c r="ADJ36" s="0"/>
      <c r="ADK36" s="0"/>
      <c r="ADL36" s="0"/>
      <c r="ADM36" s="0"/>
      <c r="ADN36" s="0"/>
      <c r="ADO36" s="0"/>
      <c r="ADP36" s="0"/>
      <c r="ADQ36" s="0"/>
      <c r="ADR36" s="0"/>
      <c r="ADS36" s="0"/>
      <c r="ADT36" s="0"/>
      <c r="ADU36" s="0"/>
      <c r="ADV36" s="0"/>
      <c r="ADW36" s="0"/>
      <c r="ADX36" s="0"/>
      <c r="ADY36" s="0"/>
      <c r="ADZ36" s="0"/>
      <c r="AEA36" s="0"/>
      <c r="AEB36" s="0"/>
      <c r="AEC36" s="0"/>
      <c r="AED36" s="0"/>
      <c r="AEE36" s="0"/>
      <c r="AEF36" s="0"/>
      <c r="AEG36" s="0"/>
      <c r="AEH36" s="0"/>
      <c r="AEI36" s="0"/>
      <c r="AEJ36" s="0"/>
      <c r="AEK36" s="0"/>
      <c r="AEL36" s="0"/>
      <c r="AEM36" s="0"/>
      <c r="AEN36" s="0"/>
      <c r="AEO36" s="0"/>
      <c r="AEP36" s="0"/>
      <c r="AEQ36" s="0"/>
      <c r="AER36" s="0"/>
      <c r="AES36" s="0"/>
      <c r="AET36" s="0"/>
      <c r="AEU36" s="0"/>
      <c r="AEV36" s="0"/>
      <c r="AEW36" s="0"/>
      <c r="AEX36" s="0"/>
      <c r="AEY36" s="0"/>
      <c r="AEZ36" s="0"/>
      <c r="AFA36" s="0"/>
      <c r="AFB36" s="0"/>
      <c r="AFC36" s="0"/>
      <c r="AFD36" s="0"/>
      <c r="AFE36" s="0"/>
      <c r="AFF36" s="0"/>
      <c r="AFG36" s="0"/>
      <c r="AFH36" s="0"/>
      <c r="AFI36" s="0"/>
      <c r="AFJ36" s="0"/>
      <c r="AFK36" s="0"/>
      <c r="AFL36" s="0"/>
      <c r="AFM36" s="0"/>
      <c r="AFN36" s="0"/>
      <c r="AFO36" s="0"/>
      <c r="AFP36" s="0"/>
      <c r="AFQ36" s="0"/>
      <c r="AFR36" s="0"/>
      <c r="AFS36" s="0"/>
      <c r="AFT36" s="0"/>
      <c r="AFU36" s="0"/>
      <c r="AFV36" s="0"/>
      <c r="AFW36" s="0"/>
      <c r="AFX36" s="0"/>
      <c r="AFY36" s="0"/>
      <c r="AFZ36" s="0"/>
      <c r="AGA36" s="0"/>
      <c r="AGB36" s="0"/>
      <c r="AGC36" s="0"/>
      <c r="AGD36" s="0"/>
      <c r="AGE36" s="0"/>
      <c r="AGF36" s="0"/>
      <c r="AGG36" s="0"/>
      <c r="AGH36" s="0"/>
      <c r="AGI36" s="0"/>
      <c r="AGJ36" s="0"/>
      <c r="AGK36" s="0"/>
      <c r="AGL36" s="0"/>
      <c r="AGM36" s="0"/>
      <c r="AGN36" s="0"/>
      <c r="AGO36" s="0"/>
      <c r="AGP36" s="0"/>
      <c r="AGQ36" s="0"/>
      <c r="AGR36" s="0"/>
      <c r="AGS36" s="0"/>
      <c r="AGT36" s="0"/>
      <c r="AGU36" s="0"/>
      <c r="AGV36" s="0"/>
      <c r="AGW36" s="0"/>
      <c r="AGX36" s="0"/>
      <c r="AGY36" s="0"/>
      <c r="AGZ36" s="0"/>
      <c r="AHA36" s="0"/>
      <c r="AHB36" s="0"/>
      <c r="AHC36" s="0"/>
      <c r="AHD36" s="0"/>
      <c r="AHE36" s="0"/>
      <c r="AHF36" s="0"/>
      <c r="AHG36" s="0"/>
      <c r="AHH36" s="0"/>
      <c r="AHI36" s="0"/>
      <c r="AHJ36" s="0"/>
      <c r="AHK36" s="0"/>
      <c r="AHL36" s="0"/>
      <c r="AHM36" s="0"/>
      <c r="AHN36" s="0"/>
      <c r="AHO36" s="0"/>
      <c r="AHP36" s="0"/>
      <c r="AHQ36" s="0"/>
      <c r="AHR36" s="0"/>
      <c r="AHS36" s="0"/>
      <c r="AHT36" s="0"/>
      <c r="AHU36" s="0"/>
      <c r="AHV36" s="0"/>
      <c r="AHW36" s="0"/>
      <c r="AHX36" s="0"/>
      <c r="AHY36" s="0"/>
      <c r="AHZ36" s="0"/>
      <c r="AIA36" s="0"/>
      <c r="AIB36" s="0"/>
      <c r="AIC36" s="0"/>
      <c r="AID36" s="0"/>
      <c r="AIE36" s="0"/>
      <c r="AIF36" s="0"/>
      <c r="AIG36" s="0"/>
      <c r="AIH36" s="0"/>
      <c r="AII36" s="0"/>
      <c r="AIJ36" s="0"/>
      <c r="AIK36" s="0"/>
      <c r="AIL36" s="0"/>
      <c r="AIM36" s="0"/>
      <c r="AIN36" s="0"/>
      <c r="AIO36" s="0"/>
      <c r="AIP36" s="0"/>
      <c r="AIQ36" s="0"/>
      <c r="AIR36" s="0"/>
      <c r="AIS36" s="0"/>
      <c r="AIT36" s="0"/>
      <c r="AIU36" s="0"/>
      <c r="AIV36" s="0"/>
      <c r="AIW36" s="0"/>
      <c r="AIX36" s="0"/>
      <c r="AIY36" s="0"/>
      <c r="AIZ36" s="0"/>
      <c r="AJA36" s="0"/>
      <c r="AJB36" s="0"/>
      <c r="AJC36" s="0"/>
      <c r="AJD36" s="0"/>
      <c r="AJE36" s="0"/>
      <c r="AJF36" s="0"/>
      <c r="AJG36" s="0"/>
      <c r="AJH36" s="0"/>
      <c r="AJI36" s="0"/>
      <c r="AJJ36" s="0"/>
      <c r="AJK36" s="0"/>
      <c r="AJL36" s="0"/>
      <c r="AJM36" s="0"/>
      <c r="AJN36" s="0"/>
      <c r="AJO36" s="0"/>
      <c r="AJP36" s="0"/>
      <c r="AJQ36" s="0"/>
      <c r="AJR36" s="0"/>
      <c r="AJS36" s="0"/>
      <c r="AJT36" s="0"/>
      <c r="AJU36" s="0"/>
      <c r="AJV36" s="0"/>
      <c r="AJW36" s="0"/>
      <c r="AJX36" s="0"/>
      <c r="AJY36" s="0"/>
      <c r="AJZ36" s="0"/>
      <c r="AKA36" s="0"/>
      <c r="AKB36" s="0"/>
      <c r="AKC36" s="0"/>
      <c r="AKD36" s="0"/>
      <c r="AKE36" s="0"/>
      <c r="AKF36" s="0"/>
      <c r="AKG36" s="0"/>
      <c r="AKH36" s="0"/>
      <c r="AKI36" s="0"/>
      <c r="AKJ36" s="0"/>
      <c r="AKK36" s="0"/>
      <c r="AKL36" s="0"/>
      <c r="AKM36" s="0"/>
      <c r="AKN36" s="0"/>
      <c r="AKO36" s="0"/>
      <c r="AKP36" s="0"/>
      <c r="AKQ36" s="0"/>
      <c r="AKR36" s="0"/>
      <c r="AKS36" s="0"/>
      <c r="AKT36" s="0"/>
      <c r="AKU36" s="0"/>
      <c r="AKV36" s="0"/>
      <c r="AKW36" s="0"/>
      <c r="AKX36" s="0"/>
      <c r="AKY36" s="0"/>
      <c r="AKZ36" s="0"/>
      <c r="ALA36" s="0"/>
      <c r="ALB36" s="0"/>
      <c r="ALC36" s="0"/>
      <c r="ALD36" s="0"/>
      <c r="ALE36" s="0"/>
      <c r="ALF36" s="0"/>
      <c r="ALG36" s="0"/>
      <c r="ALH36" s="0"/>
      <c r="ALI36" s="0"/>
      <c r="ALJ36" s="0"/>
      <c r="ALK36" s="0"/>
      <c r="ALL36" s="0"/>
      <c r="ALM36" s="0"/>
      <c r="ALN36" s="0"/>
      <c r="ALO36" s="0"/>
      <c r="ALP36" s="0"/>
      <c r="ALQ36" s="0"/>
      <c r="ALR36" s="0"/>
      <c r="ALS36" s="0"/>
      <c r="ALT36" s="0"/>
      <c r="ALU36" s="0"/>
      <c r="ALV36" s="0"/>
      <c r="ALW36" s="0"/>
      <c r="ALX36" s="0"/>
      <c r="ALY36" s="0"/>
      <c r="ALZ36" s="0"/>
      <c r="AMA36" s="0"/>
      <c r="AMB36" s="0"/>
      <c r="AMC36" s="0"/>
      <c r="AMD36" s="0"/>
      <c r="AME36" s="0"/>
      <c r="AMF36" s="0"/>
      <c r="AMG36" s="0"/>
      <c r="AMH36" s="0"/>
      <c r="AMI36" s="0"/>
      <c r="AMJ36" s="0"/>
    </row>
    <row r="37" customFormat="false" ht="15.75" hidden="false" customHeight="false" outlineLevel="0" collapsed="false">
      <c r="A37" s="136" t="s">
        <v>2392</v>
      </c>
      <c r="B37" s="35" t="s">
        <v>2393</v>
      </c>
      <c r="C37" s="35" t="s">
        <v>1756</v>
      </c>
      <c r="D37" s="35" t="s">
        <v>28</v>
      </c>
      <c r="E37" s="35" t="n">
        <v>24770</v>
      </c>
      <c r="F37" s="35" t="n">
        <v>1</v>
      </c>
      <c r="G37" s="35" t="n">
        <v>3670</v>
      </c>
      <c r="H37" s="35" t="n">
        <f aca="false">G37*F37</f>
        <v>3670</v>
      </c>
      <c r="I37" s="36" t="s">
        <v>2394</v>
      </c>
      <c r="J37" s="37" t="n">
        <v>3670</v>
      </c>
      <c r="K37" s="35" t="n">
        <f aca="false">H37+H38-J37-J38</f>
        <v>0</v>
      </c>
      <c r="L37" s="35"/>
      <c r="M37" s="0"/>
      <c r="N37" s="0"/>
      <c r="O37" s="0"/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0"/>
      <c r="AC37" s="0"/>
      <c r="AD37" s="0"/>
      <c r="AE37" s="0"/>
      <c r="AF37" s="0"/>
      <c r="AG37" s="0"/>
      <c r="AH37" s="0"/>
      <c r="AI37" s="0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0"/>
      <c r="BC37" s="0"/>
      <c r="BD37" s="0"/>
      <c r="BE37" s="0"/>
      <c r="BF37" s="0"/>
      <c r="BG37" s="0"/>
      <c r="BH37" s="0"/>
      <c r="BI37" s="0"/>
      <c r="BJ37" s="0"/>
      <c r="BK37" s="0"/>
      <c r="BL37" s="0"/>
      <c r="BM37" s="0"/>
      <c r="BN37" s="0"/>
      <c r="BO37" s="0"/>
      <c r="BP37" s="0"/>
      <c r="BQ37" s="0"/>
      <c r="BR37" s="0"/>
      <c r="BS37" s="0"/>
      <c r="BT37" s="0"/>
      <c r="BU37" s="0"/>
      <c r="BV37" s="0"/>
      <c r="BW37" s="0"/>
      <c r="BX37" s="0"/>
      <c r="BY37" s="0"/>
      <c r="BZ37" s="0"/>
      <c r="CA37" s="0"/>
      <c r="CB37" s="0"/>
      <c r="CC37" s="0"/>
      <c r="CD37" s="0"/>
      <c r="CE37" s="0"/>
      <c r="CF37" s="0"/>
      <c r="CG37" s="0"/>
      <c r="CH37" s="0"/>
      <c r="CI37" s="0"/>
      <c r="CJ37" s="0"/>
      <c r="CK37" s="0"/>
      <c r="CL37" s="0"/>
      <c r="CM37" s="0"/>
      <c r="CN37" s="0"/>
      <c r="CO37" s="0"/>
      <c r="CP37" s="0"/>
      <c r="CQ37" s="0"/>
      <c r="CR37" s="0"/>
      <c r="CS37" s="0"/>
      <c r="CT37" s="0"/>
      <c r="CU37" s="0"/>
      <c r="CV37" s="0"/>
      <c r="CW37" s="0"/>
      <c r="CX37" s="0"/>
      <c r="CY37" s="0"/>
      <c r="CZ37" s="0"/>
      <c r="DA37" s="0"/>
      <c r="DB37" s="0"/>
      <c r="DC37" s="0"/>
      <c r="DD37" s="0"/>
      <c r="DE37" s="0"/>
      <c r="DF37" s="0"/>
      <c r="DG37" s="0"/>
      <c r="DH37" s="0"/>
      <c r="DI37" s="0"/>
      <c r="DJ37" s="0"/>
      <c r="DK37" s="0"/>
      <c r="DL37" s="0"/>
      <c r="DM37" s="0"/>
      <c r="DN37" s="0"/>
      <c r="DO37" s="0"/>
      <c r="DP37" s="0"/>
      <c r="DQ37" s="0"/>
      <c r="DR37" s="0"/>
      <c r="DS37" s="0"/>
      <c r="DT37" s="0"/>
      <c r="DU37" s="0"/>
      <c r="DV37" s="0"/>
      <c r="DW37" s="0"/>
      <c r="DX37" s="0"/>
      <c r="DY37" s="0"/>
      <c r="DZ37" s="0"/>
      <c r="EA37" s="0"/>
      <c r="EB37" s="0"/>
      <c r="EC37" s="0"/>
      <c r="ED37" s="0"/>
      <c r="EE37" s="0"/>
      <c r="EF37" s="0"/>
      <c r="EG37" s="0"/>
      <c r="EH37" s="0"/>
      <c r="EI37" s="0"/>
      <c r="EJ37" s="0"/>
      <c r="EK37" s="0"/>
      <c r="EL37" s="0"/>
      <c r="EM37" s="0"/>
      <c r="EN37" s="0"/>
      <c r="EO37" s="0"/>
      <c r="EP37" s="0"/>
      <c r="EQ37" s="0"/>
      <c r="ER37" s="0"/>
      <c r="ES37" s="0"/>
      <c r="ET37" s="0"/>
      <c r="EU37" s="0"/>
      <c r="EV37" s="0"/>
      <c r="EW37" s="0"/>
      <c r="EX37" s="0"/>
      <c r="EY37" s="0"/>
      <c r="EZ37" s="0"/>
      <c r="FA37" s="0"/>
      <c r="FB37" s="0"/>
      <c r="FC37" s="0"/>
      <c r="FD37" s="0"/>
      <c r="FE37" s="0"/>
      <c r="FF37" s="0"/>
      <c r="FG37" s="0"/>
      <c r="FH37" s="0"/>
      <c r="FI37" s="0"/>
      <c r="FJ37" s="0"/>
      <c r="FK37" s="0"/>
      <c r="FL37" s="0"/>
      <c r="FM37" s="0"/>
      <c r="FN37" s="0"/>
      <c r="FO37" s="0"/>
      <c r="FP37" s="0"/>
      <c r="FQ37" s="0"/>
      <c r="FR37" s="0"/>
      <c r="FS37" s="0"/>
      <c r="FT37" s="0"/>
      <c r="FU37" s="0"/>
      <c r="FV37" s="0"/>
      <c r="FW37" s="0"/>
      <c r="FX37" s="0"/>
      <c r="FY37" s="0"/>
      <c r="FZ37" s="0"/>
      <c r="GA37" s="0"/>
      <c r="GB37" s="0"/>
      <c r="GC37" s="0"/>
      <c r="GD37" s="0"/>
      <c r="GE37" s="0"/>
      <c r="GF37" s="0"/>
      <c r="GG37" s="0"/>
      <c r="GH37" s="0"/>
      <c r="GI37" s="0"/>
      <c r="GJ37" s="0"/>
      <c r="GK37" s="0"/>
      <c r="GL37" s="0"/>
      <c r="GM37" s="0"/>
      <c r="GN37" s="0"/>
      <c r="GO37" s="0"/>
      <c r="GP37" s="0"/>
      <c r="GQ37" s="0"/>
      <c r="GR37" s="0"/>
      <c r="GS37" s="0"/>
      <c r="GT37" s="0"/>
      <c r="GU37" s="0"/>
      <c r="GV37" s="0"/>
      <c r="GW37" s="0"/>
      <c r="GX37" s="0"/>
      <c r="GY37" s="0"/>
      <c r="GZ37" s="0"/>
      <c r="HA37" s="0"/>
      <c r="HB37" s="0"/>
      <c r="HC37" s="0"/>
      <c r="HD37" s="0"/>
      <c r="HE37" s="0"/>
      <c r="HF37" s="0"/>
      <c r="HG37" s="0"/>
      <c r="HH37" s="0"/>
      <c r="HI37" s="0"/>
      <c r="HJ37" s="0"/>
      <c r="HK37" s="0"/>
      <c r="HL37" s="0"/>
      <c r="HM37" s="0"/>
      <c r="HN37" s="0"/>
      <c r="HO37" s="0"/>
      <c r="HP37" s="0"/>
      <c r="HQ37" s="0"/>
      <c r="HR37" s="0"/>
      <c r="HS37" s="0"/>
      <c r="HT37" s="0"/>
      <c r="HU37" s="0"/>
      <c r="HV37" s="0"/>
      <c r="HW37" s="0"/>
      <c r="HX37" s="0"/>
      <c r="HY37" s="0"/>
      <c r="HZ37" s="0"/>
      <c r="IA37" s="0"/>
      <c r="IB37" s="0"/>
      <c r="IC37" s="0"/>
      <c r="ID37" s="0"/>
      <c r="IE37" s="0"/>
      <c r="IF37" s="0"/>
      <c r="IG37" s="0"/>
      <c r="IH37" s="0"/>
      <c r="II37" s="0"/>
      <c r="IJ37" s="0"/>
      <c r="IK37" s="0"/>
      <c r="IL37" s="0"/>
      <c r="IM37" s="0"/>
      <c r="IN37" s="0"/>
      <c r="IO37" s="0"/>
      <c r="IP37" s="0"/>
      <c r="IQ37" s="0"/>
      <c r="IR37" s="0"/>
      <c r="IS37" s="0"/>
      <c r="IT37" s="0"/>
      <c r="IU37" s="0"/>
      <c r="IV37" s="0"/>
      <c r="IW37" s="0"/>
      <c r="IX37" s="0"/>
      <c r="IY37" s="0"/>
      <c r="IZ37" s="0"/>
      <c r="JA37" s="0"/>
      <c r="JB37" s="0"/>
      <c r="JC37" s="0"/>
      <c r="JD37" s="0"/>
      <c r="JE37" s="0"/>
      <c r="JF37" s="0"/>
      <c r="JG37" s="0"/>
      <c r="JH37" s="0"/>
      <c r="JI37" s="0"/>
      <c r="JJ37" s="0"/>
      <c r="JK37" s="0"/>
      <c r="JL37" s="0"/>
      <c r="JM37" s="0"/>
      <c r="JN37" s="0"/>
      <c r="JO37" s="0"/>
      <c r="JP37" s="0"/>
      <c r="JQ37" s="0"/>
      <c r="JR37" s="0"/>
      <c r="JS37" s="0"/>
      <c r="JT37" s="0"/>
      <c r="JU37" s="0"/>
      <c r="JV37" s="0"/>
      <c r="JW37" s="0"/>
      <c r="JX37" s="0"/>
      <c r="JY37" s="0"/>
      <c r="JZ37" s="0"/>
      <c r="KA37" s="0"/>
      <c r="KB37" s="0"/>
      <c r="KC37" s="0"/>
      <c r="KD37" s="0"/>
      <c r="KE37" s="0"/>
      <c r="KF37" s="0"/>
      <c r="KG37" s="0"/>
      <c r="KH37" s="0"/>
      <c r="KI37" s="0"/>
      <c r="KJ37" s="0"/>
      <c r="KK37" s="0"/>
      <c r="KL37" s="0"/>
      <c r="KM37" s="0"/>
      <c r="KN37" s="0"/>
      <c r="KO37" s="0"/>
      <c r="KP37" s="0"/>
      <c r="KQ37" s="0"/>
      <c r="KR37" s="0"/>
      <c r="KS37" s="0"/>
      <c r="KT37" s="0"/>
      <c r="KU37" s="0"/>
      <c r="KV37" s="0"/>
      <c r="KW37" s="0"/>
      <c r="KX37" s="0"/>
      <c r="KY37" s="0"/>
      <c r="KZ37" s="0"/>
      <c r="LA37" s="0"/>
      <c r="LB37" s="0"/>
      <c r="LC37" s="0"/>
      <c r="LD37" s="0"/>
      <c r="LE37" s="0"/>
      <c r="LF37" s="0"/>
      <c r="LG37" s="0"/>
      <c r="LH37" s="0"/>
      <c r="LI37" s="0"/>
      <c r="LJ37" s="0"/>
      <c r="LK37" s="0"/>
      <c r="LL37" s="0"/>
      <c r="LM37" s="0"/>
      <c r="LN37" s="0"/>
      <c r="LO37" s="0"/>
      <c r="LP37" s="0"/>
      <c r="LQ37" s="0"/>
      <c r="LR37" s="0"/>
      <c r="LS37" s="0"/>
      <c r="LT37" s="0"/>
      <c r="LU37" s="0"/>
      <c r="LV37" s="0"/>
      <c r="LW37" s="0"/>
      <c r="LX37" s="0"/>
      <c r="LY37" s="0"/>
      <c r="LZ37" s="0"/>
      <c r="MA37" s="0"/>
      <c r="MB37" s="0"/>
      <c r="MC37" s="0"/>
      <c r="MD37" s="0"/>
      <c r="ME37" s="0"/>
      <c r="MF37" s="0"/>
      <c r="MG37" s="0"/>
      <c r="MH37" s="0"/>
      <c r="MI37" s="0"/>
      <c r="MJ37" s="0"/>
      <c r="MK37" s="0"/>
      <c r="ML37" s="0"/>
      <c r="MM37" s="0"/>
      <c r="MN37" s="0"/>
      <c r="MO37" s="0"/>
      <c r="MP37" s="0"/>
      <c r="MQ37" s="0"/>
      <c r="MR37" s="0"/>
      <c r="MS37" s="0"/>
      <c r="MT37" s="0"/>
      <c r="MU37" s="0"/>
      <c r="MV37" s="0"/>
      <c r="MW37" s="0"/>
      <c r="MX37" s="0"/>
      <c r="MY37" s="0"/>
      <c r="MZ37" s="0"/>
      <c r="NA37" s="0"/>
      <c r="NB37" s="0"/>
      <c r="NC37" s="0"/>
      <c r="ND37" s="0"/>
      <c r="NE37" s="0"/>
      <c r="NF37" s="0"/>
      <c r="NG37" s="0"/>
      <c r="NH37" s="0"/>
      <c r="NI37" s="0"/>
      <c r="NJ37" s="0"/>
      <c r="NK37" s="0"/>
      <c r="NL37" s="0"/>
      <c r="NM37" s="0"/>
      <c r="NN37" s="0"/>
      <c r="NO37" s="0"/>
      <c r="NP37" s="0"/>
      <c r="NQ37" s="0"/>
      <c r="NR37" s="0"/>
      <c r="NS37" s="0"/>
      <c r="NT37" s="0"/>
      <c r="NU37" s="0"/>
      <c r="NV37" s="0"/>
      <c r="NW37" s="0"/>
      <c r="NX37" s="0"/>
      <c r="NY37" s="0"/>
      <c r="NZ37" s="0"/>
      <c r="OA37" s="0"/>
      <c r="OB37" s="0"/>
      <c r="OC37" s="0"/>
      <c r="OD37" s="0"/>
      <c r="OE37" s="0"/>
      <c r="OF37" s="0"/>
      <c r="OG37" s="0"/>
      <c r="OH37" s="0"/>
      <c r="OI37" s="0"/>
      <c r="OJ37" s="0"/>
      <c r="OK37" s="0"/>
      <c r="OL37" s="0"/>
      <c r="OM37" s="0"/>
      <c r="ON37" s="0"/>
      <c r="OO37" s="0"/>
      <c r="OP37" s="0"/>
      <c r="OQ37" s="0"/>
      <c r="OR37" s="0"/>
      <c r="OS37" s="0"/>
      <c r="OT37" s="0"/>
      <c r="OU37" s="0"/>
      <c r="OV37" s="0"/>
      <c r="OW37" s="0"/>
      <c r="OX37" s="0"/>
      <c r="OY37" s="0"/>
      <c r="OZ37" s="0"/>
      <c r="PA37" s="0"/>
      <c r="PB37" s="0"/>
      <c r="PC37" s="0"/>
      <c r="PD37" s="0"/>
      <c r="PE37" s="0"/>
      <c r="PF37" s="0"/>
      <c r="PG37" s="0"/>
      <c r="PH37" s="0"/>
      <c r="PI37" s="0"/>
      <c r="PJ37" s="0"/>
      <c r="PK37" s="0"/>
      <c r="PL37" s="0"/>
      <c r="PM37" s="0"/>
      <c r="PN37" s="0"/>
      <c r="PO37" s="0"/>
      <c r="PP37" s="0"/>
      <c r="PQ37" s="0"/>
      <c r="PR37" s="0"/>
      <c r="PS37" s="0"/>
      <c r="PT37" s="0"/>
      <c r="PU37" s="0"/>
      <c r="PV37" s="0"/>
      <c r="PW37" s="0"/>
      <c r="PX37" s="0"/>
      <c r="PY37" s="0"/>
      <c r="PZ37" s="0"/>
      <c r="QA37" s="0"/>
      <c r="QB37" s="0"/>
      <c r="QC37" s="0"/>
      <c r="QD37" s="0"/>
      <c r="QE37" s="0"/>
      <c r="QF37" s="0"/>
      <c r="QG37" s="0"/>
      <c r="QH37" s="0"/>
      <c r="QI37" s="0"/>
      <c r="QJ37" s="0"/>
      <c r="QK37" s="0"/>
      <c r="QL37" s="0"/>
      <c r="QM37" s="0"/>
      <c r="QN37" s="0"/>
      <c r="QO37" s="0"/>
      <c r="QP37" s="0"/>
      <c r="QQ37" s="0"/>
      <c r="QR37" s="0"/>
      <c r="QS37" s="0"/>
      <c r="QT37" s="0"/>
      <c r="QU37" s="0"/>
      <c r="QV37" s="0"/>
      <c r="QW37" s="0"/>
      <c r="QX37" s="0"/>
      <c r="QY37" s="0"/>
      <c r="QZ37" s="0"/>
      <c r="RA37" s="0"/>
      <c r="RB37" s="0"/>
      <c r="RC37" s="0"/>
      <c r="RD37" s="0"/>
      <c r="RE37" s="0"/>
      <c r="RF37" s="0"/>
      <c r="RG37" s="0"/>
      <c r="RH37" s="0"/>
      <c r="RI37" s="0"/>
      <c r="RJ37" s="0"/>
      <c r="RK37" s="0"/>
      <c r="RL37" s="0"/>
      <c r="RM37" s="0"/>
      <c r="RN37" s="0"/>
      <c r="RO37" s="0"/>
      <c r="RP37" s="0"/>
      <c r="RQ37" s="0"/>
      <c r="RR37" s="0"/>
      <c r="RS37" s="0"/>
      <c r="RT37" s="0"/>
      <c r="RU37" s="0"/>
      <c r="RV37" s="0"/>
      <c r="RW37" s="0"/>
      <c r="RX37" s="0"/>
      <c r="RY37" s="0"/>
      <c r="RZ37" s="0"/>
      <c r="SA37" s="0"/>
      <c r="SB37" s="0"/>
      <c r="SC37" s="0"/>
      <c r="SD37" s="0"/>
      <c r="SE37" s="0"/>
      <c r="SF37" s="0"/>
      <c r="SG37" s="0"/>
      <c r="SH37" s="0"/>
      <c r="SI37" s="0"/>
      <c r="SJ37" s="0"/>
      <c r="SK37" s="0"/>
      <c r="SL37" s="0"/>
      <c r="SM37" s="0"/>
      <c r="SN37" s="0"/>
      <c r="SO37" s="0"/>
      <c r="SP37" s="0"/>
      <c r="SQ37" s="0"/>
      <c r="SR37" s="0"/>
      <c r="SS37" s="0"/>
      <c r="ST37" s="0"/>
      <c r="SU37" s="0"/>
      <c r="SV37" s="0"/>
      <c r="SW37" s="0"/>
      <c r="SX37" s="0"/>
      <c r="SY37" s="0"/>
      <c r="SZ37" s="0"/>
      <c r="TA37" s="0"/>
      <c r="TB37" s="0"/>
      <c r="TC37" s="0"/>
      <c r="TD37" s="0"/>
      <c r="TE37" s="0"/>
      <c r="TF37" s="0"/>
      <c r="TG37" s="0"/>
      <c r="TH37" s="0"/>
      <c r="TI37" s="0"/>
      <c r="TJ37" s="0"/>
      <c r="TK37" s="0"/>
      <c r="TL37" s="0"/>
      <c r="TM37" s="0"/>
      <c r="TN37" s="0"/>
      <c r="TO37" s="0"/>
      <c r="TP37" s="0"/>
      <c r="TQ37" s="0"/>
      <c r="TR37" s="0"/>
      <c r="TS37" s="0"/>
      <c r="TT37" s="0"/>
      <c r="TU37" s="0"/>
      <c r="TV37" s="0"/>
      <c r="TW37" s="0"/>
      <c r="TX37" s="0"/>
      <c r="TY37" s="0"/>
      <c r="TZ37" s="0"/>
      <c r="UA37" s="0"/>
      <c r="UB37" s="0"/>
      <c r="UC37" s="0"/>
      <c r="UD37" s="0"/>
      <c r="UE37" s="0"/>
      <c r="UF37" s="0"/>
      <c r="UG37" s="0"/>
      <c r="UH37" s="0"/>
      <c r="UI37" s="0"/>
      <c r="UJ37" s="0"/>
      <c r="UK37" s="0"/>
      <c r="UL37" s="0"/>
      <c r="UM37" s="0"/>
      <c r="UN37" s="0"/>
      <c r="UO37" s="0"/>
      <c r="UP37" s="0"/>
      <c r="UQ37" s="0"/>
      <c r="UR37" s="0"/>
      <c r="US37" s="0"/>
      <c r="UT37" s="0"/>
      <c r="UU37" s="0"/>
      <c r="UV37" s="0"/>
      <c r="UW37" s="0"/>
      <c r="UX37" s="0"/>
      <c r="UY37" s="0"/>
      <c r="UZ37" s="0"/>
      <c r="VA37" s="0"/>
      <c r="VB37" s="0"/>
      <c r="VC37" s="0"/>
      <c r="VD37" s="0"/>
      <c r="VE37" s="0"/>
      <c r="VF37" s="0"/>
      <c r="VG37" s="0"/>
      <c r="VH37" s="0"/>
      <c r="VI37" s="0"/>
      <c r="VJ37" s="0"/>
      <c r="VK37" s="0"/>
      <c r="VL37" s="0"/>
      <c r="VM37" s="0"/>
      <c r="VN37" s="0"/>
      <c r="VO37" s="0"/>
      <c r="VP37" s="0"/>
      <c r="VQ37" s="0"/>
      <c r="VR37" s="0"/>
      <c r="VS37" s="0"/>
      <c r="VT37" s="0"/>
      <c r="VU37" s="0"/>
      <c r="VV37" s="0"/>
      <c r="VW37" s="0"/>
      <c r="VX37" s="0"/>
      <c r="VY37" s="0"/>
      <c r="VZ37" s="0"/>
      <c r="WA37" s="0"/>
      <c r="WB37" s="0"/>
      <c r="WC37" s="0"/>
      <c r="WD37" s="0"/>
      <c r="WE37" s="0"/>
      <c r="WF37" s="0"/>
      <c r="WG37" s="0"/>
      <c r="WH37" s="0"/>
      <c r="WI37" s="0"/>
      <c r="WJ37" s="0"/>
      <c r="WK37" s="0"/>
      <c r="WL37" s="0"/>
      <c r="WM37" s="0"/>
      <c r="WN37" s="0"/>
      <c r="WO37" s="0"/>
      <c r="WP37" s="0"/>
      <c r="WQ37" s="0"/>
      <c r="WR37" s="0"/>
      <c r="WS37" s="0"/>
      <c r="WT37" s="0"/>
      <c r="WU37" s="0"/>
      <c r="WV37" s="0"/>
      <c r="WW37" s="0"/>
      <c r="WX37" s="0"/>
      <c r="WY37" s="0"/>
      <c r="WZ37" s="0"/>
      <c r="XA37" s="0"/>
      <c r="XB37" s="0"/>
      <c r="XC37" s="0"/>
      <c r="XD37" s="0"/>
      <c r="XE37" s="0"/>
      <c r="XF37" s="0"/>
      <c r="XG37" s="0"/>
      <c r="XH37" s="0"/>
      <c r="XI37" s="0"/>
      <c r="XJ37" s="0"/>
      <c r="XK37" s="0"/>
      <c r="XL37" s="0"/>
      <c r="XM37" s="0"/>
      <c r="XN37" s="0"/>
      <c r="XO37" s="0"/>
      <c r="XP37" s="0"/>
      <c r="XQ37" s="0"/>
      <c r="XR37" s="0"/>
      <c r="XS37" s="0"/>
      <c r="XT37" s="0"/>
      <c r="XU37" s="0"/>
      <c r="XV37" s="0"/>
      <c r="XW37" s="0"/>
      <c r="XX37" s="0"/>
      <c r="XY37" s="0"/>
      <c r="XZ37" s="0"/>
      <c r="YA37" s="0"/>
      <c r="YB37" s="0"/>
      <c r="YC37" s="0"/>
      <c r="YD37" s="0"/>
      <c r="YE37" s="0"/>
      <c r="YF37" s="0"/>
      <c r="YG37" s="0"/>
      <c r="YH37" s="0"/>
      <c r="YI37" s="0"/>
      <c r="YJ37" s="0"/>
      <c r="YK37" s="0"/>
      <c r="YL37" s="0"/>
      <c r="YM37" s="0"/>
      <c r="YN37" s="0"/>
      <c r="YO37" s="0"/>
      <c r="YP37" s="0"/>
      <c r="YQ37" s="0"/>
      <c r="YR37" s="0"/>
      <c r="YS37" s="0"/>
      <c r="YT37" s="0"/>
      <c r="YU37" s="0"/>
      <c r="YV37" s="0"/>
      <c r="YW37" s="0"/>
      <c r="YX37" s="0"/>
      <c r="YY37" s="0"/>
      <c r="YZ37" s="0"/>
      <c r="ZA37" s="0"/>
      <c r="ZB37" s="0"/>
      <c r="ZC37" s="0"/>
      <c r="ZD37" s="0"/>
      <c r="ZE37" s="0"/>
      <c r="ZF37" s="0"/>
      <c r="ZG37" s="0"/>
      <c r="ZH37" s="0"/>
      <c r="ZI37" s="0"/>
      <c r="ZJ37" s="0"/>
      <c r="ZK37" s="0"/>
      <c r="ZL37" s="0"/>
      <c r="ZM37" s="0"/>
      <c r="ZN37" s="0"/>
      <c r="ZO37" s="0"/>
      <c r="ZP37" s="0"/>
      <c r="ZQ37" s="0"/>
      <c r="ZR37" s="0"/>
      <c r="ZS37" s="0"/>
      <c r="ZT37" s="0"/>
      <c r="ZU37" s="0"/>
      <c r="ZV37" s="0"/>
      <c r="ZW37" s="0"/>
      <c r="ZX37" s="0"/>
      <c r="ZY37" s="0"/>
      <c r="ZZ37" s="0"/>
      <c r="AAA37" s="0"/>
      <c r="AAB37" s="0"/>
      <c r="AAC37" s="0"/>
      <c r="AAD37" s="0"/>
      <c r="AAE37" s="0"/>
      <c r="AAF37" s="0"/>
      <c r="AAG37" s="0"/>
      <c r="AAH37" s="0"/>
      <c r="AAI37" s="0"/>
      <c r="AAJ37" s="0"/>
      <c r="AAK37" s="0"/>
      <c r="AAL37" s="0"/>
      <c r="AAM37" s="0"/>
      <c r="AAN37" s="0"/>
      <c r="AAO37" s="0"/>
      <c r="AAP37" s="0"/>
      <c r="AAQ37" s="0"/>
      <c r="AAR37" s="0"/>
      <c r="AAS37" s="0"/>
      <c r="AAT37" s="0"/>
      <c r="AAU37" s="0"/>
      <c r="AAV37" s="0"/>
      <c r="AAW37" s="0"/>
      <c r="AAX37" s="0"/>
      <c r="AAY37" s="0"/>
      <c r="AAZ37" s="0"/>
      <c r="ABA37" s="0"/>
      <c r="ABB37" s="0"/>
      <c r="ABC37" s="0"/>
      <c r="ABD37" s="0"/>
      <c r="ABE37" s="0"/>
      <c r="ABF37" s="0"/>
      <c r="ABG37" s="0"/>
      <c r="ABH37" s="0"/>
      <c r="ABI37" s="0"/>
      <c r="ABJ37" s="0"/>
      <c r="ABK37" s="0"/>
      <c r="ABL37" s="0"/>
      <c r="ABM37" s="0"/>
      <c r="ABN37" s="0"/>
      <c r="ABO37" s="0"/>
      <c r="ABP37" s="0"/>
      <c r="ABQ37" s="0"/>
      <c r="ABR37" s="0"/>
      <c r="ABS37" s="0"/>
      <c r="ABT37" s="0"/>
      <c r="ABU37" s="0"/>
      <c r="ABV37" s="0"/>
      <c r="ABW37" s="0"/>
      <c r="ABX37" s="0"/>
      <c r="ABY37" s="0"/>
      <c r="ABZ37" s="0"/>
      <c r="ACA37" s="0"/>
      <c r="ACB37" s="0"/>
      <c r="ACC37" s="0"/>
      <c r="ACD37" s="0"/>
      <c r="ACE37" s="0"/>
      <c r="ACF37" s="0"/>
      <c r="ACG37" s="0"/>
      <c r="ACH37" s="0"/>
      <c r="ACI37" s="0"/>
      <c r="ACJ37" s="0"/>
      <c r="ACK37" s="0"/>
      <c r="ACL37" s="0"/>
      <c r="ACM37" s="0"/>
      <c r="ACN37" s="0"/>
      <c r="ACO37" s="0"/>
      <c r="ACP37" s="0"/>
      <c r="ACQ37" s="0"/>
      <c r="ACR37" s="0"/>
      <c r="ACS37" s="0"/>
      <c r="ACT37" s="0"/>
      <c r="ACU37" s="0"/>
      <c r="ACV37" s="0"/>
      <c r="ACW37" s="0"/>
      <c r="ACX37" s="0"/>
      <c r="ACY37" s="0"/>
      <c r="ACZ37" s="0"/>
      <c r="ADA37" s="0"/>
      <c r="ADB37" s="0"/>
      <c r="ADC37" s="0"/>
      <c r="ADD37" s="0"/>
      <c r="ADE37" s="0"/>
      <c r="ADF37" s="0"/>
      <c r="ADG37" s="0"/>
      <c r="ADH37" s="0"/>
      <c r="ADI37" s="0"/>
      <c r="ADJ37" s="0"/>
      <c r="ADK37" s="0"/>
      <c r="ADL37" s="0"/>
      <c r="ADM37" s="0"/>
      <c r="ADN37" s="0"/>
      <c r="ADO37" s="0"/>
      <c r="ADP37" s="0"/>
      <c r="ADQ37" s="0"/>
      <c r="ADR37" s="0"/>
      <c r="ADS37" s="0"/>
      <c r="ADT37" s="0"/>
      <c r="ADU37" s="0"/>
      <c r="ADV37" s="0"/>
      <c r="ADW37" s="0"/>
      <c r="ADX37" s="0"/>
      <c r="ADY37" s="0"/>
      <c r="ADZ37" s="0"/>
      <c r="AEA37" s="0"/>
      <c r="AEB37" s="0"/>
      <c r="AEC37" s="0"/>
      <c r="AED37" s="0"/>
      <c r="AEE37" s="0"/>
      <c r="AEF37" s="0"/>
      <c r="AEG37" s="0"/>
      <c r="AEH37" s="0"/>
      <c r="AEI37" s="0"/>
      <c r="AEJ37" s="0"/>
      <c r="AEK37" s="0"/>
      <c r="AEL37" s="0"/>
      <c r="AEM37" s="0"/>
      <c r="AEN37" s="0"/>
      <c r="AEO37" s="0"/>
      <c r="AEP37" s="0"/>
      <c r="AEQ37" s="0"/>
      <c r="AER37" s="0"/>
      <c r="AES37" s="0"/>
      <c r="AET37" s="0"/>
      <c r="AEU37" s="0"/>
      <c r="AEV37" s="0"/>
      <c r="AEW37" s="0"/>
      <c r="AEX37" s="0"/>
      <c r="AEY37" s="0"/>
      <c r="AEZ37" s="0"/>
      <c r="AFA37" s="0"/>
      <c r="AFB37" s="0"/>
      <c r="AFC37" s="0"/>
      <c r="AFD37" s="0"/>
      <c r="AFE37" s="0"/>
      <c r="AFF37" s="0"/>
      <c r="AFG37" s="0"/>
      <c r="AFH37" s="0"/>
      <c r="AFI37" s="0"/>
      <c r="AFJ37" s="0"/>
      <c r="AFK37" s="0"/>
      <c r="AFL37" s="0"/>
      <c r="AFM37" s="0"/>
      <c r="AFN37" s="0"/>
      <c r="AFO37" s="0"/>
      <c r="AFP37" s="0"/>
      <c r="AFQ37" s="0"/>
      <c r="AFR37" s="0"/>
      <c r="AFS37" s="0"/>
      <c r="AFT37" s="0"/>
      <c r="AFU37" s="0"/>
      <c r="AFV37" s="0"/>
      <c r="AFW37" s="0"/>
      <c r="AFX37" s="0"/>
      <c r="AFY37" s="0"/>
      <c r="AFZ37" s="0"/>
      <c r="AGA37" s="0"/>
      <c r="AGB37" s="0"/>
      <c r="AGC37" s="0"/>
      <c r="AGD37" s="0"/>
      <c r="AGE37" s="0"/>
      <c r="AGF37" s="0"/>
      <c r="AGG37" s="0"/>
      <c r="AGH37" s="0"/>
      <c r="AGI37" s="0"/>
      <c r="AGJ37" s="0"/>
      <c r="AGK37" s="0"/>
      <c r="AGL37" s="0"/>
      <c r="AGM37" s="0"/>
      <c r="AGN37" s="0"/>
      <c r="AGO37" s="0"/>
      <c r="AGP37" s="0"/>
      <c r="AGQ37" s="0"/>
      <c r="AGR37" s="0"/>
      <c r="AGS37" s="0"/>
      <c r="AGT37" s="0"/>
      <c r="AGU37" s="0"/>
      <c r="AGV37" s="0"/>
      <c r="AGW37" s="0"/>
      <c r="AGX37" s="0"/>
      <c r="AGY37" s="0"/>
      <c r="AGZ37" s="0"/>
      <c r="AHA37" s="0"/>
      <c r="AHB37" s="0"/>
      <c r="AHC37" s="0"/>
      <c r="AHD37" s="0"/>
      <c r="AHE37" s="0"/>
      <c r="AHF37" s="0"/>
      <c r="AHG37" s="0"/>
      <c r="AHH37" s="0"/>
      <c r="AHI37" s="0"/>
      <c r="AHJ37" s="0"/>
      <c r="AHK37" s="0"/>
      <c r="AHL37" s="0"/>
      <c r="AHM37" s="0"/>
      <c r="AHN37" s="0"/>
      <c r="AHO37" s="0"/>
      <c r="AHP37" s="0"/>
      <c r="AHQ37" s="0"/>
      <c r="AHR37" s="0"/>
      <c r="AHS37" s="0"/>
      <c r="AHT37" s="0"/>
      <c r="AHU37" s="0"/>
      <c r="AHV37" s="0"/>
      <c r="AHW37" s="0"/>
      <c r="AHX37" s="0"/>
      <c r="AHY37" s="0"/>
      <c r="AHZ37" s="0"/>
      <c r="AIA37" s="0"/>
      <c r="AIB37" s="0"/>
      <c r="AIC37" s="0"/>
      <c r="AID37" s="0"/>
      <c r="AIE37" s="0"/>
      <c r="AIF37" s="0"/>
      <c r="AIG37" s="0"/>
      <c r="AIH37" s="0"/>
      <c r="AII37" s="0"/>
      <c r="AIJ37" s="0"/>
      <c r="AIK37" s="0"/>
      <c r="AIL37" s="0"/>
      <c r="AIM37" s="0"/>
      <c r="AIN37" s="0"/>
      <c r="AIO37" s="0"/>
      <c r="AIP37" s="0"/>
      <c r="AIQ37" s="0"/>
      <c r="AIR37" s="0"/>
      <c r="AIS37" s="0"/>
      <c r="AIT37" s="0"/>
      <c r="AIU37" s="0"/>
      <c r="AIV37" s="0"/>
      <c r="AIW37" s="0"/>
      <c r="AIX37" s="0"/>
      <c r="AIY37" s="0"/>
      <c r="AIZ37" s="0"/>
      <c r="AJA37" s="0"/>
      <c r="AJB37" s="0"/>
      <c r="AJC37" s="0"/>
      <c r="AJD37" s="0"/>
      <c r="AJE37" s="0"/>
      <c r="AJF37" s="0"/>
      <c r="AJG37" s="0"/>
      <c r="AJH37" s="0"/>
      <c r="AJI37" s="0"/>
      <c r="AJJ37" s="0"/>
      <c r="AJK37" s="0"/>
      <c r="AJL37" s="0"/>
      <c r="AJM37" s="0"/>
      <c r="AJN37" s="0"/>
      <c r="AJO37" s="0"/>
      <c r="AJP37" s="0"/>
      <c r="AJQ37" s="0"/>
      <c r="AJR37" s="0"/>
      <c r="AJS37" s="0"/>
      <c r="AJT37" s="0"/>
      <c r="AJU37" s="0"/>
      <c r="AJV37" s="0"/>
      <c r="AJW37" s="0"/>
      <c r="AJX37" s="0"/>
      <c r="AJY37" s="0"/>
      <c r="AJZ37" s="0"/>
      <c r="AKA37" s="0"/>
      <c r="AKB37" s="0"/>
      <c r="AKC37" s="0"/>
      <c r="AKD37" s="0"/>
      <c r="AKE37" s="0"/>
      <c r="AKF37" s="0"/>
      <c r="AKG37" s="0"/>
      <c r="AKH37" s="0"/>
      <c r="AKI37" s="0"/>
      <c r="AKJ37" s="0"/>
      <c r="AKK37" s="0"/>
      <c r="AKL37" s="0"/>
      <c r="AKM37" s="0"/>
      <c r="AKN37" s="0"/>
      <c r="AKO37" s="0"/>
      <c r="AKP37" s="0"/>
      <c r="AKQ37" s="0"/>
      <c r="AKR37" s="0"/>
      <c r="AKS37" s="0"/>
      <c r="AKT37" s="0"/>
      <c r="AKU37" s="0"/>
      <c r="AKV37" s="0"/>
      <c r="AKW37" s="0"/>
      <c r="AKX37" s="0"/>
      <c r="AKY37" s="0"/>
      <c r="AKZ37" s="0"/>
      <c r="ALA37" s="0"/>
      <c r="ALB37" s="0"/>
      <c r="ALC37" s="0"/>
      <c r="ALD37" s="0"/>
      <c r="ALE37" s="0"/>
      <c r="ALF37" s="0"/>
      <c r="ALG37" s="0"/>
      <c r="ALH37" s="0"/>
      <c r="ALI37" s="0"/>
      <c r="ALJ37" s="0"/>
      <c r="ALK37" s="0"/>
      <c r="ALL37" s="0"/>
      <c r="ALM37" s="0"/>
      <c r="ALN37" s="0"/>
      <c r="ALO37" s="0"/>
      <c r="ALP37" s="0"/>
      <c r="ALQ37" s="0"/>
      <c r="ALR37" s="0"/>
      <c r="ALS37" s="0"/>
      <c r="ALT37" s="0"/>
      <c r="ALU37" s="0"/>
      <c r="ALV37" s="0"/>
      <c r="ALW37" s="0"/>
      <c r="ALX37" s="0"/>
      <c r="ALY37" s="0"/>
      <c r="ALZ37" s="0"/>
      <c r="AMA37" s="0"/>
      <c r="AMB37" s="0"/>
      <c r="AMC37" s="0"/>
      <c r="AMD37" s="0"/>
      <c r="AME37" s="0"/>
      <c r="AMF37" s="0"/>
      <c r="AMG37" s="0"/>
      <c r="AMH37" s="0"/>
      <c r="AMI37" s="0"/>
      <c r="AMJ37" s="0"/>
    </row>
    <row r="38" customFormat="false" ht="15.75" hidden="false" customHeight="false" outlineLevel="0" collapsed="false">
      <c r="A38" s="136"/>
      <c r="B38" s="35"/>
      <c r="C38" s="35"/>
      <c r="D38" s="35"/>
      <c r="E38" s="35"/>
      <c r="F38" s="35" t="n">
        <v>5</v>
      </c>
      <c r="G38" s="35" t="n">
        <v>5000</v>
      </c>
      <c r="H38" s="35" t="n">
        <f aca="false">G38*F38</f>
        <v>25000</v>
      </c>
      <c r="I38" s="36" t="s">
        <v>2395</v>
      </c>
      <c r="J38" s="37" t="n">
        <v>25000</v>
      </c>
      <c r="K38" s="35" t="n">
        <v>0</v>
      </c>
      <c r="L38" s="35"/>
      <c r="M38" s="0"/>
      <c r="N38" s="0"/>
      <c r="O38" s="0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0"/>
      <c r="AC38" s="0"/>
      <c r="AD38" s="0"/>
      <c r="AE38" s="0"/>
      <c r="AF38" s="0"/>
      <c r="AG38" s="0"/>
      <c r="AH38" s="0"/>
      <c r="AI38" s="0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0"/>
      <c r="BC38" s="0"/>
      <c r="BD38" s="0"/>
      <c r="BE38" s="0"/>
      <c r="BF38" s="0"/>
      <c r="BG38" s="0"/>
      <c r="BH38" s="0"/>
      <c r="BI38" s="0"/>
      <c r="BJ38" s="0"/>
      <c r="BK38" s="0"/>
      <c r="BL38" s="0"/>
      <c r="BM38" s="0"/>
      <c r="BN38" s="0"/>
      <c r="BO38" s="0"/>
      <c r="BP38" s="0"/>
      <c r="BQ38" s="0"/>
      <c r="BR38" s="0"/>
      <c r="BS38" s="0"/>
      <c r="BT38" s="0"/>
      <c r="BU38" s="0"/>
      <c r="BV38" s="0"/>
      <c r="BW38" s="0"/>
      <c r="BX38" s="0"/>
      <c r="BY38" s="0"/>
      <c r="BZ38" s="0"/>
      <c r="CA38" s="0"/>
      <c r="CB38" s="0"/>
      <c r="CC38" s="0"/>
      <c r="CD38" s="0"/>
      <c r="CE38" s="0"/>
      <c r="CF38" s="0"/>
      <c r="CG38" s="0"/>
      <c r="CH38" s="0"/>
      <c r="CI38" s="0"/>
      <c r="CJ38" s="0"/>
      <c r="CK38" s="0"/>
      <c r="CL38" s="0"/>
      <c r="CM38" s="0"/>
      <c r="CN38" s="0"/>
      <c r="CO38" s="0"/>
      <c r="CP38" s="0"/>
      <c r="CQ38" s="0"/>
      <c r="CR38" s="0"/>
      <c r="CS38" s="0"/>
      <c r="CT38" s="0"/>
      <c r="CU38" s="0"/>
      <c r="CV38" s="0"/>
      <c r="CW38" s="0"/>
      <c r="CX38" s="0"/>
      <c r="CY38" s="0"/>
      <c r="CZ38" s="0"/>
      <c r="DA38" s="0"/>
      <c r="DB38" s="0"/>
      <c r="DC38" s="0"/>
      <c r="DD38" s="0"/>
      <c r="DE38" s="0"/>
      <c r="DF38" s="0"/>
      <c r="DG38" s="0"/>
      <c r="DH38" s="0"/>
      <c r="DI38" s="0"/>
      <c r="DJ38" s="0"/>
      <c r="DK38" s="0"/>
      <c r="DL38" s="0"/>
      <c r="DM38" s="0"/>
      <c r="DN38" s="0"/>
      <c r="DO38" s="0"/>
      <c r="DP38" s="0"/>
      <c r="DQ38" s="0"/>
      <c r="DR38" s="0"/>
      <c r="DS38" s="0"/>
      <c r="DT38" s="0"/>
      <c r="DU38" s="0"/>
      <c r="DV38" s="0"/>
      <c r="DW38" s="0"/>
      <c r="DX38" s="0"/>
      <c r="DY38" s="0"/>
      <c r="DZ38" s="0"/>
      <c r="EA38" s="0"/>
      <c r="EB38" s="0"/>
      <c r="EC38" s="0"/>
      <c r="ED38" s="0"/>
      <c r="EE38" s="0"/>
      <c r="EF38" s="0"/>
      <c r="EG38" s="0"/>
      <c r="EH38" s="0"/>
      <c r="EI38" s="0"/>
      <c r="EJ38" s="0"/>
      <c r="EK38" s="0"/>
      <c r="EL38" s="0"/>
      <c r="EM38" s="0"/>
      <c r="EN38" s="0"/>
      <c r="EO38" s="0"/>
      <c r="EP38" s="0"/>
      <c r="EQ38" s="0"/>
      <c r="ER38" s="0"/>
      <c r="ES38" s="0"/>
      <c r="ET38" s="0"/>
      <c r="EU38" s="0"/>
      <c r="EV38" s="0"/>
      <c r="EW38" s="0"/>
      <c r="EX38" s="0"/>
      <c r="EY38" s="0"/>
      <c r="EZ38" s="0"/>
      <c r="FA38" s="0"/>
      <c r="FB38" s="0"/>
      <c r="FC38" s="0"/>
      <c r="FD38" s="0"/>
      <c r="FE38" s="0"/>
      <c r="FF38" s="0"/>
      <c r="FG38" s="0"/>
      <c r="FH38" s="0"/>
      <c r="FI38" s="0"/>
      <c r="FJ38" s="0"/>
      <c r="FK38" s="0"/>
      <c r="FL38" s="0"/>
      <c r="FM38" s="0"/>
      <c r="FN38" s="0"/>
      <c r="FO38" s="0"/>
      <c r="FP38" s="0"/>
      <c r="FQ38" s="0"/>
      <c r="FR38" s="0"/>
      <c r="FS38" s="0"/>
      <c r="FT38" s="0"/>
      <c r="FU38" s="0"/>
      <c r="FV38" s="0"/>
      <c r="FW38" s="0"/>
      <c r="FX38" s="0"/>
      <c r="FY38" s="0"/>
      <c r="FZ38" s="0"/>
      <c r="GA38" s="0"/>
      <c r="GB38" s="0"/>
      <c r="GC38" s="0"/>
      <c r="GD38" s="0"/>
      <c r="GE38" s="0"/>
      <c r="GF38" s="0"/>
      <c r="GG38" s="0"/>
      <c r="GH38" s="0"/>
      <c r="GI38" s="0"/>
      <c r="GJ38" s="0"/>
      <c r="GK38" s="0"/>
      <c r="GL38" s="0"/>
      <c r="GM38" s="0"/>
      <c r="GN38" s="0"/>
      <c r="GO38" s="0"/>
      <c r="GP38" s="0"/>
      <c r="GQ38" s="0"/>
      <c r="GR38" s="0"/>
      <c r="GS38" s="0"/>
      <c r="GT38" s="0"/>
      <c r="GU38" s="0"/>
      <c r="GV38" s="0"/>
      <c r="GW38" s="0"/>
      <c r="GX38" s="0"/>
      <c r="GY38" s="0"/>
      <c r="GZ38" s="0"/>
      <c r="HA38" s="0"/>
      <c r="HB38" s="0"/>
      <c r="HC38" s="0"/>
      <c r="HD38" s="0"/>
      <c r="HE38" s="0"/>
      <c r="HF38" s="0"/>
      <c r="HG38" s="0"/>
      <c r="HH38" s="0"/>
      <c r="HI38" s="0"/>
      <c r="HJ38" s="0"/>
      <c r="HK38" s="0"/>
      <c r="HL38" s="0"/>
      <c r="HM38" s="0"/>
      <c r="HN38" s="0"/>
      <c r="HO38" s="0"/>
      <c r="HP38" s="0"/>
      <c r="HQ38" s="0"/>
      <c r="HR38" s="0"/>
      <c r="HS38" s="0"/>
      <c r="HT38" s="0"/>
      <c r="HU38" s="0"/>
      <c r="HV38" s="0"/>
      <c r="HW38" s="0"/>
      <c r="HX38" s="0"/>
      <c r="HY38" s="0"/>
      <c r="HZ38" s="0"/>
      <c r="IA38" s="0"/>
      <c r="IB38" s="0"/>
      <c r="IC38" s="0"/>
      <c r="ID38" s="0"/>
      <c r="IE38" s="0"/>
      <c r="IF38" s="0"/>
      <c r="IG38" s="0"/>
      <c r="IH38" s="0"/>
      <c r="II38" s="0"/>
      <c r="IJ38" s="0"/>
      <c r="IK38" s="0"/>
      <c r="IL38" s="0"/>
      <c r="IM38" s="0"/>
      <c r="IN38" s="0"/>
      <c r="IO38" s="0"/>
      <c r="IP38" s="0"/>
      <c r="IQ38" s="0"/>
      <c r="IR38" s="0"/>
      <c r="IS38" s="0"/>
      <c r="IT38" s="0"/>
      <c r="IU38" s="0"/>
      <c r="IV38" s="0"/>
      <c r="IW38" s="0"/>
      <c r="IX38" s="0"/>
      <c r="IY38" s="0"/>
      <c r="IZ38" s="0"/>
      <c r="JA38" s="0"/>
      <c r="JB38" s="0"/>
      <c r="JC38" s="0"/>
      <c r="JD38" s="0"/>
      <c r="JE38" s="0"/>
      <c r="JF38" s="0"/>
      <c r="JG38" s="0"/>
      <c r="JH38" s="0"/>
      <c r="JI38" s="0"/>
      <c r="JJ38" s="0"/>
      <c r="JK38" s="0"/>
      <c r="JL38" s="0"/>
      <c r="JM38" s="0"/>
      <c r="JN38" s="0"/>
      <c r="JO38" s="0"/>
      <c r="JP38" s="0"/>
      <c r="JQ38" s="0"/>
      <c r="JR38" s="0"/>
      <c r="JS38" s="0"/>
      <c r="JT38" s="0"/>
      <c r="JU38" s="0"/>
      <c r="JV38" s="0"/>
      <c r="JW38" s="0"/>
      <c r="JX38" s="0"/>
      <c r="JY38" s="0"/>
      <c r="JZ38" s="0"/>
      <c r="KA38" s="0"/>
      <c r="KB38" s="0"/>
      <c r="KC38" s="0"/>
      <c r="KD38" s="0"/>
      <c r="KE38" s="0"/>
      <c r="KF38" s="0"/>
      <c r="KG38" s="0"/>
      <c r="KH38" s="0"/>
      <c r="KI38" s="0"/>
      <c r="KJ38" s="0"/>
      <c r="KK38" s="0"/>
      <c r="KL38" s="0"/>
      <c r="KM38" s="0"/>
      <c r="KN38" s="0"/>
      <c r="KO38" s="0"/>
      <c r="KP38" s="0"/>
      <c r="KQ38" s="0"/>
      <c r="KR38" s="0"/>
      <c r="KS38" s="0"/>
      <c r="KT38" s="0"/>
      <c r="KU38" s="0"/>
      <c r="KV38" s="0"/>
      <c r="KW38" s="0"/>
      <c r="KX38" s="0"/>
      <c r="KY38" s="0"/>
      <c r="KZ38" s="0"/>
      <c r="LA38" s="0"/>
      <c r="LB38" s="0"/>
      <c r="LC38" s="0"/>
      <c r="LD38" s="0"/>
      <c r="LE38" s="0"/>
      <c r="LF38" s="0"/>
      <c r="LG38" s="0"/>
      <c r="LH38" s="0"/>
      <c r="LI38" s="0"/>
      <c r="LJ38" s="0"/>
      <c r="LK38" s="0"/>
      <c r="LL38" s="0"/>
      <c r="LM38" s="0"/>
      <c r="LN38" s="0"/>
      <c r="LO38" s="0"/>
      <c r="LP38" s="0"/>
      <c r="LQ38" s="0"/>
      <c r="LR38" s="0"/>
      <c r="LS38" s="0"/>
      <c r="LT38" s="0"/>
      <c r="LU38" s="0"/>
      <c r="LV38" s="0"/>
      <c r="LW38" s="0"/>
      <c r="LX38" s="0"/>
      <c r="LY38" s="0"/>
      <c r="LZ38" s="0"/>
      <c r="MA38" s="0"/>
      <c r="MB38" s="0"/>
      <c r="MC38" s="0"/>
      <c r="MD38" s="0"/>
      <c r="ME38" s="0"/>
      <c r="MF38" s="0"/>
      <c r="MG38" s="0"/>
      <c r="MH38" s="0"/>
      <c r="MI38" s="0"/>
      <c r="MJ38" s="0"/>
      <c r="MK38" s="0"/>
      <c r="ML38" s="0"/>
      <c r="MM38" s="0"/>
      <c r="MN38" s="0"/>
      <c r="MO38" s="0"/>
      <c r="MP38" s="0"/>
      <c r="MQ38" s="0"/>
      <c r="MR38" s="0"/>
      <c r="MS38" s="0"/>
      <c r="MT38" s="0"/>
      <c r="MU38" s="0"/>
      <c r="MV38" s="0"/>
      <c r="MW38" s="0"/>
      <c r="MX38" s="0"/>
      <c r="MY38" s="0"/>
      <c r="MZ38" s="0"/>
      <c r="NA38" s="0"/>
      <c r="NB38" s="0"/>
      <c r="NC38" s="0"/>
      <c r="ND38" s="0"/>
      <c r="NE38" s="0"/>
      <c r="NF38" s="0"/>
      <c r="NG38" s="0"/>
      <c r="NH38" s="0"/>
      <c r="NI38" s="0"/>
      <c r="NJ38" s="0"/>
      <c r="NK38" s="0"/>
      <c r="NL38" s="0"/>
      <c r="NM38" s="0"/>
      <c r="NN38" s="0"/>
      <c r="NO38" s="0"/>
      <c r="NP38" s="0"/>
      <c r="NQ38" s="0"/>
      <c r="NR38" s="0"/>
      <c r="NS38" s="0"/>
      <c r="NT38" s="0"/>
      <c r="NU38" s="0"/>
      <c r="NV38" s="0"/>
      <c r="NW38" s="0"/>
      <c r="NX38" s="0"/>
      <c r="NY38" s="0"/>
      <c r="NZ38" s="0"/>
      <c r="OA38" s="0"/>
      <c r="OB38" s="0"/>
      <c r="OC38" s="0"/>
      <c r="OD38" s="0"/>
      <c r="OE38" s="0"/>
      <c r="OF38" s="0"/>
      <c r="OG38" s="0"/>
      <c r="OH38" s="0"/>
      <c r="OI38" s="0"/>
      <c r="OJ38" s="0"/>
      <c r="OK38" s="0"/>
      <c r="OL38" s="0"/>
      <c r="OM38" s="0"/>
      <c r="ON38" s="0"/>
      <c r="OO38" s="0"/>
      <c r="OP38" s="0"/>
      <c r="OQ38" s="0"/>
      <c r="OR38" s="0"/>
      <c r="OS38" s="0"/>
      <c r="OT38" s="0"/>
      <c r="OU38" s="0"/>
      <c r="OV38" s="0"/>
      <c r="OW38" s="0"/>
      <c r="OX38" s="0"/>
      <c r="OY38" s="0"/>
      <c r="OZ38" s="0"/>
      <c r="PA38" s="0"/>
      <c r="PB38" s="0"/>
      <c r="PC38" s="0"/>
      <c r="PD38" s="0"/>
      <c r="PE38" s="0"/>
      <c r="PF38" s="0"/>
      <c r="PG38" s="0"/>
      <c r="PH38" s="0"/>
      <c r="PI38" s="0"/>
      <c r="PJ38" s="0"/>
      <c r="PK38" s="0"/>
      <c r="PL38" s="0"/>
      <c r="PM38" s="0"/>
      <c r="PN38" s="0"/>
      <c r="PO38" s="0"/>
      <c r="PP38" s="0"/>
      <c r="PQ38" s="0"/>
      <c r="PR38" s="0"/>
      <c r="PS38" s="0"/>
      <c r="PT38" s="0"/>
      <c r="PU38" s="0"/>
      <c r="PV38" s="0"/>
      <c r="PW38" s="0"/>
      <c r="PX38" s="0"/>
      <c r="PY38" s="0"/>
      <c r="PZ38" s="0"/>
      <c r="QA38" s="0"/>
      <c r="QB38" s="0"/>
      <c r="QC38" s="0"/>
      <c r="QD38" s="0"/>
      <c r="QE38" s="0"/>
      <c r="QF38" s="0"/>
      <c r="QG38" s="0"/>
      <c r="QH38" s="0"/>
      <c r="QI38" s="0"/>
      <c r="QJ38" s="0"/>
      <c r="QK38" s="0"/>
      <c r="QL38" s="0"/>
      <c r="QM38" s="0"/>
      <c r="QN38" s="0"/>
      <c r="QO38" s="0"/>
      <c r="QP38" s="0"/>
      <c r="QQ38" s="0"/>
      <c r="QR38" s="0"/>
      <c r="QS38" s="0"/>
      <c r="QT38" s="0"/>
      <c r="QU38" s="0"/>
      <c r="QV38" s="0"/>
      <c r="QW38" s="0"/>
      <c r="QX38" s="0"/>
      <c r="QY38" s="0"/>
      <c r="QZ38" s="0"/>
      <c r="RA38" s="0"/>
      <c r="RB38" s="0"/>
      <c r="RC38" s="0"/>
      <c r="RD38" s="0"/>
      <c r="RE38" s="0"/>
      <c r="RF38" s="0"/>
      <c r="RG38" s="0"/>
      <c r="RH38" s="0"/>
      <c r="RI38" s="0"/>
      <c r="RJ38" s="0"/>
      <c r="RK38" s="0"/>
      <c r="RL38" s="0"/>
      <c r="RM38" s="0"/>
      <c r="RN38" s="0"/>
      <c r="RO38" s="0"/>
      <c r="RP38" s="0"/>
      <c r="RQ38" s="0"/>
      <c r="RR38" s="0"/>
      <c r="RS38" s="0"/>
      <c r="RT38" s="0"/>
      <c r="RU38" s="0"/>
      <c r="RV38" s="0"/>
      <c r="RW38" s="0"/>
      <c r="RX38" s="0"/>
      <c r="RY38" s="0"/>
      <c r="RZ38" s="0"/>
      <c r="SA38" s="0"/>
      <c r="SB38" s="0"/>
      <c r="SC38" s="0"/>
      <c r="SD38" s="0"/>
      <c r="SE38" s="0"/>
      <c r="SF38" s="0"/>
      <c r="SG38" s="0"/>
      <c r="SH38" s="0"/>
      <c r="SI38" s="0"/>
      <c r="SJ38" s="0"/>
      <c r="SK38" s="0"/>
      <c r="SL38" s="0"/>
      <c r="SM38" s="0"/>
      <c r="SN38" s="0"/>
      <c r="SO38" s="0"/>
      <c r="SP38" s="0"/>
      <c r="SQ38" s="0"/>
      <c r="SR38" s="0"/>
      <c r="SS38" s="0"/>
      <c r="ST38" s="0"/>
      <c r="SU38" s="0"/>
      <c r="SV38" s="0"/>
      <c r="SW38" s="0"/>
      <c r="SX38" s="0"/>
      <c r="SY38" s="0"/>
      <c r="SZ38" s="0"/>
      <c r="TA38" s="0"/>
      <c r="TB38" s="0"/>
      <c r="TC38" s="0"/>
      <c r="TD38" s="0"/>
      <c r="TE38" s="0"/>
      <c r="TF38" s="0"/>
      <c r="TG38" s="0"/>
      <c r="TH38" s="0"/>
      <c r="TI38" s="0"/>
      <c r="TJ38" s="0"/>
      <c r="TK38" s="0"/>
      <c r="TL38" s="0"/>
      <c r="TM38" s="0"/>
      <c r="TN38" s="0"/>
      <c r="TO38" s="0"/>
      <c r="TP38" s="0"/>
      <c r="TQ38" s="0"/>
      <c r="TR38" s="0"/>
      <c r="TS38" s="0"/>
      <c r="TT38" s="0"/>
      <c r="TU38" s="0"/>
      <c r="TV38" s="0"/>
      <c r="TW38" s="0"/>
      <c r="TX38" s="0"/>
      <c r="TY38" s="0"/>
      <c r="TZ38" s="0"/>
      <c r="UA38" s="0"/>
      <c r="UB38" s="0"/>
      <c r="UC38" s="0"/>
      <c r="UD38" s="0"/>
      <c r="UE38" s="0"/>
      <c r="UF38" s="0"/>
      <c r="UG38" s="0"/>
      <c r="UH38" s="0"/>
      <c r="UI38" s="0"/>
      <c r="UJ38" s="0"/>
      <c r="UK38" s="0"/>
      <c r="UL38" s="0"/>
      <c r="UM38" s="0"/>
      <c r="UN38" s="0"/>
      <c r="UO38" s="0"/>
      <c r="UP38" s="0"/>
      <c r="UQ38" s="0"/>
      <c r="UR38" s="0"/>
      <c r="US38" s="0"/>
      <c r="UT38" s="0"/>
      <c r="UU38" s="0"/>
      <c r="UV38" s="0"/>
      <c r="UW38" s="0"/>
      <c r="UX38" s="0"/>
      <c r="UY38" s="0"/>
      <c r="UZ38" s="0"/>
      <c r="VA38" s="0"/>
      <c r="VB38" s="0"/>
      <c r="VC38" s="0"/>
      <c r="VD38" s="0"/>
      <c r="VE38" s="0"/>
      <c r="VF38" s="0"/>
      <c r="VG38" s="0"/>
      <c r="VH38" s="0"/>
      <c r="VI38" s="0"/>
      <c r="VJ38" s="0"/>
      <c r="VK38" s="0"/>
      <c r="VL38" s="0"/>
      <c r="VM38" s="0"/>
      <c r="VN38" s="0"/>
      <c r="VO38" s="0"/>
      <c r="VP38" s="0"/>
      <c r="VQ38" s="0"/>
      <c r="VR38" s="0"/>
      <c r="VS38" s="0"/>
      <c r="VT38" s="0"/>
      <c r="VU38" s="0"/>
      <c r="VV38" s="0"/>
      <c r="VW38" s="0"/>
      <c r="VX38" s="0"/>
      <c r="VY38" s="0"/>
      <c r="VZ38" s="0"/>
      <c r="WA38" s="0"/>
      <c r="WB38" s="0"/>
      <c r="WC38" s="0"/>
      <c r="WD38" s="0"/>
      <c r="WE38" s="0"/>
      <c r="WF38" s="0"/>
      <c r="WG38" s="0"/>
      <c r="WH38" s="0"/>
      <c r="WI38" s="0"/>
      <c r="WJ38" s="0"/>
      <c r="WK38" s="0"/>
      <c r="WL38" s="0"/>
      <c r="WM38" s="0"/>
      <c r="WN38" s="0"/>
      <c r="WO38" s="0"/>
      <c r="WP38" s="0"/>
      <c r="WQ38" s="0"/>
      <c r="WR38" s="0"/>
      <c r="WS38" s="0"/>
      <c r="WT38" s="0"/>
      <c r="WU38" s="0"/>
      <c r="WV38" s="0"/>
      <c r="WW38" s="0"/>
      <c r="WX38" s="0"/>
      <c r="WY38" s="0"/>
      <c r="WZ38" s="0"/>
      <c r="XA38" s="0"/>
      <c r="XB38" s="0"/>
      <c r="XC38" s="0"/>
      <c r="XD38" s="0"/>
      <c r="XE38" s="0"/>
      <c r="XF38" s="0"/>
      <c r="XG38" s="0"/>
      <c r="XH38" s="0"/>
      <c r="XI38" s="0"/>
      <c r="XJ38" s="0"/>
      <c r="XK38" s="0"/>
      <c r="XL38" s="0"/>
      <c r="XM38" s="0"/>
      <c r="XN38" s="0"/>
      <c r="XO38" s="0"/>
      <c r="XP38" s="0"/>
      <c r="XQ38" s="0"/>
      <c r="XR38" s="0"/>
      <c r="XS38" s="0"/>
      <c r="XT38" s="0"/>
      <c r="XU38" s="0"/>
      <c r="XV38" s="0"/>
      <c r="XW38" s="0"/>
      <c r="XX38" s="0"/>
      <c r="XY38" s="0"/>
      <c r="XZ38" s="0"/>
      <c r="YA38" s="0"/>
      <c r="YB38" s="0"/>
      <c r="YC38" s="0"/>
      <c r="YD38" s="0"/>
      <c r="YE38" s="0"/>
      <c r="YF38" s="0"/>
      <c r="YG38" s="0"/>
      <c r="YH38" s="0"/>
      <c r="YI38" s="0"/>
      <c r="YJ38" s="0"/>
      <c r="YK38" s="0"/>
      <c r="YL38" s="0"/>
      <c r="YM38" s="0"/>
      <c r="YN38" s="0"/>
      <c r="YO38" s="0"/>
      <c r="YP38" s="0"/>
      <c r="YQ38" s="0"/>
      <c r="YR38" s="0"/>
      <c r="YS38" s="0"/>
      <c r="YT38" s="0"/>
      <c r="YU38" s="0"/>
      <c r="YV38" s="0"/>
      <c r="YW38" s="0"/>
      <c r="YX38" s="0"/>
      <c r="YY38" s="0"/>
      <c r="YZ38" s="0"/>
      <c r="ZA38" s="0"/>
      <c r="ZB38" s="0"/>
      <c r="ZC38" s="0"/>
      <c r="ZD38" s="0"/>
      <c r="ZE38" s="0"/>
      <c r="ZF38" s="0"/>
      <c r="ZG38" s="0"/>
      <c r="ZH38" s="0"/>
      <c r="ZI38" s="0"/>
      <c r="ZJ38" s="0"/>
      <c r="ZK38" s="0"/>
      <c r="ZL38" s="0"/>
      <c r="ZM38" s="0"/>
      <c r="ZN38" s="0"/>
      <c r="ZO38" s="0"/>
      <c r="ZP38" s="0"/>
      <c r="ZQ38" s="0"/>
      <c r="ZR38" s="0"/>
      <c r="ZS38" s="0"/>
      <c r="ZT38" s="0"/>
      <c r="ZU38" s="0"/>
      <c r="ZV38" s="0"/>
      <c r="ZW38" s="0"/>
      <c r="ZX38" s="0"/>
      <c r="ZY38" s="0"/>
      <c r="ZZ38" s="0"/>
      <c r="AAA38" s="0"/>
      <c r="AAB38" s="0"/>
      <c r="AAC38" s="0"/>
      <c r="AAD38" s="0"/>
      <c r="AAE38" s="0"/>
      <c r="AAF38" s="0"/>
      <c r="AAG38" s="0"/>
      <c r="AAH38" s="0"/>
      <c r="AAI38" s="0"/>
      <c r="AAJ38" s="0"/>
      <c r="AAK38" s="0"/>
      <c r="AAL38" s="0"/>
      <c r="AAM38" s="0"/>
      <c r="AAN38" s="0"/>
      <c r="AAO38" s="0"/>
      <c r="AAP38" s="0"/>
      <c r="AAQ38" s="0"/>
      <c r="AAR38" s="0"/>
      <c r="AAS38" s="0"/>
      <c r="AAT38" s="0"/>
      <c r="AAU38" s="0"/>
      <c r="AAV38" s="0"/>
      <c r="AAW38" s="0"/>
      <c r="AAX38" s="0"/>
      <c r="AAY38" s="0"/>
      <c r="AAZ38" s="0"/>
      <c r="ABA38" s="0"/>
      <c r="ABB38" s="0"/>
      <c r="ABC38" s="0"/>
      <c r="ABD38" s="0"/>
      <c r="ABE38" s="0"/>
      <c r="ABF38" s="0"/>
      <c r="ABG38" s="0"/>
      <c r="ABH38" s="0"/>
      <c r="ABI38" s="0"/>
      <c r="ABJ38" s="0"/>
      <c r="ABK38" s="0"/>
      <c r="ABL38" s="0"/>
      <c r="ABM38" s="0"/>
      <c r="ABN38" s="0"/>
      <c r="ABO38" s="0"/>
      <c r="ABP38" s="0"/>
      <c r="ABQ38" s="0"/>
      <c r="ABR38" s="0"/>
      <c r="ABS38" s="0"/>
      <c r="ABT38" s="0"/>
      <c r="ABU38" s="0"/>
      <c r="ABV38" s="0"/>
      <c r="ABW38" s="0"/>
      <c r="ABX38" s="0"/>
      <c r="ABY38" s="0"/>
      <c r="ABZ38" s="0"/>
      <c r="ACA38" s="0"/>
      <c r="ACB38" s="0"/>
      <c r="ACC38" s="0"/>
      <c r="ACD38" s="0"/>
      <c r="ACE38" s="0"/>
      <c r="ACF38" s="0"/>
      <c r="ACG38" s="0"/>
      <c r="ACH38" s="0"/>
      <c r="ACI38" s="0"/>
      <c r="ACJ38" s="0"/>
      <c r="ACK38" s="0"/>
      <c r="ACL38" s="0"/>
      <c r="ACM38" s="0"/>
      <c r="ACN38" s="0"/>
      <c r="ACO38" s="0"/>
      <c r="ACP38" s="0"/>
      <c r="ACQ38" s="0"/>
      <c r="ACR38" s="0"/>
      <c r="ACS38" s="0"/>
      <c r="ACT38" s="0"/>
      <c r="ACU38" s="0"/>
      <c r="ACV38" s="0"/>
      <c r="ACW38" s="0"/>
      <c r="ACX38" s="0"/>
      <c r="ACY38" s="0"/>
      <c r="ACZ38" s="0"/>
      <c r="ADA38" s="0"/>
      <c r="ADB38" s="0"/>
      <c r="ADC38" s="0"/>
      <c r="ADD38" s="0"/>
      <c r="ADE38" s="0"/>
      <c r="ADF38" s="0"/>
      <c r="ADG38" s="0"/>
      <c r="ADH38" s="0"/>
      <c r="ADI38" s="0"/>
      <c r="ADJ38" s="0"/>
      <c r="ADK38" s="0"/>
      <c r="ADL38" s="0"/>
      <c r="ADM38" s="0"/>
      <c r="ADN38" s="0"/>
      <c r="ADO38" s="0"/>
      <c r="ADP38" s="0"/>
      <c r="ADQ38" s="0"/>
      <c r="ADR38" s="0"/>
      <c r="ADS38" s="0"/>
      <c r="ADT38" s="0"/>
      <c r="ADU38" s="0"/>
      <c r="ADV38" s="0"/>
      <c r="ADW38" s="0"/>
      <c r="ADX38" s="0"/>
      <c r="ADY38" s="0"/>
      <c r="ADZ38" s="0"/>
      <c r="AEA38" s="0"/>
      <c r="AEB38" s="0"/>
      <c r="AEC38" s="0"/>
      <c r="AED38" s="0"/>
      <c r="AEE38" s="0"/>
      <c r="AEF38" s="0"/>
      <c r="AEG38" s="0"/>
      <c r="AEH38" s="0"/>
      <c r="AEI38" s="0"/>
      <c r="AEJ38" s="0"/>
      <c r="AEK38" s="0"/>
      <c r="AEL38" s="0"/>
      <c r="AEM38" s="0"/>
      <c r="AEN38" s="0"/>
      <c r="AEO38" s="0"/>
      <c r="AEP38" s="0"/>
      <c r="AEQ38" s="0"/>
      <c r="AER38" s="0"/>
      <c r="AES38" s="0"/>
      <c r="AET38" s="0"/>
      <c r="AEU38" s="0"/>
      <c r="AEV38" s="0"/>
      <c r="AEW38" s="0"/>
      <c r="AEX38" s="0"/>
      <c r="AEY38" s="0"/>
      <c r="AEZ38" s="0"/>
      <c r="AFA38" s="0"/>
      <c r="AFB38" s="0"/>
      <c r="AFC38" s="0"/>
      <c r="AFD38" s="0"/>
      <c r="AFE38" s="0"/>
      <c r="AFF38" s="0"/>
      <c r="AFG38" s="0"/>
      <c r="AFH38" s="0"/>
      <c r="AFI38" s="0"/>
      <c r="AFJ38" s="0"/>
      <c r="AFK38" s="0"/>
      <c r="AFL38" s="0"/>
      <c r="AFM38" s="0"/>
      <c r="AFN38" s="0"/>
      <c r="AFO38" s="0"/>
      <c r="AFP38" s="0"/>
      <c r="AFQ38" s="0"/>
      <c r="AFR38" s="0"/>
      <c r="AFS38" s="0"/>
      <c r="AFT38" s="0"/>
      <c r="AFU38" s="0"/>
      <c r="AFV38" s="0"/>
      <c r="AFW38" s="0"/>
      <c r="AFX38" s="0"/>
      <c r="AFY38" s="0"/>
      <c r="AFZ38" s="0"/>
      <c r="AGA38" s="0"/>
      <c r="AGB38" s="0"/>
      <c r="AGC38" s="0"/>
      <c r="AGD38" s="0"/>
      <c r="AGE38" s="0"/>
      <c r="AGF38" s="0"/>
      <c r="AGG38" s="0"/>
      <c r="AGH38" s="0"/>
      <c r="AGI38" s="0"/>
      <c r="AGJ38" s="0"/>
      <c r="AGK38" s="0"/>
      <c r="AGL38" s="0"/>
      <c r="AGM38" s="0"/>
      <c r="AGN38" s="0"/>
      <c r="AGO38" s="0"/>
      <c r="AGP38" s="0"/>
      <c r="AGQ38" s="0"/>
      <c r="AGR38" s="0"/>
      <c r="AGS38" s="0"/>
      <c r="AGT38" s="0"/>
      <c r="AGU38" s="0"/>
      <c r="AGV38" s="0"/>
      <c r="AGW38" s="0"/>
      <c r="AGX38" s="0"/>
      <c r="AGY38" s="0"/>
      <c r="AGZ38" s="0"/>
      <c r="AHA38" s="0"/>
      <c r="AHB38" s="0"/>
      <c r="AHC38" s="0"/>
      <c r="AHD38" s="0"/>
      <c r="AHE38" s="0"/>
      <c r="AHF38" s="0"/>
      <c r="AHG38" s="0"/>
      <c r="AHH38" s="0"/>
      <c r="AHI38" s="0"/>
      <c r="AHJ38" s="0"/>
      <c r="AHK38" s="0"/>
      <c r="AHL38" s="0"/>
      <c r="AHM38" s="0"/>
      <c r="AHN38" s="0"/>
      <c r="AHO38" s="0"/>
      <c r="AHP38" s="0"/>
      <c r="AHQ38" s="0"/>
      <c r="AHR38" s="0"/>
      <c r="AHS38" s="0"/>
      <c r="AHT38" s="0"/>
      <c r="AHU38" s="0"/>
      <c r="AHV38" s="0"/>
      <c r="AHW38" s="0"/>
      <c r="AHX38" s="0"/>
      <c r="AHY38" s="0"/>
      <c r="AHZ38" s="0"/>
      <c r="AIA38" s="0"/>
      <c r="AIB38" s="0"/>
      <c r="AIC38" s="0"/>
      <c r="AID38" s="0"/>
      <c r="AIE38" s="0"/>
      <c r="AIF38" s="0"/>
      <c r="AIG38" s="0"/>
      <c r="AIH38" s="0"/>
      <c r="AII38" s="0"/>
      <c r="AIJ38" s="0"/>
      <c r="AIK38" s="0"/>
      <c r="AIL38" s="0"/>
      <c r="AIM38" s="0"/>
      <c r="AIN38" s="0"/>
      <c r="AIO38" s="0"/>
      <c r="AIP38" s="0"/>
      <c r="AIQ38" s="0"/>
      <c r="AIR38" s="0"/>
      <c r="AIS38" s="0"/>
      <c r="AIT38" s="0"/>
      <c r="AIU38" s="0"/>
      <c r="AIV38" s="0"/>
      <c r="AIW38" s="0"/>
      <c r="AIX38" s="0"/>
      <c r="AIY38" s="0"/>
      <c r="AIZ38" s="0"/>
      <c r="AJA38" s="0"/>
      <c r="AJB38" s="0"/>
      <c r="AJC38" s="0"/>
      <c r="AJD38" s="0"/>
      <c r="AJE38" s="0"/>
      <c r="AJF38" s="0"/>
      <c r="AJG38" s="0"/>
      <c r="AJH38" s="0"/>
      <c r="AJI38" s="0"/>
      <c r="AJJ38" s="0"/>
      <c r="AJK38" s="0"/>
      <c r="AJL38" s="0"/>
      <c r="AJM38" s="0"/>
      <c r="AJN38" s="0"/>
      <c r="AJO38" s="0"/>
      <c r="AJP38" s="0"/>
      <c r="AJQ38" s="0"/>
      <c r="AJR38" s="0"/>
      <c r="AJS38" s="0"/>
      <c r="AJT38" s="0"/>
      <c r="AJU38" s="0"/>
      <c r="AJV38" s="0"/>
      <c r="AJW38" s="0"/>
      <c r="AJX38" s="0"/>
      <c r="AJY38" s="0"/>
      <c r="AJZ38" s="0"/>
      <c r="AKA38" s="0"/>
      <c r="AKB38" s="0"/>
      <c r="AKC38" s="0"/>
      <c r="AKD38" s="0"/>
      <c r="AKE38" s="0"/>
      <c r="AKF38" s="0"/>
      <c r="AKG38" s="0"/>
      <c r="AKH38" s="0"/>
      <c r="AKI38" s="0"/>
      <c r="AKJ38" s="0"/>
      <c r="AKK38" s="0"/>
      <c r="AKL38" s="0"/>
      <c r="AKM38" s="0"/>
      <c r="AKN38" s="0"/>
      <c r="AKO38" s="0"/>
      <c r="AKP38" s="0"/>
      <c r="AKQ38" s="0"/>
      <c r="AKR38" s="0"/>
      <c r="AKS38" s="0"/>
      <c r="AKT38" s="0"/>
      <c r="AKU38" s="0"/>
      <c r="AKV38" s="0"/>
      <c r="AKW38" s="0"/>
      <c r="AKX38" s="0"/>
      <c r="AKY38" s="0"/>
      <c r="AKZ38" s="0"/>
      <c r="ALA38" s="0"/>
      <c r="ALB38" s="0"/>
      <c r="ALC38" s="0"/>
      <c r="ALD38" s="0"/>
      <c r="ALE38" s="0"/>
      <c r="ALF38" s="0"/>
      <c r="ALG38" s="0"/>
      <c r="ALH38" s="0"/>
      <c r="ALI38" s="0"/>
      <c r="ALJ38" s="0"/>
      <c r="ALK38" s="0"/>
      <c r="ALL38" s="0"/>
      <c r="ALM38" s="0"/>
      <c r="ALN38" s="0"/>
      <c r="ALO38" s="0"/>
      <c r="ALP38" s="0"/>
      <c r="ALQ38" s="0"/>
      <c r="ALR38" s="0"/>
      <c r="ALS38" s="0"/>
      <c r="ALT38" s="0"/>
      <c r="ALU38" s="0"/>
      <c r="ALV38" s="0"/>
      <c r="ALW38" s="0"/>
      <c r="ALX38" s="0"/>
      <c r="ALY38" s="0"/>
      <c r="ALZ38" s="0"/>
      <c r="AMA38" s="0"/>
      <c r="AMB38" s="0"/>
      <c r="AMC38" s="0"/>
      <c r="AMD38" s="0"/>
      <c r="AME38" s="0"/>
      <c r="AMF38" s="0"/>
      <c r="AMG38" s="0"/>
      <c r="AMH38" s="0"/>
      <c r="AMI38" s="0"/>
      <c r="AMJ38" s="0"/>
    </row>
    <row r="39" customFormat="false" ht="15.75" hidden="false" customHeight="false" outlineLevel="0" collapsed="false">
      <c r="A39" s="136" t="s">
        <v>6803</v>
      </c>
      <c r="B39" s="35" t="s">
        <v>6804</v>
      </c>
      <c r="C39" s="35" t="s">
        <v>2828</v>
      </c>
      <c r="D39" s="35" t="s">
        <v>142</v>
      </c>
      <c r="E39" s="35" t="n">
        <v>30310</v>
      </c>
      <c r="F39" s="35" t="n">
        <v>3</v>
      </c>
      <c r="G39" s="35" t="n">
        <v>3670</v>
      </c>
      <c r="H39" s="35" t="n">
        <f aca="false">G39*F39</f>
        <v>11010</v>
      </c>
      <c r="I39" s="36" t="s">
        <v>6805</v>
      </c>
      <c r="J39" s="37" t="n">
        <v>11010</v>
      </c>
      <c r="K39" s="35" t="n">
        <f aca="false">H39+H40-J39-J40</f>
        <v>0</v>
      </c>
      <c r="L39" s="35"/>
      <c r="M39" s="0"/>
      <c r="N39" s="0"/>
      <c r="O39" s="0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0"/>
      <c r="AC39" s="0"/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  <c r="DO39" s="0"/>
      <c r="DP39" s="0"/>
      <c r="DQ39" s="0"/>
      <c r="DR39" s="0"/>
      <c r="DS39" s="0"/>
      <c r="DT39" s="0"/>
      <c r="DU39" s="0"/>
      <c r="DV39" s="0"/>
      <c r="DW39" s="0"/>
      <c r="DX39" s="0"/>
      <c r="DY39" s="0"/>
      <c r="DZ39" s="0"/>
      <c r="EA39" s="0"/>
      <c r="EB39" s="0"/>
      <c r="EC39" s="0"/>
      <c r="ED39" s="0"/>
      <c r="EE39" s="0"/>
      <c r="EF39" s="0"/>
      <c r="EG39" s="0"/>
      <c r="EH39" s="0"/>
      <c r="EI39" s="0"/>
      <c r="EJ39" s="0"/>
      <c r="EK39" s="0"/>
      <c r="EL39" s="0"/>
      <c r="EM39" s="0"/>
      <c r="EN39" s="0"/>
      <c r="EO39" s="0"/>
      <c r="EP39" s="0"/>
      <c r="EQ39" s="0"/>
      <c r="ER39" s="0"/>
      <c r="ES39" s="0"/>
      <c r="ET39" s="0"/>
      <c r="EU39" s="0"/>
      <c r="EV39" s="0"/>
      <c r="EW39" s="0"/>
      <c r="EX39" s="0"/>
      <c r="EY39" s="0"/>
      <c r="EZ39" s="0"/>
      <c r="FA39" s="0"/>
      <c r="FB39" s="0"/>
      <c r="FC39" s="0"/>
      <c r="FD39" s="0"/>
      <c r="FE39" s="0"/>
      <c r="FF39" s="0"/>
      <c r="FG39" s="0"/>
      <c r="FH39" s="0"/>
      <c r="FI39" s="0"/>
      <c r="FJ39" s="0"/>
      <c r="FK39" s="0"/>
      <c r="FL39" s="0"/>
      <c r="FM39" s="0"/>
      <c r="FN39" s="0"/>
      <c r="FO39" s="0"/>
      <c r="FP39" s="0"/>
      <c r="FQ39" s="0"/>
      <c r="FR39" s="0"/>
      <c r="FS39" s="0"/>
      <c r="FT39" s="0"/>
      <c r="FU39" s="0"/>
      <c r="FV39" s="0"/>
      <c r="FW39" s="0"/>
      <c r="FX39" s="0"/>
      <c r="FY39" s="0"/>
      <c r="FZ39" s="0"/>
      <c r="GA39" s="0"/>
      <c r="GB39" s="0"/>
      <c r="GC39" s="0"/>
      <c r="GD39" s="0"/>
      <c r="GE39" s="0"/>
      <c r="GF39" s="0"/>
      <c r="GG39" s="0"/>
      <c r="GH39" s="0"/>
      <c r="GI39" s="0"/>
      <c r="GJ39" s="0"/>
      <c r="GK39" s="0"/>
      <c r="GL39" s="0"/>
      <c r="GM39" s="0"/>
      <c r="GN39" s="0"/>
      <c r="GO39" s="0"/>
      <c r="GP39" s="0"/>
      <c r="GQ39" s="0"/>
      <c r="GR39" s="0"/>
      <c r="GS39" s="0"/>
      <c r="GT39" s="0"/>
      <c r="GU39" s="0"/>
      <c r="GV39" s="0"/>
      <c r="GW39" s="0"/>
      <c r="GX39" s="0"/>
      <c r="GY39" s="0"/>
      <c r="GZ39" s="0"/>
      <c r="HA39" s="0"/>
      <c r="HB39" s="0"/>
      <c r="HC39" s="0"/>
      <c r="HD39" s="0"/>
      <c r="HE39" s="0"/>
      <c r="HF39" s="0"/>
      <c r="HG39" s="0"/>
      <c r="HH39" s="0"/>
      <c r="HI39" s="0"/>
      <c r="HJ39" s="0"/>
      <c r="HK39" s="0"/>
      <c r="HL39" s="0"/>
      <c r="HM39" s="0"/>
      <c r="HN39" s="0"/>
      <c r="HO39" s="0"/>
      <c r="HP39" s="0"/>
      <c r="HQ39" s="0"/>
      <c r="HR39" s="0"/>
      <c r="HS39" s="0"/>
      <c r="HT39" s="0"/>
      <c r="HU39" s="0"/>
      <c r="HV39" s="0"/>
      <c r="HW39" s="0"/>
      <c r="HX39" s="0"/>
      <c r="HY39" s="0"/>
      <c r="HZ39" s="0"/>
      <c r="IA39" s="0"/>
      <c r="IB39" s="0"/>
      <c r="IC39" s="0"/>
      <c r="ID39" s="0"/>
      <c r="IE39" s="0"/>
      <c r="IF39" s="0"/>
      <c r="IG39" s="0"/>
      <c r="IH39" s="0"/>
      <c r="II39" s="0"/>
      <c r="IJ39" s="0"/>
      <c r="IK39" s="0"/>
      <c r="IL39" s="0"/>
      <c r="IM39" s="0"/>
      <c r="IN39" s="0"/>
      <c r="IO39" s="0"/>
      <c r="IP39" s="0"/>
      <c r="IQ39" s="0"/>
      <c r="IR39" s="0"/>
      <c r="IS39" s="0"/>
      <c r="IT39" s="0"/>
      <c r="IU39" s="0"/>
      <c r="IV39" s="0"/>
      <c r="IW39" s="0"/>
      <c r="IX39" s="0"/>
      <c r="IY39" s="0"/>
      <c r="IZ39" s="0"/>
      <c r="JA39" s="0"/>
      <c r="JB39" s="0"/>
      <c r="JC39" s="0"/>
      <c r="JD39" s="0"/>
      <c r="JE39" s="0"/>
      <c r="JF39" s="0"/>
      <c r="JG39" s="0"/>
      <c r="JH39" s="0"/>
      <c r="JI39" s="0"/>
      <c r="JJ39" s="0"/>
      <c r="JK39" s="0"/>
      <c r="JL39" s="0"/>
      <c r="JM39" s="0"/>
      <c r="JN39" s="0"/>
      <c r="JO39" s="0"/>
      <c r="JP39" s="0"/>
      <c r="JQ39" s="0"/>
      <c r="JR39" s="0"/>
      <c r="JS39" s="0"/>
      <c r="JT39" s="0"/>
      <c r="JU39" s="0"/>
      <c r="JV39" s="0"/>
      <c r="JW39" s="0"/>
      <c r="JX39" s="0"/>
      <c r="JY39" s="0"/>
      <c r="JZ39" s="0"/>
      <c r="KA39" s="0"/>
      <c r="KB39" s="0"/>
      <c r="KC39" s="0"/>
      <c r="KD39" s="0"/>
      <c r="KE39" s="0"/>
      <c r="KF39" s="0"/>
      <c r="KG39" s="0"/>
      <c r="KH39" s="0"/>
      <c r="KI39" s="0"/>
      <c r="KJ39" s="0"/>
      <c r="KK39" s="0"/>
      <c r="KL39" s="0"/>
      <c r="KM39" s="0"/>
      <c r="KN39" s="0"/>
      <c r="KO39" s="0"/>
      <c r="KP39" s="0"/>
      <c r="KQ39" s="0"/>
      <c r="KR39" s="0"/>
      <c r="KS39" s="0"/>
      <c r="KT39" s="0"/>
      <c r="KU39" s="0"/>
      <c r="KV39" s="0"/>
      <c r="KW39" s="0"/>
      <c r="KX39" s="0"/>
      <c r="KY39" s="0"/>
      <c r="KZ39" s="0"/>
      <c r="LA39" s="0"/>
      <c r="LB39" s="0"/>
      <c r="LC39" s="0"/>
      <c r="LD39" s="0"/>
      <c r="LE39" s="0"/>
      <c r="LF39" s="0"/>
      <c r="LG39" s="0"/>
      <c r="LH39" s="0"/>
      <c r="LI39" s="0"/>
      <c r="LJ39" s="0"/>
      <c r="LK39" s="0"/>
      <c r="LL39" s="0"/>
      <c r="LM39" s="0"/>
      <c r="LN39" s="0"/>
      <c r="LO39" s="0"/>
      <c r="LP39" s="0"/>
      <c r="LQ39" s="0"/>
      <c r="LR39" s="0"/>
      <c r="LS39" s="0"/>
      <c r="LT39" s="0"/>
      <c r="LU39" s="0"/>
      <c r="LV39" s="0"/>
      <c r="LW39" s="0"/>
      <c r="LX39" s="0"/>
      <c r="LY39" s="0"/>
      <c r="LZ39" s="0"/>
      <c r="MA39" s="0"/>
      <c r="MB39" s="0"/>
      <c r="MC39" s="0"/>
      <c r="MD39" s="0"/>
      <c r="ME39" s="0"/>
      <c r="MF39" s="0"/>
      <c r="MG39" s="0"/>
      <c r="MH39" s="0"/>
      <c r="MI39" s="0"/>
      <c r="MJ39" s="0"/>
      <c r="MK39" s="0"/>
      <c r="ML39" s="0"/>
      <c r="MM39" s="0"/>
      <c r="MN39" s="0"/>
      <c r="MO39" s="0"/>
      <c r="MP39" s="0"/>
      <c r="MQ39" s="0"/>
      <c r="MR39" s="0"/>
      <c r="MS39" s="0"/>
      <c r="MT39" s="0"/>
      <c r="MU39" s="0"/>
      <c r="MV39" s="0"/>
      <c r="MW39" s="0"/>
      <c r="MX39" s="0"/>
      <c r="MY39" s="0"/>
      <c r="MZ39" s="0"/>
      <c r="NA39" s="0"/>
      <c r="NB39" s="0"/>
      <c r="NC39" s="0"/>
      <c r="ND39" s="0"/>
      <c r="NE39" s="0"/>
      <c r="NF39" s="0"/>
      <c r="NG39" s="0"/>
      <c r="NH39" s="0"/>
      <c r="NI39" s="0"/>
      <c r="NJ39" s="0"/>
      <c r="NK39" s="0"/>
      <c r="NL39" s="0"/>
      <c r="NM39" s="0"/>
      <c r="NN39" s="0"/>
      <c r="NO39" s="0"/>
      <c r="NP39" s="0"/>
      <c r="NQ39" s="0"/>
      <c r="NR39" s="0"/>
      <c r="NS39" s="0"/>
      <c r="NT39" s="0"/>
      <c r="NU39" s="0"/>
      <c r="NV39" s="0"/>
      <c r="NW39" s="0"/>
      <c r="NX39" s="0"/>
      <c r="NY39" s="0"/>
      <c r="NZ39" s="0"/>
      <c r="OA39" s="0"/>
      <c r="OB39" s="0"/>
      <c r="OC39" s="0"/>
      <c r="OD39" s="0"/>
      <c r="OE39" s="0"/>
      <c r="OF39" s="0"/>
      <c r="OG39" s="0"/>
      <c r="OH39" s="0"/>
      <c r="OI39" s="0"/>
      <c r="OJ39" s="0"/>
      <c r="OK39" s="0"/>
      <c r="OL39" s="0"/>
      <c r="OM39" s="0"/>
      <c r="ON39" s="0"/>
      <c r="OO39" s="0"/>
      <c r="OP39" s="0"/>
      <c r="OQ39" s="0"/>
      <c r="OR39" s="0"/>
      <c r="OS39" s="0"/>
      <c r="OT39" s="0"/>
      <c r="OU39" s="0"/>
      <c r="OV39" s="0"/>
      <c r="OW39" s="0"/>
      <c r="OX39" s="0"/>
      <c r="OY39" s="0"/>
      <c r="OZ39" s="0"/>
      <c r="PA39" s="0"/>
      <c r="PB39" s="0"/>
      <c r="PC39" s="0"/>
      <c r="PD39" s="0"/>
      <c r="PE39" s="0"/>
      <c r="PF39" s="0"/>
      <c r="PG39" s="0"/>
      <c r="PH39" s="0"/>
      <c r="PI39" s="0"/>
      <c r="PJ39" s="0"/>
      <c r="PK39" s="0"/>
      <c r="PL39" s="0"/>
      <c r="PM39" s="0"/>
      <c r="PN39" s="0"/>
      <c r="PO39" s="0"/>
      <c r="PP39" s="0"/>
      <c r="PQ39" s="0"/>
      <c r="PR39" s="0"/>
      <c r="PS39" s="0"/>
      <c r="PT39" s="0"/>
      <c r="PU39" s="0"/>
      <c r="PV39" s="0"/>
      <c r="PW39" s="0"/>
      <c r="PX39" s="0"/>
      <c r="PY39" s="0"/>
      <c r="PZ39" s="0"/>
      <c r="QA39" s="0"/>
      <c r="QB39" s="0"/>
      <c r="QC39" s="0"/>
      <c r="QD39" s="0"/>
      <c r="QE39" s="0"/>
      <c r="QF39" s="0"/>
      <c r="QG39" s="0"/>
      <c r="QH39" s="0"/>
      <c r="QI39" s="0"/>
      <c r="QJ39" s="0"/>
      <c r="QK39" s="0"/>
      <c r="QL39" s="0"/>
      <c r="QM39" s="0"/>
      <c r="QN39" s="0"/>
      <c r="QO39" s="0"/>
      <c r="QP39" s="0"/>
      <c r="QQ39" s="0"/>
      <c r="QR39" s="0"/>
      <c r="QS39" s="0"/>
      <c r="QT39" s="0"/>
      <c r="QU39" s="0"/>
      <c r="QV39" s="0"/>
      <c r="QW39" s="0"/>
      <c r="QX39" s="0"/>
      <c r="QY39" s="0"/>
      <c r="QZ39" s="0"/>
      <c r="RA39" s="0"/>
      <c r="RB39" s="0"/>
      <c r="RC39" s="0"/>
      <c r="RD39" s="0"/>
      <c r="RE39" s="0"/>
      <c r="RF39" s="0"/>
      <c r="RG39" s="0"/>
      <c r="RH39" s="0"/>
      <c r="RI39" s="0"/>
      <c r="RJ39" s="0"/>
      <c r="RK39" s="0"/>
      <c r="RL39" s="0"/>
      <c r="RM39" s="0"/>
      <c r="RN39" s="0"/>
      <c r="RO39" s="0"/>
      <c r="RP39" s="0"/>
      <c r="RQ39" s="0"/>
      <c r="RR39" s="0"/>
      <c r="RS39" s="0"/>
      <c r="RT39" s="0"/>
      <c r="RU39" s="0"/>
      <c r="RV39" s="0"/>
      <c r="RW39" s="0"/>
      <c r="RX39" s="0"/>
      <c r="RY39" s="0"/>
      <c r="RZ39" s="0"/>
      <c r="SA39" s="0"/>
      <c r="SB39" s="0"/>
      <c r="SC39" s="0"/>
      <c r="SD39" s="0"/>
      <c r="SE39" s="0"/>
      <c r="SF39" s="0"/>
      <c r="SG39" s="0"/>
      <c r="SH39" s="0"/>
      <c r="SI39" s="0"/>
      <c r="SJ39" s="0"/>
      <c r="SK39" s="0"/>
      <c r="SL39" s="0"/>
      <c r="SM39" s="0"/>
      <c r="SN39" s="0"/>
      <c r="SO39" s="0"/>
      <c r="SP39" s="0"/>
      <c r="SQ39" s="0"/>
      <c r="SR39" s="0"/>
      <c r="SS39" s="0"/>
      <c r="ST39" s="0"/>
      <c r="SU39" s="0"/>
      <c r="SV39" s="0"/>
      <c r="SW39" s="0"/>
      <c r="SX39" s="0"/>
      <c r="SY39" s="0"/>
      <c r="SZ39" s="0"/>
      <c r="TA39" s="0"/>
      <c r="TB39" s="0"/>
      <c r="TC39" s="0"/>
      <c r="TD39" s="0"/>
      <c r="TE39" s="0"/>
      <c r="TF39" s="0"/>
      <c r="TG39" s="0"/>
      <c r="TH39" s="0"/>
      <c r="TI39" s="0"/>
      <c r="TJ39" s="0"/>
      <c r="TK39" s="0"/>
      <c r="TL39" s="0"/>
      <c r="TM39" s="0"/>
      <c r="TN39" s="0"/>
      <c r="TO39" s="0"/>
      <c r="TP39" s="0"/>
      <c r="TQ39" s="0"/>
      <c r="TR39" s="0"/>
      <c r="TS39" s="0"/>
      <c r="TT39" s="0"/>
      <c r="TU39" s="0"/>
      <c r="TV39" s="0"/>
      <c r="TW39" s="0"/>
      <c r="TX39" s="0"/>
      <c r="TY39" s="0"/>
      <c r="TZ39" s="0"/>
      <c r="UA39" s="0"/>
      <c r="UB39" s="0"/>
      <c r="UC39" s="0"/>
      <c r="UD39" s="0"/>
      <c r="UE39" s="0"/>
      <c r="UF39" s="0"/>
      <c r="UG39" s="0"/>
      <c r="UH39" s="0"/>
      <c r="UI39" s="0"/>
      <c r="UJ39" s="0"/>
      <c r="UK39" s="0"/>
      <c r="UL39" s="0"/>
      <c r="UM39" s="0"/>
      <c r="UN39" s="0"/>
      <c r="UO39" s="0"/>
      <c r="UP39" s="0"/>
      <c r="UQ39" s="0"/>
      <c r="UR39" s="0"/>
      <c r="US39" s="0"/>
      <c r="UT39" s="0"/>
      <c r="UU39" s="0"/>
      <c r="UV39" s="0"/>
      <c r="UW39" s="0"/>
      <c r="UX39" s="0"/>
      <c r="UY39" s="0"/>
      <c r="UZ39" s="0"/>
      <c r="VA39" s="0"/>
      <c r="VB39" s="0"/>
      <c r="VC39" s="0"/>
      <c r="VD39" s="0"/>
      <c r="VE39" s="0"/>
      <c r="VF39" s="0"/>
      <c r="VG39" s="0"/>
      <c r="VH39" s="0"/>
      <c r="VI39" s="0"/>
      <c r="VJ39" s="0"/>
      <c r="VK39" s="0"/>
      <c r="VL39" s="0"/>
      <c r="VM39" s="0"/>
      <c r="VN39" s="0"/>
      <c r="VO39" s="0"/>
      <c r="VP39" s="0"/>
      <c r="VQ39" s="0"/>
      <c r="VR39" s="0"/>
      <c r="VS39" s="0"/>
      <c r="VT39" s="0"/>
      <c r="VU39" s="0"/>
      <c r="VV39" s="0"/>
      <c r="VW39" s="0"/>
      <c r="VX39" s="0"/>
      <c r="VY39" s="0"/>
      <c r="VZ39" s="0"/>
      <c r="WA39" s="0"/>
      <c r="WB39" s="0"/>
      <c r="WC39" s="0"/>
      <c r="WD39" s="0"/>
      <c r="WE39" s="0"/>
      <c r="WF39" s="0"/>
      <c r="WG39" s="0"/>
      <c r="WH39" s="0"/>
      <c r="WI39" s="0"/>
      <c r="WJ39" s="0"/>
      <c r="WK39" s="0"/>
      <c r="WL39" s="0"/>
      <c r="WM39" s="0"/>
      <c r="WN39" s="0"/>
      <c r="WO39" s="0"/>
      <c r="WP39" s="0"/>
      <c r="WQ39" s="0"/>
      <c r="WR39" s="0"/>
      <c r="WS39" s="0"/>
      <c r="WT39" s="0"/>
      <c r="WU39" s="0"/>
      <c r="WV39" s="0"/>
      <c r="WW39" s="0"/>
      <c r="WX39" s="0"/>
      <c r="WY39" s="0"/>
      <c r="WZ39" s="0"/>
      <c r="XA39" s="0"/>
      <c r="XB39" s="0"/>
      <c r="XC39" s="0"/>
      <c r="XD39" s="0"/>
      <c r="XE39" s="0"/>
      <c r="XF39" s="0"/>
      <c r="XG39" s="0"/>
      <c r="XH39" s="0"/>
      <c r="XI39" s="0"/>
      <c r="XJ39" s="0"/>
      <c r="XK39" s="0"/>
      <c r="XL39" s="0"/>
      <c r="XM39" s="0"/>
      <c r="XN39" s="0"/>
      <c r="XO39" s="0"/>
      <c r="XP39" s="0"/>
      <c r="XQ39" s="0"/>
      <c r="XR39" s="0"/>
      <c r="XS39" s="0"/>
      <c r="XT39" s="0"/>
      <c r="XU39" s="0"/>
      <c r="XV39" s="0"/>
      <c r="XW39" s="0"/>
      <c r="XX39" s="0"/>
      <c r="XY39" s="0"/>
      <c r="XZ39" s="0"/>
      <c r="YA39" s="0"/>
      <c r="YB39" s="0"/>
      <c r="YC39" s="0"/>
      <c r="YD39" s="0"/>
      <c r="YE39" s="0"/>
      <c r="YF39" s="0"/>
      <c r="YG39" s="0"/>
      <c r="YH39" s="0"/>
      <c r="YI39" s="0"/>
      <c r="YJ39" s="0"/>
      <c r="YK39" s="0"/>
      <c r="YL39" s="0"/>
      <c r="YM39" s="0"/>
      <c r="YN39" s="0"/>
      <c r="YO39" s="0"/>
      <c r="YP39" s="0"/>
      <c r="YQ39" s="0"/>
      <c r="YR39" s="0"/>
      <c r="YS39" s="0"/>
      <c r="YT39" s="0"/>
      <c r="YU39" s="0"/>
      <c r="YV39" s="0"/>
      <c r="YW39" s="0"/>
      <c r="YX39" s="0"/>
      <c r="YY39" s="0"/>
      <c r="YZ39" s="0"/>
      <c r="ZA39" s="0"/>
      <c r="ZB39" s="0"/>
      <c r="ZC39" s="0"/>
      <c r="ZD39" s="0"/>
      <c r="ZE39" s="0"/>
      <c r="ZF39" s="0"/>
      <c r="ZG39" s="0"/>
      <c r="ZH39" s="0"/>
      <c r="ZI39" s="0"/>
      <c r="ZJ39" s="0"/>
      <c r="ZK39" s="0"/>
      <c r="ZL39" s="0"/>
      <c r="ZM39" s="0"/>
      <c r="ZN39" s="0"/>
      <c r="ZO39" s="0"/>
      <c r="ZP39" s="0"/>
      <c r="ZQ39" s="0"/>
      <c r="ZR39" s="0"/>
      <c r="ZS39" s="0"/>
      <c r="ZT39" s="0"/>
      <c r="ZU39" s="0"/>
      <c r="ZV39" s="0"/>
      <c r="ZW39" s="0"/>
      <c r="ZX39" s="0"/>
      <c r="ZY39" s="0"/>
      <c r="ZZ39" s="0"/>
      <c r="AAA39" s="0"/>
      <c r="AAB39" s="0"/>
      <c r="AAC39" s="0"/>
      <c r="AAD39" s="0"/>
      <c r="AAE39" s="0"/>
      <c r="AAF39" s="0"/>
      <c r="AAG39" s="0"/>
      <c r="AAH39" s="0"/>
      <c r="AAI39" s="0"/>
      <c r="AAJ39" s="0"/>
      <c r="AAK39" s="0"/>
      <c r="AAL39" s="0"/>
      <c r="AAM39" s="0"/>
      <c r="AAN39" s="0"/>
      <c r="AAO39" s="0"/>
      <c r="AAP39" s="0"/>
      <c r="AAQ39" s="0"/>
      <c r="AAR39" s="0"/>
      <c r="AAS39" s="0"/>
      <c r="AAT39" s="0"/>
      <c r="AAU39" s="0"/>
      <c r="AAV39" s="0"/>
      <c r="AAW39" s="0"/>
      <c r="AAX39" s="0"/>
      <c r="AAY39" s="0"/>
      <c r="AAZ39" s="0"/>
      <c r="ABA39" s="0"/>
      <c r="ABB39" s="0"/>
      <c r="ABC39" s="0"/>
      <c r="ABD39" s="0"/>
      <c r="ABE39" s="0"/>
      <c r="ABF39" s="0"/>
      <c r="ABG39" s="0"/>
      <c r="ABH39" s="0"/>
      <c r="ABI39" s="0"/>
      <c r="ABJ39" s="0"/>
      <c r="ABK39" s="0"/>
      <c r="ABL39" s="0"/>
      <c r="ABM39" s="0"/>
      <c r="ABN39" s="0"/>
      <c r="ABO39" s="0"/>
      <c r="ABP39" s="0"/>
      <c r="ABQ39" s="0"/>
      <c r="ABR39" s="0"/>
      <c r="ABS39" s="0"/>
      <c r="ABT39" s="0"/>
      <c r="ABU39" s="0"/>
      <c r="ABV39" s="0"/>
      <c r="ABW39" s="0"/>
      <c r="ABX39" s="0"/>
      <c r="ABY39" s="0"/>
      <c r="ABZ39" s="0"/>
      <c r="ACA39" s="0"/>
      <c r="ACB39" s="0"/>
      <c r="ACC39" s="0"/>
      <c r="ACD39" s="0"/>
      <c r="ACE39" s="0"/>
      <c r="ACF39" s="0"/>
      <c r="ACG39" s="0"/>
      <c r="ACH39" s="0"/>
      <c r="ACI39" s="0"/>
      <c r="ACJ39" s="0"/>
      <c r="ACK39" s="0"/>
      <c r="ACL39" s="0"/>
      <c r="ACM39" s="0"/>
      <c r="ACN39" s="0"/>
      <c r="ACO39" s="0"/>
      <c r="ACP39" s="0"/>
      <c r="ACQ39" s="0"/>
      <c r="ACR39" s="0"/>
      <c r="ACS39" s="0"/>
      <c r="ACT39" s="0"/>
      <c r="ACU39" s="0"/>
      <c r="ACV39" s="0"/>
      <c r="ACW39" s="0"/>
      <c r="ACX39" s="0"/>
      <c r="ACY39" s="0"/>
      <c r="ACZ39" s="0"/>
      <c r="ADA39" s="0"/>
      <c r="ADB39" s="0"/>
      <c r="ADC39" s="0"/>
      <c r="ADD39" s="0"/>
      <c r="ADE39" s="0"/>
      <c r="ADF39" s="0"/>
      <c r="ADG39" s="0"/>
      <c r="ADH39" s="0"/>
      <c r="ADI39" s="0"/>
      <c r="ADJ39" s="0"/>
      <c r="ADK39" s="0"/>
      <c r="ADL39" s="0"/>
      <c r="ADM39" s="0"/>
      <c r="ADN39" s="0"/>
      <c r="ADO39" s="0"/>
      <c r="ADP39" s="0"/>
      <c r="ADQ39" s="0"/>
      <c r="ADR39" s="0"/>
      <c r="ADS39" s="0"/>
      <c r="ADT39" s="0"/>
      <c r="ADU39" s="0"/>
      <c r="ADV39" s="0"/>
      <c r="ADW39" s="0"/>
      <c r="ADX39" s="0"/>
      <c r="ADY39" s="0"/>
      <c r="ADZ39" s="0"/>
      <c r="AEA39" s="0"/>
      <c r="AEB39" s="0"/>
      <c r="AEC39" s="0"/>
      <c r="AED39" s="0"/>
      <c r="AEE39" s="0"/>
      <c r="AEF39" s="0"/>
      <c r="AEG39" s="0"/>
      <c r="AEH39" s="0"/>
      <c r="AEI39" s="0"/>
      <c r="AEJ39" s="0"/>
      <c r="AEK39" s="0"/>
      <c r="AEL39" s="0"/>
      <c r="AEM39" s="0"/>
      <c r="AEN39" s="0"/>
      <c r="AEO39" s="0"/>
      <c r="AEP39" s="0"/>
      <c r="AEQ39" s="0"/>
      <c r="AER39" s="0"/>
      <c r="AES39" s="0"/>
      <c r="AET39" s="0"/>
      <c r="AEU39" s="0"/>
      <c r="AEV39" s="0"/>
      <c r="AEW39" s="0"/>
      <c r="AEX39" s="0"/>
      <c r="AEY39" s="0"/>
      <c r="AEZ39" s="0"/>
      <c r="AFA39" s="0"/>
      <c r="AFB39" s="0"/>
      <c r="AFC39" s="0"/>
      <c r="AFD39" s="0"/>
      <c r="AFE39" s="0"/>
      <c r="AFF39" s="0"/>
      <c r="AFG39" s="0"/>
      <c r="AFH39" s="0"/>
      <c r="AFI39" s="0"/>
      <c r="AFJ39" s="0"/>
      <c r="AFK39" s="0"/>
      <c r="AFL39" s="0"/>
      <c r="AFM39" s="0"/>
      <c r="AFN39" s="0"/>
      <c r="AFO39" s="0"/>
      <c r="AFP39" s="0"/>
      <c r="AFQ39" s="0"/>
      <c r="AFR39" s="0"/>
      <c r="AFS39" s="0"/>
      <c r="AFT39" s="0"/>
      <c r="AFU39" s="0"/>
      <c r="AFV39" s="0"/>
      <c r="AFW39" s="0"/>
      <c r="AFX39" s="0"/>
      <c r="AFY39" s="0"/>
      <c r="AFZ39" s="0"/>
      <c r="AGA39" s="0"/>
      <c r="AGB39" s="0"/>
      <c r="AGC39" s="0"/>
      <c r="AGD39" s="0"/>
      <c r="AGE39" s="0"/>
      <c r="AGF39" s="0"/>
      <c r="AGG39" s="0"/>
      <c r="AGH39" s="0"/>
      <c r="AGI39" s="0"/>
      <c r="AGJ39" s="0"/>
      <c r="AGK39" s="0"/>
      <c r="AGL39" s="0"/>
      <c r="AGM39" s="0"/>
      <c r="AGN39" s="0"/>
      <c r="AGO39" s="0"/>
      <c r="AGP39" s="0"/>
      <c r="AGQ39" s="0"/>
      <c r="AGR39" s="0"/>
      <c r="AGS39" s="0"/>
      <c r="AGT39" s="0"/>
      <c r="AGU39" s="0"/>
      <c r="AGV39" s="0"/>
      <c r="AGW39" s="0"/>
      <c r="AGX39" s="0"/>
      <c r="AGY39" s="0"/>
      <c r="AGZ39" s="0"/>
      <c r="AHA39" s="0"/>
      <c r="AHB39" s="0"/>
      <c r="AHC39" s="0"/>
      <c r="AHD39" s="0"/>
      <c r="AHE39" s="0"/>
      <c r="AHF39" s="0"/>
      <c r="AHG39" s="0"/>
      <c r="AHH39" s="0"/>
      <c r="AHI39" s="0"/>
      <c r="AHJ39" s="0"/>
      <c r="AHK39" s="0"/>
      <c r="AHL39" s="0"/>
      <c r="AHM39" s="0"/>
      <c r="AHN39" s="0"/>
      <c r="AHO39" s="0"/>
      <c r="AHP39" s="0"/>
      <c r="AHQ39" s="0"/>
      <c r="AHR39" s="0"/>
      <c r="AHS39" s="0"/>
      <c r="AHT39" s="0"/>
      <c r="AHU39" s="0"/>
      <c r="AHV39" s="0"/>
      <c r="AHW39" s="0"/>
      <c r="AHX39" s="0"/>
      <c r="AHY39" s="0"/>
      <c r="AHZ39" s="0"/>
      <c r="AIA39" s="0"/>
      <c r="AIB39" s="0"/>
      <c r="AIC39" s="0"/>
      <c r="AID39" s="0"/>
      <c r="AIE39" s="0"/>
      <c r="AIF39" s="0"/>
      <c r="AIG39" s="0"/>
      <c r="AIH39" s="0"/>
      <c r="AII39" s="0"/>
      <c r="AIJ39" s="0"/>
      <c r="AIK39" s="0"/>
      <c r="AIL39" s="0"/>
      <c r="AIM39" s="0"/>
      <c r="AIN39" s="0"/>
      <c r="AIO39" s="0"/>
      <c r="AIP39" s="0"/>
      <c r="AIQ39" s="0"/>
      <c r="AIR39" s="0"/>
      <c r="AIS39" s="0"/>
      <c r="AIT39" s="0"/>
      <c r="AIU39" s="0"/>
      <c r="AIV39" s="0"/>
      <c r="AIW39" s="0"/>
      <c r="AIX39" s="0"/>
      <c r="AIY39" s="0"/>
      <c r="AIZ39" s="0"/>
      <c r="AJA39" s="0"/>
      <c r="AJB39" s="0"/>
      <c r="AJC39" s="0"/>
      <c r="AJD39" s="0"/>
      <c r="AJE39" s="0"/>
      <c r="AJF39" s="0"/>
      <c r="AJG39" s="0"/>
      <c r="AJH39" s="0"/>
      <c r="AJI39" s="0"/>
      <c r="AJJ39" s="0"/>
      <c r="AJK39" s="0"/>
      <c r="AJL39" s="0"/>
      <c r="AJM39" s="0"/>
      <c r="AJN39" s="0"/>
      <c r="AJO39" s="0"/>
      <c r="AJP39" s="0"/>
      <c r="AJQ39" s="0"/>
      <c r="AJR39" s="0"/>
      <c r="AJS39" s="0"/>
      <c r="AJT39" s="0"/>
      <c r="AJU39" s="0"/>
      <c r="AJV39" s="0"/>
      <c r="AJW39" s="0"/>
      <c r="AJX39" s="0"/>
      <c r="AJY39" s="0"/>
      <c r="AJZ39" s="0"/>
      <c r="AKA39" s="0"/>
      <c r="AKB39" s="0"/>
      <c r="AKC39" s="0"/>
      <c r="AKD39" s="0"/>
      <c r="AKE39" s="0"/>
      <c r="AKF39" s="0"/>
      <c r="AKG39" s="0"/>
      <c r="AKH39" s="0"/>
      <c r="AKI39" s="0"/>
      <c r="AKJ39" s="0"/>
      <c r="AKK39" s="0"/>
      <c r="AKL39" s="0"/>
      <c r="AKM39" s="0"/>
      <c r="AKN39" s="0"/>
      <c r="AKO39" s="0"/>
      <c r="AKP39" s="0"/>
      <c r="AKQ39" s="0"/>
      <c r="AKR39" s="0"/>
      <c r="AKS39" s="0"/>
      <c r="AKT39" s="0"/>
      <c r="AKU39" s="0"/>
      <c r="AKV39" s="0"/>
      <c r="AKW39" s="0"/>
      <c r="AKX39" s="0"/>
      <c r="AKY39" s="0"/>
      <c r="AKZ39" s="0"/>
      <c r="ALA39" s="0"/>
      <c r="ALB39" s="0"/>
      <c r="ALC39" s="0"/>
      <c r="ALD39" s="0"/>
      <c r="ALE39" s="0"/>
      <c r="ALF39" s="0"/>
      <c r="ALG39" s="0"/>
      <c r="ALH39" s="0"/>
      <c r="ALI39" s="0"/>
      <c r="ALJ39" s="0"/>
      <c r="ALK39" s="0"/>
      <c r="ALL39" s="0"/>
      <c r="ALM39" s="0"/>
      <c r="ALN39" s="0"/>
      <c r="ALO39" s="0"/>
      <c r="ALP39" s="0"/>
      <c r="ALQ39" s="0"/>
      <c r="ALR39" s="0"/>
      <c r="ALS39" s="0"/>
      <c r="ALT39" s="0"/>
      <c r="ALU39" s="0"/>
      <c r="ALV39" s="0"/>
      <c r="ALW39" s="0"/>
      <c r="ALX39" s="0"/>
      <c r="ALY39" s="0"/>
      <c r="ALZ39" s="0"/>
      <c r="AMA39" s="0"/>
      <c r="AMB39" s="0"/>
      <c r="AMC39" s="0"/>
      <c r="AMD39" s="0"/>
      <c r="AME39" s="0"/>
      <c r="AMF39" s="0"/>
      <c r="AMG39" s="0"/>
      <c r="AMH39" s="0"/>
      <c r="AMI39" s="0"/>
      <c r="AMJ39" s="0"/>
    </row>
    <row r="40" customFormat="false" ht="15.75" hidden="false" customHeight="false" outlineLevel="0" collapsed="false">
      <c r="A40" s="136"/>
      <c r="B40" s="35"/>
      <c r="C40" s="35"/>
      <c r="D40" s="35"/>
      <c r="E40" s="35"/>
      <c r="F40" s="35" t="n">
        <v>4</v>
      </c>
      <c r="G40" s="35" t="n">
        <v>5000</v>
      </c>
      <c r="H40" s="35" t="n">
        <f aca="false">G40*F40</f>
        <v>20000</v>
      </c>
      <c r="I40" s="36" t="s">
        <v>6806</v>
      </c>
      <c r="J40" s="37" t="n">
        <v>20000</v>
      </c>
      <c r="K40" s="35" t="n">
        <v>0</v>
      </c>
      <c r="L40" s="35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/>
      <c r="BC40" s="0"/>
      <c r="BD40" s="0"/>
      <c r="BE40" s="0"/>
      <c r="BF40" s="0"/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  <c r="IX40" s="0"/>
      <c r="IY40" s="0"/>
      <c r="IZ40" s="0"/>
      <c r="JA40" s="0"/>
      <c r="JB40" s="0"/>
      <c r="JC40" s="0"/>
      <c r="JD40" s="0"/>
      <c r="JE40" s="0"/>
      <c r="JF40" s="0"/>
      <c r="JG40" s="0"/>
      <c r="JH40" s="0"/>
      <c r="JI40" s="0"/>
      <c r="JJ40" s="0"/>
      <c r="JK40" s="0"/>
      <c r="JL40" s="0"/>
      <c r="JM40" s="0"/>
      <c r="JN40" s="0"/>
      <c r="JO40" s="0"/>
      <c r="JP40" s="0"/>
      <c r="JQ40" s="0"/>
      <c r="JR40" s="0"/>
      <c r="JS40" s="0"/>
      <c r="JT40" s="0"/>
      <c r="JU40" s="0"/>
      <c r="JV40" s="0"/>
      <c r="JW40" s="0"/>
      <c r="JX40" s="0"/>
      <c r="JY40" s="0"/>
      <c r="JZ40" s="0"/>
      <c r="KA40" s="0"/>
      <c r="KB40" s="0"/>
      <c r="KC40" s="0"/>
      <c r="KD40" s="0"/>
      <c r="KE40" s="0"/>
      <c r="KF40" s="0"/>
      <c r="KG40" s="0"/>
      <c r="KH40" s="0"/>
      <c r="KI40" s="0"/>
      <c r="KJ40" s="0"/>
      <c r="KK40" s="0"/>
      <c r="KL40" s="0"/>
      <c r="KM40" s="0"/>
      <c r="KN40" s="0"/>
      <c r="KO40" s="0"/>
      <c r="KP40" s="0"/>
      <c r="KQ40" s="0"/>
      <c r="KR40" s="0"/>
      <c r="KS40" s="0"/>
      <c r="KT40" s="0"/>
      <c r="KU40" s="0"/>
      <c r="KV40" s="0"/>
      <c r="KW40" s="0"/>
      <c r="KX40" s="0"/>
      <c r="KY40" s="0"/>
      <c r="KZ40" s="0"/>
      <c r="LA40" s="0"/>
      <c r="LB40" s="0"/>
      <c r="LC40" s="0"/>
      <c r="LD40" s="0"/>
      <c r="LE40" s="0"/>
      <c r="LF40" s="0"/>
      <c r="LG40" s="0"/>
      <c r="LH40" s="0"/>
      <c r="LI40" s="0"/>
      <c r="LJ40" s="0"/>
      <c r="LK40" s="0"/>
      <c r="LL40" s="0"/>
      <c r="LM40" s="0"/>
      <c r="LN40" s="0"/>
      <c r="LO40" s="0"/>
      <c r="LP40" s="0"/>
      <c r="LQ40" s="0"/>
      <c r="LR40" s="0"/>
      <c r="LS40" s="0"/>
      <c r="LT40" s="0"/>
      <c r="LU40" s="0"/>
      <c r="LV40" s="0"/>
      <c r="LW40" s="0"/>
      <c r="LX40" s="0"/>
      <c r="LY40" s="0"/>
      <c r="LZ40" s="0"/>
      <c r="MA40" s="0"/>
      <c r="MB40" s="0"/>
      <c r="MC40" s="0"/>
      <c r="MD40" s="0"/>
      <c r="ME40" s="0"/>
      <c r="MF40" s="0"/>
      <c r="MG40" s="0"/>
      <c r="MH40" s="0"/>
      <c r="MI40" s="0"/>
      <c r="MJ40" s="0"/>
      <c r="MK40" s="0"/>
      <c r="ML40" s="0"/>
      <c r="MM40" s="0"/>
      <c r="MN40" s="0"/>
      <c r="MO40" s="0"/>
      <c r="MP40" s="0"/>
      <c r="MQ40" s="0"/>
      <c r="MR40" s="0"/>
      <c r="MS40" s="0"/>
      <c r="MT40" s="0"/>
      <c r="MU40" s="0"/>
      <c r="MV40" s="0"/>
      <c r="MW40" s="0"/>
      <c r="MX40" s="0"/>
      <c r="MY40" s="0"/>
      <c r="MZ40" s="0"/>
      <c r="NA40" s="0"/>
      <c r="NB40" s="0"/>
      <c r="NC40" s="0"/>
      <c r="ND40" s="0"/>
      <c r="NE40" s="0"/>
      <c r="NF40" s="0"/>
      <c r="NG40" s="0"/>
      <c r="NH40" s="0"/>
      <c r="NI40" s="0"/>
      <c r="NJ40" s="0"/>
      <c r="NK40" s="0"/>
      <c r="NL40" s="0"/>
      <c r="NM40" s="0"/>
      <c r="NN40" s="0"/>
      <c r="NO40" s="0"/>
      <c r="NP40" s="0"/>
      <c r="NQ40" s="0"/>
      <c r="NR40" s="0"/>
      <c r="NS40" s="0"/>
      <c r="NT40" s="0"/>
      <c r="NU40" s="0"/>
      <c r="NV40" s="0"/>
      <c r="NW40" s="0"/>
      <c r="NX40" s="0"/>
      <c r="NY40" s="0"/>
      <c r="NZ40" s="0"/>
      <c r="OA40" s="0"/>
      <c r="OB40" s="0"/>
      <c r="OC40" s="0"/>
      <c r="OD40" s="0"/>
      <c r="OE40" s="0"/>
      <c r="OF40" s="0"/>
      <c r="OG40" s="0"/>
      <c r="OH40" s="0"/>
      <c r="OI40" s="0"/>
      <c r="OJ40" s="0"/>
      <c r="OK40" s="0"/>
      <c r="OL40" s="0"/>
      <c r="OM40" s="0"/>
      <c r="ON40" s="0"/>
      <c r="OO40" s="0"/>
      <c r="OP40" s="0"/>
      <c r="OQ40" s="0"/>
      <c r="OR40" s="0"/>
      <c r="OS40" s="0"/>
      <c r="OT40" s="0"/>
      <c r="OU40" s="0"/>
      <c r="OV40" s="0"/>
      <c r="OW40" s="0"/>
      <c r="OX40" s="0"/>
      <c r="OY40" s="0"/>
      <c r="OZ40" s="0"/>
      <c r="PA40" s="0"/>
      <c r="PB40" s="0"/>
      <c r="PC40" s="0"/>
      <c r="PD40" s="0"/>
      <c r="PE40" s="0"/>
      <c r="PF40" s="0"/>
      <c r="PG40" s="0"/>
      <c r="PH40" s="0"/>
      <c r="PI40" s="0"/>
      <c r="PJ40" s="0"/>
      <c r="PK40" s="0"/>
      <c r="PL40" s="0"/>
      <c r="PM40" s="0"/>
      <c r="PN40" s="0"/>
      <c r="PO40" s="0"/>
      <c r="PP40" s="0"/>
      <c r="PQ40" s="0"/>
      <c r="PR40" s="0"/>
      <c r="PS40" s="0"/>
      <c r="PT40" s="0"/>
      <c r="PU40" s="0"/>
      <c r="PV40" s="0"/>
      <c r="PW40" s="0"/>
      <c r="PX40" s="0"/>
      <c r="PY40" s="0"/>
      <c r="PZ40" s="0"/>
      <c r="QA40" s="0"/>
      <c r="QB40" s="0"/>
      <c r="QC40" s="0"/>
      <c r="QD40" s="0"/>
      <c r="QE40" s="0"/>
      <c r="QF40" s="0"/>
      <c r="QG40" s="0"/>
      <c r="QH40" s="0"/>
      <c r="QI40" s="0"/>
      <c r="QJ40" s="0"/>
      <c r="QK40" s="0"/>
      <c r="QL40" s="0"/>
      <c r="QM40" s="0"/>
      <c r="QN40" s="0"/>
      <c r="QO40" s="0"/>
      <c r="QP40" s="0"/>
      <c r="QQ40" s="0"/>
      <c r="QR40" s="0"/>
      <c r="QS40" s="0"/>
      <c r="QT40" s="0"/>
      <c r="QU40" s="0"/>
      <c r="QV40" s="0"/>
      <c r="QW40" s="0"/>
      <c r="QX40" s="0"/>
      <c r="QY40" s="0"/>
      <c r="QZ40" s="0"/>
      <c r="RA40" s="0"/>
      <c r="RB40" s="0"/>
      <c r="RC40" s="0"/>
      <c r="RD40" s="0"/>
      <c r="RE40" s="0"/>
      <c r="RF40" s="0"/>
      <c r="RG40" s="0"/>
      <c r="RH40" s="0"/>
      <c r="RI40" s="0"/>
      <c r="RJ40" s="0"/>
      <c r="RK40" s="0"/>
      <c r="RL40" s="0"/>
      <c r="RM40" s="0"/>
      <c r="RN40" s="0"/>
      <c r="RO40" s="0"/>
      <c r="RP40" s="0"/>
      <c r="RQ40" s="0"/>
      <c r="RR40" s="0"/>
      <c r="RS40" s="0"/>
      <c r="RT40" s="0"/>
      <c r="RU40" s="0"/>
      <c r="RV40" s="0"/>
      <c r="RW40" s="0"/>
      <c r="RX40" s="0"/>
      <c r="RY40" s="0"/>
      <c r="RZ40" s="0"/>
      <c r="SA40" s="0"/>
      <c r="SB40" s="0"/>
      <c r="SC40" s="0"/>
      <c r="SD40" s="0"/>
      <c r="SE40" s="0"/>
      <c r="SF40" s="0"/>
      <c r="SG40" s="0"/>
      <c r="SH40" s="0"/>
      <c r="SI40" s="0"/>
      <c r="SJ40" s="0"/>
      <c r="SK40" s="0"/>
      <c r="SL40" s="0"/>
      <c r="SM40" s="0"/>
      <c r="SN40" s="0"/>
      <c r="SO40" s="0"/>
      <c r="SP40" s="0"/>
      <c r="SQ40" s="0"/>
      <c r="SR40" s="0"/>
      <c r="SS40" s="0"/>
      <c r="ST40" s="0"/>
      <c r="SU40" s="0"/>
      <c r="SV40" s="0"/>
      <c r="SW40" s="0"/>
      <c r="SX40" s="0"/>
      <c r="SY40" s="0"/>
      <c r="SZ40" s="0"/>
      <c r="TA40" s="0"/>
      <c r="TB40" s="0"/>
      <c r="TC40" s="0"/>
      <c r="TD40" s="0"/>
      <c r="TE40" s="0"/>
      <c r="TF40" s="0"/>
      <c r="TG40" s="0"/>
      <c r="TH40" s="0"/>
      <c r="TI40" s="0"/>
      <c r="TJ40" s="0"/>
      <c r="TK40" s="0"/>
      <c r="TL40" s="0"/>
      <c r="TM40" s="0"/>
      <c r="TN40" s="0"/>
      <c r="TO40" s="0"/>
      <c r="TP40" s="0"/>
      <c r="TQ40" s="0"/>
      <c r="TR40" s="0"/>
      <c r="TS40" s="0"/>
      <c r="TT40" s="0"/>
      <c r="TU40" s="0"/>
      <c r="TV40" s="0"/>
      <c r="TW40" s="0"/>
      <c r="TX40" s="0"/>
      <c r="TY40" s="0"/>
      <c r="TZ40" s="0"/>
      <c r="UA40" s="0"/>
      <c r="UB40" s="0"/>
      <c r="UC40" s="0"/>
      <c r="UD40" s="0"/>
      <c r="UE40" s="0"/>
      <c r="UF40" s="0"/>
      <c r="UG40" s="0"/>
      <c r="UH40" s="0"/>
      <c r="UI40" s="0"/>
      <c r="UJ40" s="0"/>
      <c r="UK40" s="0"/>
      <c r="UL40" s="0"/>
      <c r="UM40" s="0"/>
      <c r="UN40" s="0"/>
      <c r="UO40" s="0"/>
      <c r="UP40" s="0"/>
      <c r="UQ40" s="0"/>
      <c r="UR40" s="0"/>
      <c r="US40" s="0"/>
      <c r="UT40" s="0"/>
      <c r="UU40" s="0"/>
      <c r="UV40" s="0"/>
      <c r="UW40" s="0"/>
      <c r="UX40" s="0"/>
      <c r="UY40" s="0"/>
      <c r="UZ40" s="0"/>
      <c r="VA40" s="0"/>
      <c r="VB40" s="0"/>
      <c r="VC40" s="0"/>
      <c r="VD40" s="0"/>
      <c r="VE40" s="0"/>
      <c r="VF40" s="0"/>
      <c r="VG40" s="0"/>
      <c r="VH40" s="0"/>
      <c r="VI40" s="0"/>
      <c r="VJ40" s="0"/>
      <c r="VK40" s="0"/>
      <c r="VL40" s="0"/>
      <c r="VM40" s="0"/>
      <c r="VN40" s="0"/>
      <c r="VO40" s="0"/>
      <c r="VP40" s="0"/>
      <c r="VQ40" s="0"/>
      <c r="VR40" s="0"/>
      <c r="VS40" s="0"/>
      <c r="VT40" s="0"/>
      <c r="VU40" s="0"/>
      <c r="VV40" s="0"/>
      <c r="VW40" s="0"/>
      <c r="VX40" s="0"/>
      <c r="VY40" s="0"/>
      <c r="VZ40" s="0"/>
      <c r="WA40" s="0"/>
      <c r="WB40" s="0"/>
      <c r="WC40" s="0"/>
      <c r="WD40" s="0"/>
      <c r="WE40" s="0"/>
      <c r="WF40" s="0"/>
      <c r="WG40" s="0"/>
      <c r="WH40" s="0"/>
      <c r="WI40" s="0"/>
      <c r="WJ40" s="0"/>
      <c r="WK40" s="0"/>
      <c r="WL40" s="0"/>
      <c r="WM40" s="0"/>
      <c r="WN40" s="0"/>
      <c r="WO40" s="0"/>
      <c r="WP40" s="0"/>
      <c r="WQ40" s="0"/>
      <c r="WR40" s="0"/>
      <c r="WS40" s="0"/>
      <c r="WT40" s="0"/>
      <c r="WU40" s="0"/>
      <c r="WV40" s="0"/>
      <c r="WW40" s="0"/>
      <c r="WX40" s="0"/>
      <c r="WY40" s="0"/>
      <c r="WZ40" s="0"/>
      <c r="XA40" s="0"/>
      <c r="XB40" s="0"/>
      <c r="XC40" s="0"/>
      <c r="XD40" s="0"/>
      <c r="XE40" s="0"/>
      <c r="XF40" s="0"/>
      <c r="XG40" s="0"/>
      <c r="XH40" s="0"/>
      <c r="XI40" s="0"/>
      <c r="XJ40" s="0"/>
      <c r="XK40" s="0"/>
      <c r="XL40" s="0"/>
      <c r="XM40" s="0"/>
      <c r="XN40" s="0"/>
      <c r="XO40" s="0"/>
      <c r="XP40" s="0"/>
      <c r="XQ40" s="0"/>
      <c r="XR40" s="0"/>
      <c r="XS40" s="0"/>
      <c r="XT40" s="0"/>
      <c r="XU40" s="0"/>
      <c r="XV40" s="0"/>
      <c r="XW40" s="0"/>
      <c r="XX40" s="0"/>
      <c r="XY40" s="0"/>
      <c r="XZ40" s="0"/>
      <c r="YA40" s="0"/>
      <c r="YB40" s="0"/>
      <c r="YC40" s="0"/>
      <c r="YD40" s="0"/>
      <c r="YE40" s="0"/>
      <c r="YF40" s="0"/>
      <c r="YG40" s="0"/>
      <c r="YH40" s="0"/>
      <c r="YI40" s="0"/>
      <c r="YJ40" s="0"/>
      <c r="YK40" s="0"/>
      <c r="YL40" s="0"/>
      <c r="YM40" s="0"/>
      <c r="YN40" s="0"/>
      <c r="YO40" s="0"/>
      <c r="YP40" s="0"/>
      <c r="YQ40" s="0"/>
      <c r="YR40" s="0"/>
      <c r="YS40" s="0"/>
      <c r="YT40" s="0"/>
      <c r="YU40" s="0"/>
      <c r="YV40" s="0"/>
      <c r="YW40" s="0"/>
      <c r="YX40" s="0"/>
      <c r="YY40" s="0"/>
      <c r="YZ40" s="0"/>
      <c r="ZA40" s="0"/>
      <c r="ZB40" s="0"/>
      <c r="ZC40" s="0"/>
      <c r="ZD40" s="0"/>
      <c r="ZE40" s="0"/>
      <c r="ZF40" s="0"/>
      <c r="ZG40" s="0"/>
      <c r="ZH40" s="0"/>
      <c r="ZI40" s="0"/>
      <c r="ZJ40" s="0"/>
      <c r="ZK40" s="0"/>
      <c r="ZL40" s="0"/>
      <c r="ZM40" s="0"/>
      <c r="ZN40" s="0"/>
      <c r="ZO40" s="0"/>
      <c r="ZP40" s="0"/>
      <c r="ZQ40" s="0"/>
      <c r="ZR40" s="0"/>
      <c r="ZS40" s="0"/>
      <c r="ZT40" s="0"/>
      <c r="ZU40" s="0"/>
      <c r="ZV40" s="0"/>
      <c r="ZW40" s="0"/>
      <c r="ZX40" s="0"/>
      <c r="ZY40" s="0"/>
      <c r="ZZ40" s="0"/>
      <c r="AAA40" s="0"/>
      <c r="AAB40" s="0"/>
      <c r="AAC40" s="0"/>
      <c r="AAD40" s="0"/>
      <c r="AAE40" s="0"/>
      <c r="AAF40" s="0"/>
      <c r="AAG40" s="0"/>
      <c r="AAH40" s="0"/>
      <c r="AAI40" s="0"/>
      <c r="AAJ40" s="0"/>
      <c r="AAK40" s="0"/>
      <c r="AAL40" s="0"/>
      <c r="AAM40" s="0"/>
      <c r="AAN40" s="0"/>
      <c r="AAO40" s="0"/>
      <c r="AAP40" s="0"/>
      <c r="AAQ40" s="0"/>
      <c r="AAR40" s="0"/>
      <c r="AAS40" s="0"/>
      <c r="AAT40" s="0"/>
      <c r="AAU40" s="0"/>
      <c r="AAV40" s="0"/>
      <c r="AAW40" s="0"/>
      <c r="AAX40" s="0"/>
      <c r="AAY40" s="0"/>
      <c r="AAZ40" s="0"/>
      <c r="ABA40" s="0"/>
      <c r="ABB40" s="0"/>
      <c r="ABC40" s="0"/>
      <c r="ABD40" s="0"/>
      <c r="ABE40" s="0"/>
      <c r="ABF40" s="0"/>
      <c r="ABG40" s="0"/>
      <c r="ABH40" s="0"/>
      <c r="ABI40" s="0"/>
      <c r="ABJ40" s="0"/>
      <c r="ABK40" s="0"/>
      <c r="ABL40" s="0"/>
      <c r="ABM40" s="0"/>
      <c r="ABN40" s="0"/>
      <c r="ABO40" s="0"/>
      <c r="ABP40" s="0"/>
      <c r="ABQ40" s="0"/>
      <c r="ABR40" s="0"/>
      <c r="ABS40" s="0"/>
      <c r="ABT40" s="0"/>
      <c r="ABU40" s="0"/>
      <c r="ABV40" s="0"/>
      <c r="ABW40" s="0"/>
      <c r="ABX40" s="0"/>
      <c r="ABY40" s="0"/>
      <c r="ABZ40" s="0"/>
      <c r="ACA40" s="0"/>
      <c r="ACB40" s="0"/>
      <c r="ACC40" s="0"/>
      <c r="ACD40" s="0"/>
      <c r="ACE40" s="0"/>
      <c r="ACF40" s="0"/>
      <c r="ACG40" s="0"/>
      <c r="ACH40" s="0"/>
      <c r="ACI40" s="0"/>
      <c r="ACJ40" s="0"/>
      <c r="ACK40" s="0"/>
      <c r="ACL40" s="0"/>
      <c r="ACM40" s="0"/>
      <c r="ACN40" s="0"/>
      <c r="ACO40" s="0"/>
      <c r="ACP40" s="0"/>
      <c r="ACQ40" s="0"/>
      <c r="ACR40" s="0"/>
      <c r="ACS40" s="0"/>
      <c r="ACT40" s="0"/>
      <c r="ACU40" s="0"/>
      <c r="ACV40" s="0"/>
      <c r="ACW40" s="0"/>
      <c r="ACX40" s="0"/>
      <c r="ACY40" s="0"/>
      <c r="ACZ40" s="0"/>
      <c r="ADA40" s="0"/>
      <c r="ADB40" s="0"/>
      <c r="ADC40" s="0"/>
      <c r="ADD40" s="0"/>
      <c r="ADE40" s="0"/>
      <c r="ADF40" s="0"/>
      <c r="ADG40" s="0"/>
      <c r="ADH40" s="0"/>
      <c r="ADI40" s="0"/>
      <c r="ADJ40" s="0"/>
      <c r="ADK40" s="0"/>
      <c r="ADL40" s="0"/>
      <c r="ADM40" s="0"/>
      <c r="ADN40" s="0"/>
      <c r="ADO40" s="0"/>
      <c r="ADP40" s="0"/>
      <c r="ADQ40" s="0"/>
      <c r="ADR40" s="0"/>
      <c r="ADS40" s="0"/>
      <c r="ADT40" s="0"/>
      <c r="ADU40" s="0"/>
      <c r="ADV40" s="0"/>
      <c r="ADW40" s="0"/>
      <c r="ADX40" s="0"/>
      <c r="ADY40" s="0"/>
      <c r="ADZ40" s="0"/>
      <c r="AEA40" s="0"/>
      <c r="AEB40" s="0"/>
      <c r="AEC40" s="0"/>
      <c r="AED40" s="0"/>
      <c r="AEE40" s="0"/>
      <c r="AEF40" s="0"/>
      <c r="AEG40" s="0"/>
      <c r="AEH40" s="0"/>
      <c r="AEI40" s="0"/>
      <c r="AEJ40" s="0"/>
      <c r="AEK40" s="0"/>
      <c r="AEL40" s="0"/>
      <c r="AEM40" s="0"/>
      <c r="AEN40" s="0"/>
      <c r="AEO40" s="0"/>
      <c r="AEP40" s="0"/>
      <c r="AEQ40" s="0"/>
      <c r="AER40" s="0"/>
      <c r="AES40" s="0"/>
      <c r="AET40" s="0"/>
      <c r="AEU40" s="0"/>
      <c r="AEV40" s="0"/>
      <c r="AEW40" s="0"/>
      <c r="AEX40" s="0"/>
      <c r="AEY40" s="0"/>
      <c r="AEZ40" s="0"/>
      <c r="AFA40" s="0"/>
      <c r="AFB40" s="0"/>
      <c r="AFC40" s="0"/>
      <c r="AFD40" s="0"/>
      <c r="AFE40" s="0"/>
      <c r="AFF40" s="0"/>
      <c r="AFG40" s="0"/>
      <c r="AFH40" s="0"/>
      <c r="AFI40" s="0"/>
      <c r="AFJ40" s="0"/>
      <c r="AFK40" s="0"/>
      <c r="AFL40" s="0"/>
      <c r="AFM40" s="0"/>
      <c r="AFN40" s="0"/>
      <c r="AFO40" s="0"/>
      <c r="AFP40" s="0"/>
      <c r="AFQ40" s="0"/>
      <c r="AFR40" s="0"/>
      <c r="AFS40" s="0"/>
      <c r="AFT40" s="0"/>
      <c r="AFU40" s="0"/>
      <c r="AFV40" s="0"/>
      <c r="AFW40" s="0"/>
      <c r="AFX40" s="0"/>
      <c r="AFY40" s="0"/>
      <c r="AFZ40" s="0"/>
      <c r="AGA40" s="0"/>
      <c r="AGB40" s="0"/>
      <c r="AGC40" s="0"/>
      <c r="AGD40" s="0"/>
      <c r="AGE40" s="0"/>
      <c r="AGF40" s="0"/>
      <c r="AGG40" s="0"/>
      <c r="AGH40" s="0"/>
      <c r="AGI40" s="0"/>
      <c r="AGJ40" s="0"/>
      <c r="AGK40" s="0"/>
      <c r="AGL40" s="0"/>
      <c r="AGM40" s="0"/>
      <c r="AGN40" s="0"/>
      <c r="AGO40" s="0"/>
      <c r="AGP40" s="0"/>
      <c r="AGQ40" s="0"/>
      <c r="AGR40" s="0"/>
      <c r="AGS40" s="0"/>
      <c r="AGT40" s="0"/>
      <c r="AGU40" s="0"/>
      <c r="AGV40" s="0"/>
      <c r="AGW40" s="0"/>
      <c r="AGX40" s="0"/>
      <c r="AGY40" s="0"/>
      <c r="AGZ40" s="0"/>
      <c r="AHA40" s="0"/>
      <c r="AHB40" s="0"/>
      <c r="AHC40" s="0"/>
      <c r="AHD40" s="0"/>
      <c r="AHE40" s="0"/>
      <c r="AHF40" s="0"/>
      <c r="AHG40" s="0"/>
      <c r="AHH40" s="0"/>
      <c r="AHI40" s="0"/>
      <c r="AHJ40" s="0"/>
      <c r="AHK40" s="0"/>
      <c r="AHL40" s="0"/>
      <c r="AHM40" s="0"/>
      <c r="AHN40" s="0"/>
      <c r="AHO40" s="0"/>
      <c r="AHP40" s="0"/>
      <c r="AHQ40" s="0"/>
      <c r="AHR40" s="0"/>
      <c r="AHS40" s="0"/>
      <c r="AHT40" s="0"/>
      <c r="AHU40" s="0"/>
      <c r="AHV40" s="0"/>
      <c r="AHW40" s="0"/>
      <c r="AHX40" s="0"/>
      <c r="AHY40" s="0"/>
      <c r="AHZ40" s="0"/>
      <c r="AIA40" s="0"/>
      <c r="AIB40" s="0"/>
      <c r="AIC40" s="0"/>
      <c r="AID40" s="0"/>
      <c r="AIE40" s="0"/>
      <c r="AIF40" s="0"/>
      <c r="AIG40" s="0"/>
      <c r="AIH40" s="0"/>
      <c r="AII40" s="0"/>
      <c r="AIJ40" s="0"/>
      <c r="AIK40" s="0"/>
      <c r="AIL40" s="0"/>
      <c r="AIM40" s="0"/>
      <c r="AIN40" s="0"/>
      <c r="AIO40" s="0"/>
      <c r="AIP40" s="0"/>
      <c r="AIQ40" s="0"/>
      <c r="AIR40" s="0"/>
      <c r="AIS40" s="0"/>
      <c r="AIT40" s="0"/>
      <c r="AIU40" s="0"/>
      <c r="AIV40" s="0"/>
      <c r="AIW40" s="0"/>
      <c r="AIX40" s="0"/>
      <c r="AIY40" s="0"/>
      <c r="AIZ40" s="0"/>
      <c r="AJA40" s="0"/>
      <c r="AJB40" s="0"/>
      <c r="AJC40" s="0"/>
      <c r="AJD40" s="0"/>
      <c r="AJE40" s="0"/>
      <c r="AJF40" s="0"/>
      <c r="AJG40" s="0"/>
      <c r="AJH40" s="0"/>
      <c r="AJI40" s="0"/>
      <c r="AJJ40" s="0"/>
      <c r="AJK40" s="0"/>
      <c r="AJL40" s="0"/>
      <c r="AJM40" s="0"/>
      <c r="AJN40" s="0"/>
      <c r="AJO40" s="0"/>
      <c r="AJP40" s="0"/>
      <c r="AJQ40" s="0"/>
      <c r="AJR40" s="0"/>
      <c r="AJS40" s="0"/>
      <c r="AJT40" s="0"/>
      <c r="AJU40" s="0"/>
      <c r="AJV40" s="0"/>
      <c r="AJW40" s="0"/>
      <c r="AJX40" s="0"/>
      <c r="AJY40" s="0"/>
      <c r="AJZ40" s="0"/>
      <c r="AKA40" s="0"/>
      <c r="AKB40" s="0"/>
      <c r="AKC40" s="0"/>
      <c r="AKD40" s="0"/>
      <c r="AKE40" s="0"/>
      <c r="AKF40" s="0"/>
      <c r="AKG40" s="0"/>
      <c r="AKH40" s="0"/>
      <c r="AKI40" s="0"/>
      <c r="AKJ40" s="0"/>
      <c r="AKK40" s="0"/>
      <c r="AKL40" s="0"/>
      <c r="AKM40" s="0"/>
      <c r="AKN40" s="0"/>
      <c r="AKO40" s="0"/>
      <c r="AKP40" s="0"/>
      <c r="AKQ40" s="0"/>
      <c r="AKR40" s="0"/>
      <c r="AKS40" s="0"/>
      <c r="AKT40" s="0"/>
      <c r="AKU40" s="0"/>
      <c r="AKV40" s="0"/>
      <c r="AKW40" s="0"/>
      <c r="AKX40" s="0"/>
      <c r="AKY40" s="0"/>
      <c r="AKZ40" s="0"/>
      <c r="ALA40" s="0"/>
      <c r="ALB40" s="0"/>
      <c r="ALC40" s="0"/>
      <c r="ALD40" s="0"/>
      <c r="ALE40" s="0"/>
      <c r="ALF40" s="0"/>
      <c r="ALG40" s="0"/>
      <c r="ALH40" s="0"/>
      <c r="ALI40" s="0"/>
      <c r="ALJ40" s="0"/>
      <c r="ALK40" s="0"/>
      <c r="ALL40" s="0"/>
      <c r="ALM40" s="0"/>
      <c r="ALN40" s="0"/>
      <c r="ALO40" s="0"/>
      <c r="ALP40" s="0"/>
      <c r="ALQ40" s="0"/>
      <c r="ALR40" s="0"/>
      <c r="ALS40" s="0"/>
      <c r="ALT40" s="0"/>
      <c r="ALU40" s="0"/>
      <c r="ALV40" s="0"/>
      <c r="ALW40" s="0"/>
      <c r="ALX40" s="0"/>
      <c r="ALY40" s="0"/>
      <c r="ALZ40" s="0"/>
      <c r="AMA40" s="0"/>
      <c r="AMB40" s="0"/>
      <c r="AMC40" s="0"/>
      <c r="AMD40" s="0"/>
      <c r="AME40" s="0"/>
      <c r="AMF40" s="0"/>
      <c r="AMG40" s="0"/>
      <c r="AMH40" s="0"/>
      <c r="AMI40" s="0"/>
      <c r="AMJ40" s="0"/>
    </row>
    <row r="41" s="103" customFormat="true" ht="15.75" hidden="false" customHeight="false" outlineLevel="0" collapsed="false">
      <c r="A41" s="137" t="s">
        <v>3960</v>
      </c>
      <c r="B41" s="98" t="s">
        <v>3961</v>
      </c>
      <c r="C41" s="98" t="s">
        <v>3121</v>
      </c>
      <c r="D41" s="98" t="s">
        <v>28</v>
      </c>
      <c r="E41" s="98" t="n">
        <v>20638.5</v>
      </c>
      <c r="F41" s="98" t="n">
        <v>1</v>
      </c>
      <c r="G41" s="98" t="n">
        <v>3853.5</v>
      </c>
      <c r="H41" s="98" t="n">
        <f aca="false">G41*F41</f>
        <v>3853.5</v>
      </c>
      <c r="I41" s="101" t="s">
        <v>3962</v>
      </c>
      <c r="J41" s="102" t="n">
        <v>3853.5</v>
      </c>
      <c r="K41" s="98" t="n">
        <f aca="false">H41+H42-J41-J42</f>
        <v>3000</v>
      </c>
      <c r="L41" s="98"/>
    </row>
    <row r="42" s="103" customFormat="true" ht="15.75" hidden="false" customHeight="false" outlineLevel="0" collapsed="false">
      <c r="A42" s="137"/>
      <c r="B42" s="98"/>
      <c r="C42" s="98"/>
      <c r="D42" s="98"/>
      <c r="E42" s="98"/>
      <c r="F42" s="98" t="n">
        <v>3</v>
      </c>
      <c r="G42" s="98" t="n">
        <v>5000</v>
      </c>
      <c r="H42" s="98" t="n">
        <f aca="false">(G42*F42)+1100*3</f>
        <v>18300</v>
      </c>
      <c r="I42" s="101" t="s">
        <v>3963</v>
      </c>
      <c r="J42" s="102" t="n">
        <v>15300</v>
      </c>
      <c r="K42" s="98" t="n">
        <v>0</v>
      </c>
      <c r="L42" s="98"/>
    </row>
    <row r="43" s="103" customFormat="true" ht="33.55" hidden="false" customHeight="true" outlineLevel="0" collapsed="false">
      <c r="A43" s="137" t="s">
        <v>5176</v>
      </c>
      <c r="B43" s="98" t="s">
        <v>5177</v>
      </c>
      <c r="C43" s="98" t="s">
        <v>3121</v>
      </c>
      <c r="D43" s="98" t="s">
        <v>142</v>
      </c>
      <c r="E43" s="98" t="n">
        <v>26310</v>
      </c>
      <c r="F43" s="98" t="n">
        <v>3</v>
      </c>
      <c r="G43" s="98" t="n">
        <v>3670</v>
      </c>
      <c r="H43" s="98" t="n">
        <f aca="false">G43*F43</f>
        <v>11010</v>
      </c>
      <c r="I43" s="101" t="s">
        <v>5178</v>
      </c>
      <c r="J43" s="102" t="n">
        <v>15000</v>
      </c>
      <c r="K43" s="98" t="n">
        <f aca="false">H43+H44-J43</f>
        <v>11010</v>
      </c>
      <c r="L43" s="98"/>
    </row>
    <row r="44" s="103" customFormat="true" ht="33.55" hidden="false" customHeight="true" outlineLevel="0" collapsed="false">
      <c r="A44" s="137"/>
      <c r="B44" s="98"/>
      <c r="C44" s="98"/>
      <c r="D44" s="98"/>
      <c r="E44" s="98"/>
      <c r="F44" s="98" t="n">
        <v>3</v>
      </c>
      <c r="G44" s="98" t="n">
        <v>5000</v>
      </c>
      <c r="H44" s="98" t="n">
        <f aca="false">G44*F44</f>
        <v>15000</v>
      </c>
      <c r="I44" s="101"/>
      <c r="J44" s="102"/>
      <c r="K44" s="98" t="n">
        <v>0</v>
      </c>
      <c r="L44" s="98"/>
    </row>
    <row r="45" customFormat="false" ht="15.75" hidden="false" customHeight="false" outlineLevel="0" collapsed="false">
      <c r="A45" s="136" t="s">
        <v>3923</v>
      </c>
      <c r="B45" s="35" t="s">
        <v>3924</v>
      </c>
      <c r="C45" s="35" t="s">
        <v>3121</v>
      </c>
      <c r="D45" s="35" t="s">
        <v>74</v>
      </c>
      <c r="E45" s="35" t="n">
        <v>52941</v>
      </c>
      <c r="F45" s="35" t="n">
        <v>6</v>
      </c>
      <c r="G45" s="35" t="n">
        <v>3670</v>
      </c>
      <c r="H45" s="35" t="n">
        <f aca="false">G45*F45</f>
        <v>22020</v>
      </c>
      <c r="I45" s="36" t="s">
        <v>3925</v>
      </c>
      <c r="J45" s="37" t="n">
        <v>22020</v>
      </c>
      <c r="K45" s="35" t="n">
        <f aca="false">H45+H46-J45-J46</f>
        <v>0</v>
      </c>
      <c r="L45" s="35"/>
      <c r="M45" s="0"/>
      <c r="N45" s="0"/>
      <c r="O45" s="0"/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0"/>
      <c r="AC45" s="0"/>
      <c r="AD45" s="0"/>
      <c r="AE45" s="0"/>
      <c r="AF45" s="0"/>
      <c r="AG45" s="0"/>
      <c r="AH45" s="0"/>
      <c r="AI45" s="0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0"/>
      <c r="BC45" s="0"/>
      <c r="BD45" s="0"/>
      <c r="BE45" s="0"/>
      <c r="BF45" s="0"/>
      <c r="BG45" s="0"/>
      <c r="BH45" s="0"/>
      <c r="BI45" s="0"/>
      <c r="BJ45" s="0"/>
      <c r="BK45" s="0"/>
      <c r="BL45" s="0"/>
      <c r="BM45" s="0"/>
      <c r="BN45" s="0"/>
      <c r="BO45" s="0"/>
      <c r="BP45" s="0"/>
      <c r="BQ45" s="0"/>
      <c r="BR45" s="0"/>
      <c r="BS45" s="0"/>
      <c r="BT45" s="0"/>
      <c r="BU45" s="0"/>
      <c r="BV45" s="0"/>
      <c r="BW45" s="0"/>
      <c r="BX45" s="0"/>
      <c r="BY45" s="0"/>
      <c r="BZ45" s="0"/>
      <c r="CA45" s="0"/>
      <c r="CB45" s="0"/>
      <c r="CC45" s="0"/>
      <c r="CD45" s="0"/>
      <c r="CE45" s="0"/>
      <c r="CF45" s="0"/>
      <c r="CG45" s="0"/>
      <c r="CH45" s="0"/>
      <c r="CI45" s="0"/>
      <c r="CJ45" s="0"/>
      <c r="CK45" s="0"/>
      <c r="CL45" s="0"/>
      <c r="CM45" s="0"/>
      <c r="CN45" s="0"/>
      <c r="CO45" s="0"/>
      <c r="CP45" s="0"/>
      <c r="CQ45" s="0"/>
      <c r="CR45" s="0"/>
      <c r="CS45" s="0"/>
      <c r="CT45" s="0"/>
      <c r="CU45" s="0"/>
      <c r="CV45" s="0"/>
      <c r="CW45" s="0"/>
      <c r="CX45" s="0"/>
      <c r="CY45" s="0"/>
      <c r="CZ45" s="0"/>
      <c r="DA45" s="0"/>
      <c r="DB45" s="0"/>
      <c r="DC45" s="0"/>
      <c r="DD45" s="0"/>
      <c r="DE45" s="0"/>
      <c r="DF45" s="0"/>
      <c r="DG45" s="0"/>
      <c r="DH45" s="0"/>
      <c r="DI45" s="0"/>
      <c r="DJ45" s="0"/>
      <c r="DK45" s="0"/>
      <c r="DL45" s="0"/>
      <c r="DM45" s="0"/>
      <c r="DN45" s="0"/>
      <c r="DO45" s="0"/>
      <c r="DP45" s="0"/>
      <c r="DQ45" s="0"/>
      <c r="DR45" s="0"/>
      <c r="DS45" s="0"/>
      <c r="DT45" s="0"/>
      <c r="DU45" s="0"/>
      <c r="DV45" s="0"/>
      <c r="DW45" s="0"/>
      <c r="DX45" s="0"/>
      <c r="DY45" s="0"/>
      <c r="DZ45" s="0"/>
      <c r="EA45" s="0"/>
      <c r="EB45" s="0"/>
      <c r="EC45" s="0"/>
      <c r="ED45" s="0"/>
      <c r="EE45" s="0"/>
      <c r="EF45" s="0"/>
      <c r="EG45" s="0"/>
      <c r="EH45" s="0"/>
      <c r="EI45" s="0"/>
      <c r="EJ45" s="0"/>
      <c r="EK45" s="0"/>
      <c r="EL45" s="0"/>
      <c r="EM45" s="0"/>
      <c r="EN45" s="0"/>
      <c r="EO45" s="0"/>
      <c r="EP45" s="0"/>
      <c r="EQ45" s="0"/>
      <c r="ER45" s="0"/>
      <c r="ES45" s="0"/>
      <c r="ET45" s="0"/>
      <c r="EU45" s="0"/>
      <c r="EV45" s="0"/>
      <c r="EW45" s="0"/>
      <c r="EX45" s="0"/>
      <c r="EY45" s="0"/>
      <c r="EZ45" s="0"/>
      <c r="FA45" s="0"/>
      <c r="FB45" s="0"/>
      <c r="FC45" s="0"/>
      <c r="FD45" s="0"/>
      <c r="FE45" s="0"/>
      <c r="FF45" s="0"/>
      <c r="FG45" s="0"/>
      <c r="FH45" s="0"/>
      <c r="FI45" s="0"/>
      <c r="FJ45" s="0"/>
      <c r="FK45" s="0"/>
      <c r="FL45" s="0"/>
      <c r="FM45" s="0"/>
      <c r="FN45" s="0"/>
      <c r="FO45" s="0"/>
      <c r="FP45" s="0"/>
      <c r="FQ45" s="0"/>
      <c r="FR45" s="0"/>
      <c r="FS45" s="0"/>
      <c r="FT45" s="0"/>
      <c r="FU45" s="0"/>
      <c r="FV45" s="0"/>
      <c r="FW45" s="0"/>
      <c r="FX45" s="0"/>
      <c r="FY45" s="0"/>
      <c r="FZ45" s="0"/>
      <c r="GA45" s="0"/>
      <c r="GB45" s="0"/>
      <c r="GC45" s="0"/>
      <c r="GD45" s="0"/>
      <c r="GE45" s="0"/>
      <c r="GF45" s="0"/>
      <c r="GG45" s="0"/>
      <c r="GH45" s="0"/>
      <c r="GI45" s="0"/>
      <c r="GJ45" s="0"/>
      <c r="GK45" s="0"/>
      <c r="GL45" s="0"/>
      <c r="GM45" s="0"/>
      <c r="GN45" s="0"/>
      <c r="GO45" s="0"/>
      <c r="GP45" s="0"/>
      <c r="GQ45" s="0"/>
      <c r="GR45" s="0"/>
      <c r="GS45" s="0"/>
      <c r="GT45" s="0"/>
      <c r="GU45" s="0"/>
      <c r="GV45" s="0"/>
      <c r="GW45" s="0"/>
      <c r="GX45" s="0"/>
      <c r="GY45" s="0"/>
      <c r="GZ45" s="0"/>
      <c r="HA45" s="0"/>
      <c r="HB45" s="0"/>
      <c r="HC45" s="0"/>
      <c r="HD45" s="0"/>
      <c r="HE45" s="0"/>
      <c r="HF45" s="0"/>
      <c r="HG45" s="0"/>
      <c r="HH45" s="0"/>
      <c r="HI45" s="0"/>
      <c r="HJ45" s="0"/>
      <c r="HK45" s="0"/>
      <c r="HL45" s="0"/>
      <c r="HM45" s="0"/>
      <c r="HN45" s="0"/>
      <c r="HO45" s="0"/>
      <c r="HP45" s="0"/>
      <c r="HQ45" s="0"/>
      <c r="HR45" s="0"/>
      <c r="HS45" s="0"/>
      <c r="HT45" s="0"/>
      <c r="HU45" s="0"/>
      <c r="HV45" s="0"/>
      <c r="HW45" s="0"/>
      <c r="HX45" s="0"/>
      <c r="HY45" s="0"/>
      <c r="HZ45" s="0"/>
      <c r="IA45" s="0"/>
      <c r="IB45" s="0"/>
      <c r="IC45" s="0"/>
      <c r="ID45" s="0"/>
      <c r="IE45" s="0"/>
      <c r="IF45" s="0"/>
      <c r="IG45" s="0"/>
      <c r="IH45" s="0"/>
      <c r="II45" s="0"/>
      <c r="IJ45" s="0"/>
      <c r="IK45" s="0"/>
      <c r="IL45" s="0"/>
      <c r="IM45" s="0"/>
      <c r="IN45" s="0"/>
      <c r="IO45" s="0"/>
      <c r="IP45" s="0"/>
      <c r="IQ45" s="0"/>
      <c r="IR45" s="0"/>
      <c r="IS45" s="0"/>
      <c r="IT45" s="0"/>
      <c r="IU45" s="0"/>
      <c r="IV45" s="0"/>
      <c r="IW45" s="0"/>
      <c r="IX45" s="0"/>
      <c r="IY45" s="0"/>
      <c r="IZ45" s="0"/>
      <c r="JA45" s="0"/>
      <c r="JB45" s="0"/>
      <c r="JC45" s="0"/>
      <c r="JD45" s="0"/>
      <c r="JE45" s="0"/>
      <c r="JF45" s="0"/>
      <c r="JG45" s="0"/>
      <c r="JH45" s="0"/>
      <c r="JI45" s="0"/>
      <c r="JJ45" s="0"/>
      <c r="JK45" s="0"/>
      <c r="JL45" s="0"/>
      <c r="JM45" s="0"/>
      <c r="JN45" s="0"/>
      <c r="JO45" s="0"/>
      <c r="JP45" s="0"/>
      <c r="JQ45" s="0"/>
      <c r="JR45" s="0"/>
      <c r="JS45" s="0"/>
      <c r="JT45" s="0"/>
      <c r="JU45" s="0"/>
      <c r="JV45" s="0"/>
      <c r="JW45" s="0"/>
      <c r="JX45" s="0"/>
      <c r="JY45" s="0"/>
      <c r="JZ45" s="0"/>
      <c r="KA45" s="0"/>
      <c r="KB45" s="0"/>
      <c r="KC45" s="0"/>
      <c r="KD45" s="0"/>
      <c r="KE45" s="0"/>
      <c r="KF45" s="0"/>
      <c r="KG45" s="0"/>
      <c r="KH45" s="0"/>
      <c r="KI45" s="0"/>
      <c r="KJ45" s="0"/>
      <c r="KK45" s="0"/>
      <c r="KL45" s="0"/>
      <c r="KM45" s="0"/>
      <c r="KN45" s="0"/>
      <c r="KO45" s="0"/>
      <c r="KP45" s="0"/>
      <c r="KQ45" s="0"/>
      <c r="KR45" s="0"/>
      <c r="KS45" s="0"/>
      <c r="KT45" s="0"/>
      <c r="KU45" s="0"/>
      <c r="KV45" s="0"/>
      <c r="KW45" s="0"/>
      <c r="KX45" s="0"/>
      <c r="KY45" s="0"/>
      <c r="KZ45" s="0"/>
      <c r="LA45" s="0"/>
      <c r="LB45" s="0"/>
      <c r="LC45" s="0"/>
      <c r="LD45" s="0"/>
      <c r="LE45" s="0"/>
      <c r="LF45" s="0"/>
      <c r="LG45" s="0"/>
      <c r="LH45" s="0"/>
      <c r="LI45" s="0"/>
      <c r="LJ45" s="0"/>
      <c r="LK45" s="0"/>
      <c r="LL45" s="0"/>
      <c r="LM45" s="0"/>
      <c r="LN45" s="0"/>
      <c r="LO45" s="0"/>
      <c r="LP45" s="0"/>
      <c r="LQ45" s="0"/>
      <c r="LR45" s="0"/>
      <c r="LS45" s="0"/>
      <c r="LT45" s="0"/>
      <c r="LU45" s="0"/>
      <c r="LV45" s="0"/>
      <c r="LW45" s="0"/>
      <c r="LX45" s="0"/>
      <c r="LY45" s="0"/>
      <c r="LZ45" s="0"/>
      <c r="MA45" s="0"/>
      <c r="MB45" s="0"/>
      <c r="MC45" s="0"/>
      <c r="MD45" s="0"/>
      <c r="ME45" s="0"/>
      <c r="MF45" s="0"/>
      <c r="MG45" s="0"/>
      <c r="MH45" s="0"/>
      <c r="MI45" s="0"/>
      <c r="MJ45" s="0"/>
      <c r="MK45" s="0"/>
      <c r="ML45" s="0"/>
      <c r="MM45" s="0"/>
      <c r="MN45" s="0"/>
      <c r="MO45" s="0"/>
      <c r="MP45" s="0"/>
      <c r="MQ45" s="0"/>
      <c r="MR45" s="0"/>
      <c r="MS45" s="0"/>
      <c r="MT45" s="0"/>
      <c r="MU45" s="0"/>
      <c r="MV45" s="0"/>
      <c r="MW45" s="0"/>
      <c r="MX45" s="0"/>
      <c r="MY45" s="0"/>
      <c r="MZ45" s="0"/>
      <c r="NA45" s="0"/>
      <c r="NB45" s="0"/>
      <c r="NC45" s="0"/>
      <c r="ND45" s="0"/>
      <c r="NE45" s="0"/>
      <c r="NF45" s="0"/>
      <c r="NG45" s="0"/>
      <c r="NH45" s="0"/>
      <c r="NI45" s="0"/>
      <c r="NJ45" s="0"/>
      <c r="NK45" s="0"/>
      <c r="NL45" s="0"/>
      <c r="NM45" s="0"/>
      <c r="NN45" s="0"/>
      <c r="NO45" s="0"/>
      <c r="NP45" s="0"/>
      <c r="NQ45" s="0"/>
      <c r="NR45" s="0"/>
      <c r="NS45" s="0"/>
      <c r="NT45" s="0"/>
      <c r="NU45" s="0"/>
      <c r="NV45" s="0"/>
      <c r="NW45" s="0"/>
      <c r="NX45" s="0"/>
      <c r="NY45" s="0"/>
      <c r="NZ45" s="0"/>
      <c r="OA45" s="0"/>
      <c r="OB45" s="0"/>
      <c r="OC45" s="0"/>
      <c r="OD45" s="0"/>
      <c r="OE45" s="0"/>
      <c r="OF45" s="0"/>
      <c r="OG45" s="0"/>
      <c r="OH45" s="0"/>
      <c r="OI45" s="0"/>
      <c r="OJ45" s="0"/>
      <c r="OK45" s="0"/>
      <c r="OL45" s="0"/>
      <c r="OM45" s="0"/>
      <c r="ON45" s="0"/>
      <c r="OO45" s="0"/>
      <c r="OP45" s="0"/>
      <c r="OQ45" s="0"/>
      <c r="OR45" s="0"/>
      <c r="OS45" s="0"/>
      <c r="OT45" s="0"/>
      <c r="OU45" s="0"/>
      <c r="OV45" s="0"/>
      <c r="OW45" s="0"/>
      <c r="OX45" s="0"/>
      <c r="OY45" s="0"/>
      <c r="OZ45" s="0"/>
      <c r="PA45" s="0"/>
      <c r="PB45" s="0"/>
      <c r="PC45" s="0"/>
      <c r="PD45" s="0"/>
      <c r="PE45" s="0"/>
      <c r="PF45" s="0"/>
      <c r="PG45" s="0"/>
      <c r="PH45" s="0"/>
      <c r="PI45" s="0"/>
      <c r="PJ45" s="0"/>
      <c r="PK45" s="0"/>
      <c r="PL45" s="0"/>
      <c r="PM45" s="0"/>
      <c r="PN45" s="0"/>
      <c r="PO45" s="0"/>
      <c r="PP45" s="0"/>
      <c r="PQ45" s="0"/>
      <c r="PR45" s="0"/>
      <c r="PS45" s="0"/>
      <c r="PT45" s="0"/>
      <c r="PU45" s="0"/>
      <c r="PV45" s="0"/>
      <c r="PW45" s="0"/>
      <c r="PX45" s="0"/>
      <c r="PY45" s="0"/>
      <c r="PZ45" s="0"/>
      <c r="QA45" s="0"/>
      <c r="QB45" s="0"/>
      <c r="QC45" s="0"/>
      <c r="QD45" s="0"/>
      <c r="QE45" s="0"/>
      <c r="QF45" s="0"/>
      <c r="QG45" s="0"/>
      <c r="QH45" s="0"/>
      <c r="QI45" s="0"/>
      <c r="QJ45" s="0"/>
      <c r="QK45" s="0"/>
      <c r="QL45" s="0"/>
      <c r="QM45" s="0"/>
      <c r="QN45" s="0"/>
      <c r="QO45" s="0"/>
      <c r="QP45" s="0"/>
      <c r="QQ45" s="0"/>
      <c r="QR45" s="0"/>
      <c r="QS45" s="0"/>
      <c r="QT45" s="0"/>
      <c r="QU45" s="0"/>
      <c r="QV45" s="0"/>
      <c r="QW45" s="0"/>
      <c r="QX45" s="0"/>
      <c r="QY45" s="0"/>
      <c r="QZ45" s="0"/>
      <c r="RA45" s="0"/>
      <c r="RB45" s="0"/>
      <c r="RC45" s="0"/>
      <c r="RD45" s="0"/>
      <c r="RE45" s="0"/>
      <c r="RF45" s="0"/>
      <c r="RG45" s="0"/>
      <c r="RH45" s="0"/>
      <c r="RI45" s="0"/>
      <c r="RJ45" s="0"/>
      <c r="RK45" s="0"/>
      <c r="RL45" s="0"/>
      <c r="RM45" s="0"/>
      <c r="RN45" s="0"/>
      <c r="RO45" s="0"/>
      <c r="RP45" s="0"/>
      <c r="RQ45" s="0"/>
      <c r="RR45" s="0"/>
      <c r="RS45" s="0"/>
      <c r="RT45" s="0"/>
      <c r="RU45" s="0"/>
      <c r="RV45" s="0"/>
      <c r="RW45" s="0"/>
      <c r="RX45" s="0"/>
      <c r="RY45" s="0"/>
      <c r="RZ45" s="0"/>
      <c r="SA45" s="0"/>
      <c r="SB45" s="0"/>
      <c r="SC45" s="0"/>
      <c r="SD45" s="0"/>
      <c r="SE45" s="0"/>
      <c r="SF45" s="0"/>
      <c r="SG45" s="0"/>
      <c r="SH45" s="0"/>
      <c r="SI45" s="0"/>
      <c r="SJ45" s="0"/>
      <c r="SK45" s="0"/>
      <c r="SL45" s="0"/>
      <c r="SM45" s="0"/>
      <c r="SN45" s="0"/>
      <c r="SO45" s="0"/>
      <c r="SP45" s="0"/>
      <c r="SQ45" s="0"/>
      <c r="SR45" s="0"/>
      <c r="SS45" s="0"/>
      <c r="ST45" s="0"/>
      <c r="SU45" s="0"/>
      <c r="SV45" s="0"/>
      <c r="SW45" s="0"/>
      <c r="SX45" s="0"/>
      <c r="SY45" s="0"/>
      <c r="SZ45" s="0"/>
      <c r="TA45" s="0"/>
      <c r="TB45" s="0"/>
      <c r="TC45" s="0"/>
      <c r="TD45" s="0"/>
      <c r="TE45" s="0"/>
      <c r="TF45" s="0"/>
      <c r="TG45" s="0"/>
      <c r="TH45" s="0"/>
      <c r="TI45" s="0"/>
      <c r="TJ45" s="0"/>
      <c r="TK45" s="0"/>
      <c r="TL45" s="0"/>
      <c r="TM45" s="0"/>
      <c r="TN45" s="0"/>
      <c r="TO45" s="0"/>
      <c r="TP45" s="0"/>
      <c r="TQ45" s="0"/>
      <c r="TR45" s="0"/>
      <c r="TS45" s="0"/>
      <c r="TT45" s="0"/>
      <c r="TU45" s="0"/>
      <c r="TV45" s="0"/>
      <c r="TW45" s="0"/>
      <c r="TX45" s="0"/>
      <c r="TY45" s="0"/>
      <c r="TZ45" s="0"/>
      <c r="UA45" s="0"/>
      <c r="UB45" s="0"/>
      <c r="UC45" s="0"/>
      <c r="UD45" s="0"/>
      <c r="UE45" s="0"/>
      <c r="UF45" s="0"/>
      <c r="UG45" s="0"/>
      <c r="UH45" s="0"/>
      <c r="UI45" s="0"/>
      <c r="UJ45" s="0"/>
      <c r="UK45" s="0"/>
      <c r="UL45" s="0"/>
      <c r="UM45" s="0"/>
      <c r="UN45" s="0"/>
      <c r="UO45" s="0"/>
      <c r="UP45" s="0"/>
      <c r="UQ45" s="0"/>
      <c r="UR45" s="0"/>
      <c r="US45" s="0"/>
      <c r="UT45" s="0"/>
      <c r="UU45" s="0"/>
      <c r="UV45" s="0"/>
      <c r="UW45" s="0"/>
      <c r="UX45" s="0"/>
      <c r="UY45" s="0"/>
      <c r="UZ45" s="0"/>
      <c r="VA45" s="0"/>
      <c r="VB45" s="0"/>
      <c r="VC45" s="0"/>
      <c r="VD45" s="0"/>
      <c r="VE45" s="0"/>
      <c r="VF45" s="0"/>
      <c r="VG45" s="0"/>
      <c r="VH45" s="0"/>
      <c r="VI45" s="0"/>
      <c r="VJ45" s="0"/>
      <c r="VK45" s="0"/>
      <c r="VL45" s="0"/>
      <c r="VM45" s="0"/>
      <c r="VN45" s="0"/>
      <c r="VO45" s="0"/>
      <c r="VP45" s="0"/>
      <c r="VQ45" s="0"/>
      <c r="VR45" s="0"/>
      <c r="VS45" s="0"/>
      <c r="VT45" s="0"/>
      <c r="VU45" s="0"/>
      <c r="VV45" s="0"/>
      <c r="VW45" s="0"/>
      <c r="VX45" s="0"/>
      <c r="VY45" s="0"/>
      <c r="VZ45" s="0"/>
      <c r="WA45" s="0"/>
      <c r="WB45" s="0"/>
      <c r="WC45" s="0"/>
      <c r="WD45" s="0"/>
      <c r="WE45" s="0"/>
      <c r="WF45" s="0"/>
      <c r="WG45" s="0"/>
      <c r="WH45" s="0"/>
      <c r="WI45" s="0"/>
      <c r="WJ45" s="0"/>
      <c r="WK45" s="0"/>
      <c r="WL45" s="0"/>
      <c r="WM45" s="0"/>
      <c r="WN45" s="0"/>
      <c r="WO45" s="0"/>
      <c r="WP45" s="0"/>
      <c r="WQ45" s="0"/>
      <c r="WR45" s="0"/>
      <c r="WS45" s="0"/>
      <c r="WT45" s="0"/>
      <c r="WU45" s="0"/>
      <c r="WV45" s="0"/>
      <c r="WW45" s="0"/>
      <c r="WX45" s="0"/>
      <c r="WY45" s="0"/>
      <c r="WZ45" s="0"/>
      <c r="XA45" s="0"/>
      <c r="XB45" s="0"/>
      <c r="XC45" s="0"/>
      <c r="XD45" s="0"/>
      <c r="XE45" s="0"/>
      <c r="XF45" s="0"/>
      <c r="XG45" s="0"/>
      <c r="XH45" s="0"/>
      <c r="XI45" s="0"/>
      <c r="XJ45" s="0"/>
      <c r="XK45" s="0"/>
      <c r="XL45" s="0"/>
      <c r="XM45" s="0"/>
      <c r="XN45" s="0"/>
      <c r="XO45" s="0"/>
      <c r="XP45" s="0"/>
      <c r="XQ45" s="0"/>
      <c r="XR45" s="0"/>
      <c r="XS45" s="0"/>
      <c r="XT45" s="0"/>
      <c r="XU45" s="0"/>
      <c r="XV45" s="0"/>
      <c r="XW45" s="0"/>
      <c r="XX45" s="0"/>
      <c r="XY45" s="0"/>
      <c r="XZ45" s="0"/>
      <c r="YA45" s="0"/>
      <c r="YB45" s="0"/>
      <c r="YC45" s="0"/>
      <c r="YD45" s="0"/>
      <c r="YE45" s="0"/>
      <c r="YF45" s="0"/>
      <c r="YG45" s="0"/>
      <c r="YH45" s="0"/>
      <c r="YI45" s="0"/>
      <c r="YJ45" s="0"/>
      <c r="YK45" s="0"/>
      <c r="YL45" s="0"/>
      <c r="YM45" s="0"/>
      <c r="YN45" s="0"/>
      <c r="YO45" s="0"/>
      <c r="YP45" s="0"/>
      <c r="YQ45" s="0"/>
      <c r="YR45" s="0"/>
      <c r="YS45" s="0"/>
      <c r="YT45" s="0"/>
      <c r="YU45" s="0"/>
      <c r="YV45" s="0"/>
      <c r="YW45" s="0"/>
      <c r="YX45" s="0"/>
      <c r="YY45" s="0"/>
      <c r="YZ45" s="0"/>
      <c r="ZA45" s="0"/>
      <c r="ZB45" s="0"/>
      <c r="ZC45" s="0"/>
      <c r="ZD45" s="0"/>
      <c r="ZE45" s="0"/>
      <c r="ZF45" s="0"/>
      <c r="ZG45" s="0"/>
      <c r="ZH45" s="0"/>
      <c r="ZI45" s="0"/>
      <c r="ZJ45" s="0"/>
      <c r="ZK45" s="0"/>
      <c r="ZL45" s="0"/>
      <c r="ZM45" s="0"/>
      <c r="ZN45" s="0"/>
      <c r="ZO45" s="0"/>
      <c r="ZP45" s="0"/>
      <c r="ZQ45" s="0"/>
      <c r="ZR45" s="0"/>
      <c r="ZS45" s="0"/>
      <c r="ZT45" s="0"/>
      <c r="ZU45" s="0"/>
      <c r="ZV45" s="0"/>
      <c r="ZW45" s="0"/>
      <c r="ZX45" s="0"/>
      <c r="ZY45" s="0"/>
      <c r="ZZ45" s="0"/>
      <c r="AAA45" s="0"/>
      <c r="AAB45" s="0"/>
      <c r="AAC45" s="0"/>
      <c r="AAD45" s="0"/>
      <c r="AAE45" s="0"/>
      <c r="AAF45" s="0"/>
      <c r="AAG45" s="0"/>
      <c r="AAH45" s="0"/>
      <c r="AAI45" s="0"/>
      <c r="AAJ45" s="0"/>
      <c r="AAK45" s="0"/>
      <c r="AAL45" s="0"/>
      <c r="AAM45" s="0"/>
      <c r="AAN45" s="0"/>
      <c r="AAO45" s="0"/>
      <c r="AAP45" s="0"/>
      <c r="AAQ45" s="0"/>
      <c r="AAR45" s="0"/>
      <c r="AAS45" s="0"/>
      <c r="AAT45" s="0"/>
      <c r="AAU45" s="0"/>
      <c r="AAV45" s="0"/>
      <c r="AAW45" s="0"/>
      <c r="AAX45" s="0"/>
      <c r="AAY45" s="0"/>
      <c r="AAZ45" s="0"/>
      <c r="ABA45" s="0"/>
      <c r="ABB45" s="0"/>
      <c r="ABC45" s="0"/>
      <c r="ABD45" s="0"/>
      <c r="ABE45" s="0"/>
      <c r="ABF45" s="0"/>
      <c r="ABG45" s="0"/>
      <c r="ABH45" s="0"/>
      <c r="ABI45" s="0"/>
      <c r="ABJ45" s="0"/>
      <c r="ABK45" s="0"/>
      <c r="ABL45" s="0"/>
      <c r="ABM45" s="0"/>
      <c r="ABN45" s="0"/>
      <c r="ABO45" s="0"/>
      <c r="ABP45" s="0"/>
      <c r="ABQ45" s="0"/>
      <c r="ABR45" s="0"/>
      <c r="ABS45" s="0"/>
      <c r="ABT45" s="0"/>
      <c r="ABU45" s="0"/>
      <c r="ABV45" s="0"/>
      <c r="ABW45" s="0"/>
      <c r="ABX45" s="0"/>
      <c r="ABY45" s="0"/>
      <c r="ABZ45" s="0"/>
      <c r="ACA45" s="0"/>
      <c r="ACB45" s="0"/>
      <c r="ACC45" s="0"/>
      <c r="ACD45" s="0"/>
      <c r="ACE45" s="0"/>
      <c r="ACF45" s="0"/>
      <c r="ACG45" s="0"/>
      <c r="ACH45" s="0"/>
      <c r="ACI45" s="0"/>
      <c r="ACJ45" s="0"/>
      <c r="ACK45" s="0"/>
      <c r="ACL45" s="0"/>
      <c r="ACM45" s="0"/>
      <c r="ACN45" s="0"/>
      <c r="ACO45" s="0"/>
      <c r="ACP45" s="0"/>
      <c r="ACQ45" s="0"/>
      <c r="ACR45" s="0"/>
      <c r="ACS45" s="0"/>
      <c r="ACT45" s="0"/>
      <c r="ACU45" s="0"/>
      <c r="ACV45" s="0"/>
      <c r="ACW45" s="0"/>
      <c r="ACX45" s="0"/>
      <c r="ACY45" s="0"/>
      <c r="ACZ45" s="0"/>
      <c r="ADA45" s="0"/>
      <c r="ADB45" s="0"/>
      <c r="ADC45" s="0"/>
      <c r="ADD45" s="0"/>
      <c r="ADE45" s="0"/>
      <c r="ADF45" s="0"/>
      <c r="ADG45" s="0"/>
      <c r="ADH45" s="0"/>
      <c r="ADI45" s="0"/>
      <c r="ADJ45" s="0"/>
      <c r="ADK45" s="0"/>
      <c r="ADL45" s="0"/>
      <c r="ADM45" s="0"/>
      <c r="ADN45" s="0"/>
      <c r="ADO45" s="0"/>
      <c r="ADP45" s="0"/>
      <c r="ADQ45" s="0"/>
      <c r="ADR45" s="0"/>
      <c r="ADS45" s="0"/>
      <c r="ADT45" s="0"/>
      <c r="ADU45" s="0"/>
      <c r="ADV45" s="0"/>
      <c r="ADW45" s="0"/>
      <c r="ADX45" s="0"/>
      <c r="ADY45" s="0"/>
      <c r="ADZ45" s="0"/>
      <c r="AEA45" s="0"/>
      <c r="AEB45" s="0"/>
      <c r="AEC45" s="0"/>
      <c r="AED45" s="0"/>
      <c r="AEE45" s="0"/>
      <c r="AEF45" s="0"/>
      <c r="AEG45" s="0"/>
      <c r="AEH45" s="0"/>
      <c r="AEI45" s="0"/>
      <c r="AEJ45" s="0"/>
      <c r="AEK45" s="0"/>
      <c r="AEL45" s="0"/>
      <c r="AEM45" s="0"/>
      <c r="AEN45" s="0"/>
      <c r="AEO45" s="0"/>
      <c r="AEP45" s="0"/>
      <c r="AEQ45" s="0"/>
      <c r="AER45" s="0"/>
      <c r="AES45" s="0"/>
      <c r="AET45" s="0"/>
      <c r="AEU45" s="0"/>
      <c r="AEV45" s="0"/>
      <c r="AEW45" s="0"/>
      <c r="AEX45" s="0"/>
      <c r="AEY45" s="0"/>
      <c r="AEZ45" s="0"/>
      <c r="AFA45" s="0"/>
      <c r="AFB45" s="0"/>
      <c r="AFC45" s="0"/>
      <c r="AFD45" s="0"/>
      <c r="AFE45" s="0"/>
      <c r="AFF45" s="0"/>
      <c r="AFG45" s="0"/>
      <c r="AFH45" s="0"/>
      <c r="AFI45" s="0"/>
      <c r="AFJ45" s="0"/>
      <c r="AFK45" s="0"/>
      <c r="AFL45" s="0"/>
      <c r="AFM45" s="0"/>
      <c r="AFN45" s="0"/>
      <c r="AFO45" s="0"/>
      <c r="AFP45" s="0"/>
      <c r="AFQ45" s="0"/>
      <c r="AFR45" s="0"/>
      <c r="AFS45" s="0"/>
      <c r="AFT45" s="0"/>
      <c r="AFU45" s="0"/>
      <c r="AFV45" s="0"/>
      <c r="AFW45" s="0"/>
      <c r="AFX45" s="0"/>
      <c r="AFY45" s="0"/>
      <c r="AFZ45" s="0"/>
      <c r="AGA45" s="0"/>
      <c r="AGB45" s="0"/>
      <c r="AGC45" s="0"/>
      <c r="AGD45" s="0"/>
      <c r="AGE45" s="0"/>
      <c r="AGF45" s="0"/>
      <c r="AGG45" s="0"/>
      <c r="AGH45" s="0"/>
      <c r="AGI45" s="0"/>
      <c r="AGJ45" s="0"/>
      <c r="AGK45" s="0"/>
      <c r="AGL45" s="0"/>
      <c r="AGM45" s="0"/>
      <c r="AGN45" s="0"/>
      <c r="AGO45" s="0"/>
      <c r="AGP45" s="0"/>
      <c r="AGQ45" s="0"/>
      <c r="AGR45" s="0"/>
      <c r="AGS45" s="0"/>
      <c r="AGT45" s="0"/>
      <c r="AGU45" s="0"/>
      <c r="AGV45" s="0"/>
      <c r="AGW45" s="0"/>
      <c r="AGX45" s="0"/>
      <c r="AGY45" s="0"/>
      <c r="AGZ45" s="0"/>
      <c r="AHA45" s="0"/>
      <c r="AHB45" s="0"/>
      <c r="AHC45" s="0"/>
      <c r="AHD45" s="0"/>
      <c r="AHE45" s="0"/>
      <c r="AHF45" s="0"/>
      <c r="AHG45" s="0"/>
      <c r="AHH45" s="0"/>
      <c r="AHI45" s="0"/>
      <c r="AHJ45" s="0"/>
      <c r="AHK45" s="0"/>
      <c r="AHL45" s="0"/>
      <c r="AHM45" s="0"/>
      <c r="AHN45" s="0"/>
      <c r="AHO45" s="0"/>
      <c r="AHP45" s="0"/>
      <c r="AHQ45" s="0"/>
      <c r="AHR45" s="0"/>
      <c r="AHS45" s="0"/>
      <c r="AHT45" s="0"/>
      <c r="AHU45" s="0"/>
      <c r="AHV45" s="0"/>
      <c r="AHW45" s="0"/>
      <c r="AHX45" s="0"/>
      <c r="AHY45" s="0"/>
      <c r="AHZ45" s="0"/>
      <c r="AIA45" s="0"/>
      <c r="AIB45" s="0"/>
      <c r="AIC45" s="0"/>
      <c r="AID45" s="0"/>
      <c r="AIE45" s="0"/>
      <c r="AIF45" s="0"/>
      <c r="AIG45" s="0"/>
      <c r="AIH45" s="0"/>
      <c r="AII45" s="0"/>
      <c r="AIJ45" s="0"/>
      <c r="AIK45" s="0"/>
      <c r="AIL45" s="0"/>
      <c r="AIM45" s="0"/>
      <c r="AIN45" s="0"/>
      <c r="AIO45" s="0"/>
      <c r="AIP45" s="0"/>
      <c r="AIQ45" s="0"/>
      <c r="AIR45" s="0"/>
      <c r="AIS45" s="0"/>
      <c r="AIT45" s="0"/>
      <c r="AIU45" s="0"/>
      <c r="AIV45" s="0"/>
      <c r="AIW45" s="0"/>
      <c r="AIX45" s="0"/>
      <c r="AIY45" s="0"/>
      <c r="AIZ45" s="0"/>
      <c r="AJA45" s="0"/>
      <c r="AJB45" s="0"/>
      <c r="AJC45" s="0"/>
      <c r="AJD45" s="0"/>
      <c r="AJE45" s="0"/>
      <c r="AJF45" s="0"/>
      <c r="AJG45" s="0"/>
      <c r="AJH45" s="0"/>
      <c r="AJI45" s="0"/>
      <c r="AJJ45" s="0"/>
      <c r="AJK45" s="0"/>
      <c r="AJL45" s="0"/>
      <c r="AJM45" s="0"/>
      <c r="AJN45" s="0"/>
      <c r="AJO45" s="0"/>
      <c r="AJP45" s="0"/>
      <c r="AJQ45" s="0"/>
      <c r="AJR45" s="0"/>
      <c r="AJS45" s="0"/>
      <c r="AJT45" s="0"/>
      <c r="AJU45" s="0"/>
      <c r="AJV45" s="0"/>
      <c r="AJW45" s="0"/>
      <c r="AJX45" s="0"/>
      <c r="AJY45" s="0"/>
      <c r="AJZ45" s="0"/>
      <c r="AKA45" s="0"/>
      <c r="AKB45" s="0"/>
      <c r="AKC45" s="0"/>
      <c r="AKD45" s="0"/>
      <c r="AKE45" s="0"/>
      <c r="AKF45" s="0"/>
      <c r="AKG45" s="0"/>
      <c r="AKH45" s="0"/>
      <c r="AKI45" s="0"/>
      <c r="AKJ45" s="0"/>
      <c r="AKK45" s="0"/>
      <c r="AKL45" s="0"/>
      <c r="AKM45" s="0"/>
      <c r="AKN45" s="0"/>
      <c r="AKO45" s="0"/>
      <c r="AKP45" s="0"/>
      <c r="AKQ45" s="0"/>
      <c r="AKR45" s="0"/>
      <c r="AKS45" s="0"/>
      <c r="AKT45" s="0"/>
      <c r="AKU45" s="0"/>
      <c r="AKV45" s="0"/>
      <c r="AKW45" s="0"/>
      <c r="AKX45" s="0"/>
      <c r="AKY45" s="0"/>
      <c r="AKZ45" s="0"/>
      <c r="ALA45" s="0"/>
      <c r="ALB45" s="0"/>
      <c r="ALC45" s="0"/>
      <c r="ALD45" s="0"/>
      <c r="ALE45" s="0"/>
      <c r="ALF45" s="0"/>
      <c r="ALG45" s="0"/>
      <c r="ALH45" s="0"/>
      <c r="ALI45" s="0"/>
      <c r="ALJ45" s="0"/>
      <c r="ALK45" s="0"/>
      <c r="ALL45" s="0"/>
      <c r="ALM45" s="0"/>
      <c r="ALN45" s="0"/>
      <c r="ALO45" s="0"/>
      <c r="ALP45" s="0"/>
      <c r="ALQ45" s="0"/>
      <c r="ALR45" s="0"/>
      <c r="ALS45" s="0"/>
      <c r="ALT45" s="0"/>
      <c r="ALU45" s="0"/>
      <c r="ALV45" s="0"/>
      <c r="ALW45" s="0"/>
      <c r="ALX45" s="0"/>
      <c r="ALY45" s="0"/>
      <c r="ALZ45" s="0"/>
      <c r="AMA45" s="0"/>
      <c r="AMB45" s="0"/>
      <c r="AMC45" s="0"/>
      <c r="AMD45" s="0"/>
      <c r="AME45" s="0"/>
      <c r="AMF45" s="0"/>
      <c r="AMG45" s="0"/>
      <c r="AMH45" s="0"/>
      <c r="AMI45" s="0"/>
      <c r="AMJ45" s="0"/>
    </row>
    <row r="46" customFormat="false" ht="15.75" hidden="false" customHeight="false" outlineLevel="0" collapsed="false">
      <c r="A46" s="136"/>
      <c r="B46" s="35"/>
      <c r="C46" s="35"/>
      <c r="D46" s="35"/>
      <c r="E46" s="35"/>
      <c r="F46" s="35" t="n">
        <v>3</v>
      </c>
      <c r="G46" s="35" t="n">
        <v>5000</v>
      </c>
      <c r="H46" s="35" t="n">
        <f aca="false">(G46*F46)+(1100*2)*3</f>
        <v>21600</v>
      </c>
      <c r="I46" s="36" t="s">
        <v>3926</v>
      </c>
      <c r="J46" s="37" t="n">
        <v>21600</v>
      </c>
      <c r="K46" s="35" t="n">
        <v>0</v>
      </c>
      <c r="L46" s="35"/>
      <c r="M46" s="0"/>
      <c r="N46" s="0"/>
      <c r="O46" s="0"/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0"/>
      <c r="AC46" s="0"/>
      <c r="AD46" s="0"/>
      <c r="AE46" s="0"/>
      <c r="AF46" s="0"/>
      <c r="AG46" s="0"/>
      <c r="AH46" s="0"/>
      <c r="AI46" s="0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0"/>
      <c r="BC46" s="0"/>
      <c r="BD46" s="0"/>
      <c r="BE46" s="0"/>
      <c r="BF46" s="0"/>
      <c r="BG46" s="0"/>
      <c r="BH46" s="0"/>
      <c r="BI46" s="0"/>
      <c r="BJ46" s="0"/>
      <c r="BK46" s="0"/>
      <c r="BL46" s="0"/>
      <c r="BM46" s="0"/>
      <c r="BN46" s="0"/>
      <c r="BO46" s="0"/>
      <c r="BP46" s="0"/>
      <c r="BQ46" s="0"/>
      <c r="BR46" s="0"/>
      <c r="BS46" s="0"/>
      <c r="BT46" s="0"/>
      <c r="BU46" s="0"/>
      <c r="BV46" s="0"/>
      <c r="BW46" s="0"/>
      <c r="BX46" s="0"/>
      <c r="BY46" s="0"/>
      <c r="BZ46" s="0"/>
      <c r="CA46" s="0"/>
      <c r="CB46" s="0"/>
      <c r="CC46" s="0"/>
      <c r="CD46" s="0"/>
      <c r="CE46" s="0"/>
      <c r="CF46" s="0"/>
      <c r="CG46" s="0"/>
      <c r="CH46" s="0"/>
      <c r="CI46" s="0"/>
      <c r="CJ46" s="0"/>
      <c r="CK46" s="0"/>
      <c r="CL46" s="0"/>
      <c r="CM46" s="0"/>
      <c r="CN46" s="0"/>
      <c r="CO46" s="0"/>
      <c r="CP46" s="0"/>
      <c r="CQ46" s="0"/>
      <c r="CR46" s="0"/>
      <c r="CS46" s="0"/>
      <c r="CT46" s="0"/>
      <c r="CU46" s="0"/>
      <c r="CV46" s="0"/>
      <c r="CW46" s="0"/>
      <c r="CX46" s="0"/>
      <c r="CY46" s="0"/>
      <c r="CZ46" s="0"/>
      <c r="DA46" s="0"/>
      <c r="DB46" s="0"/>
      <c r="DC46" s="0"/>
      <c r="DD46" s="0"/>
      <c r="DE46" s="0"/>
      <c r="DF46" s="0"/>
      <c r="DG46" s="0"/>
      <c r="DH46" s="0"/>
      <c r="DI46" s="0"/>
      <c r="DJ46" s="0"/>
      <c r="DK46" s="0"/>
      <c r="DL46" s="0"/>
      <c r="DM46" s="0"/>
      <c r="DN46" s="0"/>
      <c r="DO46" s="0"/>
      <c r="DP46" s="0"/>
      <c r="DQ46" s="0"/>
      <c r="DR46" s="0"/>
      <c r="DS46" s="0"/>
      <c r="DT46" s="0"/>
      <c r="DU46" s="0"/>
      <c r="DV46" s="0"/>
      <c r="DW46" s="0"/>
      <c r="DX46" s="0"/>
      <c r="DY46" s="0"/>
      <c r="DZ46" s="0"/>
      <c r="EA46" s="0"/>
      <c r="EB46" s="0"/>
      <c r="EC46" s="0"/>
      <c r="ED46" s="0"/>
      <c r="EE46" s="0"/>
      <c r="EF46" s="0"/>
      <c r="EG46" s="0"/>
      <c r="EH46" s="0"/>
      <c r="EI46" s="0"/>
      <c r="EJ46" s="0"/>
      <c r="EK46" s="0"/>
      <c r="EL46" s="0"/>
      <c r="EM46" s="0"/>
      <c r="EN46" s="0"/>
      <c r="EO46" s="0"/>
      <c r="EP46" s="0"/>
      <c r="EQ46" s="0"/>
      <c r="ER46" s="0"/>
      <c r="ES46" s="0"/>
      <c r="ET46" s="0"/>
      <c r="EU46" s="0"/>
      <c r="EV46" s="0"/>
      <c r="EW46" s="0"/>
      <c r="EX46" s="0"/>
      <c r="EY46" s="0"/>
      <c r="EZ46" s="0"/>
      <c r="FA46" s="0"/>
      <c r="FB46" s="0"/>
      <c r="FC46" s="0"/>
      <c r="FD46" s="0"/>
      <c r="FE46" s="0"/>
      <c r="FF46" s="0"/>
      <c r="FG46" s="0"/>
      <c r="FH46" s="0"/>
      <c r="FI46" s="0"/>
      <c r="FJ46" s="0"/>
      <c r="FK46" s="0"/>
      <c r="FL46" s="0"/>
      <c r="FM46" s="0"/>
      <c r="FN46" s="0"/>
      <c r="FO46" s="0"/>
      <c r="FP46" s="0"/>
      <c r="FQ46" s="0"/>
      <c r="FR46" s="0"/>
      <c r="FS46" s="0"/>
      <c r="FT46" s="0"/>
      <c r="FU46" s="0"/>
      <c r="FV46" s="0"/>
      <c r="FW46" s="0"/>
      <c r="FX46" s="0"/>
      <c r="FY46" s="0"/>
      <c r="FZ46" s="0"/>
      <c r="GA46" s="0"/>
      <c r="GB46" s="0"/>
      <c r="GC46" s="0"/>
      <c r="GD46" s="0"/>
      <c r="GE46" s="0"/>
      <c r="GF46" s="0"/>
      <c r="GG46" s="0"/>
      <c r="GH46" s="0"/>
      <c r="GI46" s="0"/>
      <c r="GJ46" s="0"/>
      <c r="GK46" s="0"/>
      <c r="GL46" s="0"/>
      <c r="GM46" s="0"/>
      <c r="GN46" s="0"/>
      <c r="GO46" s="0"/>
      <c r="GP46" s="0"/>
      <c r="GQ46" s="0"/>
      <c r="GR46" s="0"/>
      <c r="GS46" s="0"/>
      <c r="GT46" s="0"/>
      <c r="GU46" s="0"/>
      <c r="GV46" s="0"/>
      <c r="GW46" s="0"/>
      <c r="GX46" s="0"/>
      <c r="GY46" s="0"/>
      <c r="GZ46" s="0"/>
      <c r="HA46" s="0"/>
      <c r="HB46" s="0"/>
      <c r="HC46" s="0"/>
      <c r="HD46" s="0"/>
      <c r="HE46" s="0"/>
      <c r="HF46" s="0"/>
      <c r="HG46" s="0"/>
      <c r="HH46" s="0"/>
      <c r="HI46" s="0"/>
      <c r="HJ46" s="0"/>
      <c r="HK46" s="0"/>
      <c r="HL46" s="0"/>
      <c r="HM46" s="0"/>
      <c r="HN46" s="0"/>
      <c r="HO46" s="0"/>
      <c r="HP46" s="0"/>
      <c r="HQ46" s="0"/>
      <c r="HR46" s="0"/>
      <c r="HS46" s="0"/>
      <c r="HT46" s="0"/>
      <c r="HU46" s="0"/>
      <c r="HV46" s="0"/>
      <c r="HW46" s="0"/>
      <c r="HX46" s="0"/>
      <c r="HY46" s="0"/>
      <c r="HZ46" s="0"/>
      <c r="IA46" s="0"/>
      <c r="IB46" s="0"/>
      <c r="IC46" s="0"/>
      <c r="ID46" s="0"/>
      <c r="IE46" s="0"/>
      <c r="IF46" s="0"/>
      <c r="IG46" s="0"/>
      <c r="IH46" s="0"/>
      <c r="II46" s="0"/>
      <c r="IJ46" s="0"/>
      <c r="IK46" s="0"/>
      <c r="IL46" s="0"/>
      <c r="IM46" s="0"/>
      <c r="IN46" s="0"/>
      <c r="IO46" s="0"/>
      <c r="IP46" s="0"/>
      <c r="IQ46" s="0"/>
      <c r="IR46" s="0"/>
      <c r="IS46" s="0"/>
      <c r="IT46" s="0"/>
      <c r="IU46" s="0"/>
      <c r="IV46" s="0"/>
      <c r="IW46" s="0"/>
      <c r="IX46" s="0"/>
      <c r="IY46" s="0"/>
      <c r="IZ46" s="0"/>
      <c r="JA46" s="0"/>
      <c r="JB46" s="0"/>
      <c r="JC46" s="0"/>
      <c r="JD46" s="0"/>
      <c r="JE46" s="0"/>
      <c r="JF46" s="0"/>
      <c r="JG46" s="0"/>
      <c r="JH46" s="0"/>
      <c r="JI46" s="0"/>
      <c r="JJ46" s="0"/>
      <c r="JK46" s="0"/>
      <c r="JL46" s="0"/>
      <c r="JM46" s="0"/>
      <c r="JN46" s="0"/>
      <c r="JO46" s="0"/>
      <c r="JP46" s="0"/>
      <c r="JQ46" s="0"/>
      <c r="JR46" s="0"/>
      <c r="JS46" s="0"/>
      <c r="JT46" s="0"/>
      <c r="JU46" s="0"/>
      <c r="JV46" s="0"/>
      <c r="JW46" s="0"/>
      <c r="JX46" s="0"/>
      <c r="JY46" s="0"/>
      <c r="JZ46" s="0"/>
      <c r="KA46" s="0"/>
      <c r="KB46" s="0"/>
      <c r="KC46" s="0"/>
      <c r="KD46" s="0"/>
      <c r="KE46" s="0"/>
      <c r="KF46" s="0"/>
      <c r="KG46" s="0"/>
      <c r="KH46" s="0"/>
      <c r="KI46" s="0"/>
      <c r="KJ46" s="0"/>
      <c r="KK46" s="0"/>
      <c r="KL46" s="0"/>
      <c r="KM46" s="0"/>
      <c r="KN46" s="0"/>
      <c r="KO46" s="0"/>
      <c r="KP46" s="0"/>
      <c r="KQ46" s="0"/>
      <c r="KR46" s="0"/>
      <c r="KS46" s="0"/>
      <c r="KT46" s="0"/>
      <c r="KU46" s="0"/>
      <c r="KV46" s="0"/>
      <c r="KW46" s="0"/>
      <c r="KX46" s="0"/>
      <c r="KY46" s="0"/>
      <c r="KZ46" s="0"/>
      <c r="LA46" s="0"/>
      <c r="LB46" s="0"/>
      <c r="LC46" s="0"/>
      <c r="LD46" s="0"/>
      <c r="LE46" s="0"/>
      <c r="LF46" s="0"/>
      <c r="LG46" s="0"/>
      <c r="LH46" s="0"/>
      <c r="LI46" s="0"/>
      <c r="LJ46" s="0"/>
      <c r="LK46" s="0"/>
      <c r="LL46" s="0"/>
      <c r="LM46" s="0"/>
      <c r="LN46" s="0"/>
      <c r="LO46" s="0"/>
      <c r="LP46" s="0"/>
      <c r="LQ46" s="0"/>
      <c r="LR46" s="0"/>
      <c r="LS46" s="0"/>
      <c r="LT46" s="0"/>
      <c r="LU46" s="0"/>
      <c r="LV46" s="0"/>
      <c r="LW46" s="0"/>
      <c r="LX46" s="0"/>
      <c r="LY46" s="0"/>
      <c r="LZ46" s="0"/>
      <c r="MA46" s="0"/>
      <c r="MB46" s="0"/>
      <c r="MC46" s="0"/>
      <c r="MD46" s="0"/>
      <c r="ME46" s="0"/>
      <c r="MF46" s="0"/>
      <c r="MG46" s="0"/>
      <c r="MH46" s="0"/>
      <c r="MI46" s="0"/>
      <c r="MJ46" s="0"/>
      <c r="MK46" s="0"/>
      <c r="ML46" s="0"/>
      <c r="MM46" s="0"/>
      <c r="MN46" s="0"/>
      <c r="MO46" s="0"/>
      <c r="MP46" s="0"/>
      <c r="MQ46" s="0"/>
      <c r="MR46" s="0"/>
      <c r="MS46" s="0"/>
      <c r="MT46" s="0"/>
      <c r="MU46" s="0"/>
      <c r="MV46" s="0"/>
      <c r="MW46" s="0"/>
      <c r="MX46" s="0"/>
      <c r="MY46" s="0"/>
      <c r="MZ46" s="0"/>
      <c r="NA46" s="0"/>
      <c r="NB46" s="0"/>
      <c r="NC46" s="0"/>
      <c r="ND46" s="0"/>
      <c r="NE46" s="0"/>
      <c r="NF46" s="0"/>
      <c r="NG46" s="0"/>
      <c r="NH46" s="0"/>
      <c r="NI46" s="0"/>
      <c r="NJ46" s="0"/>
      <c r="NK46" s="0"/>
      <c r="NL46" s="0"/>
      <c r="NM46" s="0"/>
      <c r="NN46" s="0"/>
      <c r="NO46" s="0"/>
      <c r="NP46" s="0"/>
      <c r="NQ46" s="0"/>
      <c r="NR46" s="0"/>
      <c r="NS46" s="0"/>
      <c r="NT46" s="0"/>
      <c r="NU46" s="0"/>
      <c r="NV46" s="0"/>
      <c r="NW46" s="0"/>
      <c r="NX46" s="0"/>
      <c r="NY46" s="0"/>
      <c r="NZ46" s="0"/>
      <c r="OA46" s="0"/>
      <c r="OB46" s="0"/>
      <c r="OC46" s="0"/>
      <c r="OD46" s="0"/>
      <c r="OE46" s="0"/>
      <c r="OF46" s="0"/>
      <c r="OG46" s="0"/>
      <c r="OH46" s="0"/>
      <c r="OI46" s="0"/>
      <c r="OJ46" s="0"/>
      <c r="OK46" s="0"/>
      <c r="OL46" s="0"/>
      <c r="OM46" s="0"/>
      <c r="ON46" s="0"/>
      <c r="OO46" s="0"/>
      <c r="OP46" s="0"/>
      <c r="OQ46" s="0"/>
      <c r="OR46" s="0"/>
      <c r="OS46" s="0"/>
      <c r="OT46" s="0"/>
      <c r="OU46" s="0"/>
      <c r="OV46" s="0"/>
      <c r="OW46" s="0"/>
      <c r="OX46" s="0"/>
      <c r="OY46" s="0"/>
      <c r="OZ46" s="0"/>
      <c r="PA46" s="0"/>
      <c r="PB46" s="0"/>
      <c r="PC46" s="0"/>
      <c r="PD46" s="0"/>
      <c r="PE46" s="0"/>
      <c r="PF46" s="0"/>
      <c r="PG46" s="0"/>
      <c r="PH46" s="0"/>
      <c r="PI46" s="0"/>
      <c r="PJ46" s="0"/>
      <c r="PK46" s="0"/>
      <c r="PL46" s="0"/>
      <c r="PM46" s="0"/>
      <c r="PN46" s="0"/>
      <c r="PO46" s="0"/>
      <c r="PP46" s="0"/>
      <c r="PQ46" s="0"/>
      <c r="PR46" s="0"/>
      <c r="PS46" s="0"/>
      <c r="PT46" s="0"/>
      <c r="PU46" s="0"/>
      <c r="PV46" s="0"/>
      <c r="PW46" s="0"/>
      <c r="PX46" s="0"/>
      <c r="PY46" s="0"/>
      <c r="PZ46" s="0"/>
      <c r="QA46" s="0"/>
      <c r="QB46" s="0"/>
      <c r="QC46" s="0"/>
      <c r="QD46" s="0"/>
      <c r="QE46" s="0"/>
      <c r="QF46" s="0"/>
      <c r="QG46" s="0"/>
      <c r="QH46" s="0"/>
      <c r="QI46" s="0"/>
      <c r="QJ46" s="0"/>
      <c r="QK46" s="0"/>
      <c r="QL46" s="0"/>
      <c r="QM46" s="0"/>
      <c r="QN46" s="0"/>
      <c r="QO46" s="0"/>
      <c r="QP46" s="0"/>
      <c r="QQ46" s="0"/>
      <c r="QR46" s="0"/>
      <c r="QS46" s="0"/>
      <c r="QT46" s="0"/>
      <c r="QU46" s="0"/>
      <c r="QV46" s="0"/>
      <c r="QW46" s="0"/>
      <c r="QX46" s="0"/>
      <c r="QY46" s="0"/>
      <c r="QZ46" s="0"/>
      <c r="RA46" s="0"/>
      <c r="RB46" s="0"/>
      <c r="RC46" s="0"/>
      <c r="RD46" s="0"/>
      <c r="RE46" s="0"/>
      <c r="RF46" s="0"/>
      <c r="RG46" s="0"/>
      <c r="RH46" s="0"/>
      <c r="RI46" s="0"/>
      <c r="RJ46" s="0"/>
      <c r="RK46" s="0"/>
      <c r="RL46" s="0"/>
      <c r="RM46" s="0"/>
      <c r="RN46" s="0"/>
      <c r="RO46" s="0"/>
      <c r="RP46" s="0"/>
      <c r="RQ46" s="0"/>
      <c r="RR46" s="0"/>
      <c r="RS46" s="0"/>
      <c r="RT46" s="0"/>
      <c r="RU46" s="0"/>
      <c r="RV46" s="0"/>
      <c r="RW46" s="0"/>
      <c r="RX46" s="0"/>
      <c r="RY46" s="0"/>
      <c r="RZ46" s="0"/>
      <c r="SA46" s="0"/>
      <c r="SB46" s="0"/>
      <c r="SC46" s="0"/>
      <c r="SD46" s="0"/>
      <c r="SE46" s="0"/>
      <c r="SF46" s="0"/>
      <c r="SG46" s="0"/>
      <c r="SH46" s="0"/>
      <c r="SI46" s="0"/>
      <c r="SJ46" s="0"/>
      <c r="SK46" s="0"/>
      <c r="SL46" s="0"/>
      <c r="SM46" s="0"/>
      <c r="SN46" s="0"/>
      <c r="SO46" s="0"/>
      <c r="SP46" s="0"/>
      <c r="SQ46" s="0"/>
      <c r="SR46" s="0"/>
      <c r="SS46" s="0"/>
      <c r="ST46" s="0"/>
      <c r="SU46" s="0"/>
      <c r="SV46" s="0"/>
      <c r="SW46" s="0"/>
      <c r="SX46" s="0"/>
      <c r="SY46" s="0"/>
      <c r="SZ46" s="0"/>
      <c r="TA46" s="0"/>
      <c r="TB46" s="0"/>
      <c r="TC46" s="0"/>
      <c r="TD46" s="0"/>
      <c r="TE46" s="0"/>
      <c r="TF46" s="0"/>
      <c r="TG46" s="0"/>
      <c r="TH46" s="0"/>
      <c r="TI46" s="0"/>
      <c r="TJ46" s="0"/>
      <c r="TK46" s="0"/>
      <c r="TL46" s="0"/>
      <c r="TM46" s="0"/>
      <c r="TN46" s="0"/>
      <c r="TO46" s="0"/>
      <c r="TP46" s="0"/>
      <c r="TQ46" s="0"/>
      <c r="TR46" s="0"/>
      <c r="TS46" s="0"/>
      <c r="TT46" s="0"/>
      <c r="TU46" s="0"/>
      <c r="TV46" s="0"/>
      <c r="TW46" s="0"/>
      <c r="TX46" s="0"/>
      <c r="TY46" s="0"/>
      <c r="TZ46" s="0"/>
      <c r="UA46" s="0"/>
      <c r="UB46" s="0"/>
      <c r="UC46" s="0"/>
      <c r="UD46" s="0"/>
      <c r="UE46" s="0"/>
      <c r="UF46" s="0"/>
      <c r="UG46" s="0"/>
      <c r="UH46" s="0"/>
      <c r="UI46" s="0"/>
      <c r="UJ46" s="0"/>
      <c r="UK46" s="0"/>
      <c r="UL46" s="0"/>
      <c r="UM46" s="0"/>
      <c r="UN46" s="0"/>
      <c r="UO46" s="0"/>
      <c r="UP46" s="0"/>
      <c r="UQ46" s="0"/>
      <c r="UR46" s="0"/>
      <c r="US46" s="0"/>
      <c r="UT46" s="0"/>
      <c r="UU46" s="0"/>
      <c r="UV46" s="0"/>
      <c r="UW46" s="0"/>
      <c r="UX46" s="0"/>
      <c r="UY46" s="0"/>
      <c r="UZ46" s="0"/>
      <c r="VA46" s="0"/>
      <c r="VB46" s="0"/>
      <c r="VC46" s="0"/>
      <c r="VD46" s="0"/>
      <c r="VE46" s="0"/>
      <c r="VF46" s="0"/>
      <c r="VG46" s="0"/>
      <c r="VH46" s="0"/>
      <c r="VI46" s="0"/>
      <c r="VJ46" s="0"/>
      <c r="VK46" s="0"/>
      <c r="VL46" s="0"/>
      <c r="VM46" s="0"/>
      <c r="VN46" s="0"/>
      <c r="VO46" s="0"/>
      <c r="VP46" s="0"/>
      <c r="VQ46" s="0"/>
      <c r="VR46" s="0"/>
      <c r="VS46" s="0"/>
      <c r="VT46" s="0"/>
      <c r="VU46" s="0"/>
      <c r="VV46" s="0"/>
      <c r="VW46" s="0"/>
      <c r="VX46" s="0"/>
      <c r="VY46" s="0"/>
      <c r="VZ46" s="0"/>
      <c r="WA46" s="0"/>
      <c r="WB46" s="0"/>
      <c r="WC46" s="0"/>
      <c r="WD46" s="0"/>
      <c r="WE46" s="0"/>
      <c r="WF46" s="0"/>
      <c r="WG46" s="0"/>
      <c r="WH46" s="0"/>
      <c r="WI46" s="0"/>
      <c r="WJ46" s="0"/>
      <c r="WK46" s="0"/>
      <c r="WL46" s="0"/>
      <c r="WM46" s="0"/>
      <c r="WN46" s="0"/>
      <c r="WO46" s="0"/>
      <c r="WP46" s="0"/>
      <c r="WQ46" s="0"/>
      <c r="WR46" s="0"/>
      <c r="WS46" s="0"/>
      <c r="WT46" s="0"/>
      <c r="WU46" s="0"/>
      <c r="WV46" s="0"/>
      <c r="WW46" s="0"/>
      <c r="WX46" s="0"/>
      <c r="WY46" s="0"/>
      <c r="WZ46" s="0"/>
      <c r="XA46" s="0"/>
      <c r="XB46" s="0"/>
      <c r="XC46" s="0"/>
      <c r="XD46" s="0"/>
      <c r="XE46" s="0"/>
      <c r="XF46" s="0"/>
      <c r="XG46" s="0"/>
      <c r="XH46" s="0"/>
      <c r="XI46" s="0"/>
      <c r="XJ46" s="0"/>
      <c r="XK46" s="0"/>
      <c r="XL46" s="0"/>
      <c r="XM46" s="0"/>
      <c r="XN46" s="0"/>
      <c r="XO46" s="0"/>
      <c r="XP46" s="0"/>
      <c r="XQ46" s="0"/>
      <c r="XR46" s="0"/>
      <c r="XS46" s="0"/>
      <c r="XT46" s="0"/>
      <c r="XU46" s="0"/>
      <c r="XV46" s="0"/>
      <c r="XW46" s="0"/>
      <c r="XX46" s="0"/>
      <c r="XY46" s="0"/>
      <c r="XZ46" s="0"/>
      <c r="YA46" s="0"/>
      <c r="YB46" s="0"/>
      <c r="YC46" s="0"/>
      <c r="YD46" s="0"/>
      <c r="YE46" s="0"/>
      <c r="YF46" s="0"/>
      <c r="YG46" s="0"/>
      <c r="YH46" s="0"/>
      <c r="YI46" s="0"/>
      <c r="YJ46" s="0"/>
      <c r="YK46" s="0"/>
      <c r="YL46" s="0"/>
      <c r="YM46" s="0"/>
      <c r="YN46" s="0"/>
      <c r="YO46" s="0"/>
      <c r="YP46" s="0"/>
      <c r="YQ46" s="0"/>
      <c r="YR46" s="0"/>
      <c r="YS46" s="0"/>
      <c r="YT46" s="0"/>
      <c r="YU46" s="0"/>
      <c r="YV46" s="0"/>
      <c r="YW46" s="0"/>
      <c r="YX46" s="0"/>
      <c r="YY46" s="0"/>
      <c r="YZ46" s="0"/>
      <c r="ZA46" s="0"/>
      <c r="ZB46" s="0"/>
      <c r="ZC46" s="0"/>
      <c r="ZD46" s="0"/>
      <c r="ZE46" s="0"/>
      <c r="ZF46" s="0"/>
      <c r="ZG46" s="0"/>
      <c r="ZH46" s="0"/>
      <c r="ZI46" s="0"/>
      <c r="ZJ46" s="0"/>
      <c r="ZK46" s="0"/>
      <c r="ZL46" s="0"/>
      <c r="ZM46" s="0"/>
      <c r="ZN46" s="0"/>
      <c r="ZO46" s="0"/>
      <c r="ZP46" s="0"/>
      <c r="ZQ46" s="0"/>
      <c r="ZR46" s="0"/>
      <c r="ZS46" s="0"/>
      <c r="ZT46" s="0"/>
      <c r="ZU46" s="0"/>
      <c r="ZV46" s="0"/>
      <c r="ZW46" s="0"/>
      <c r="ZX46" s="0"/>
      <c r="ZY46" s="0"/>
      <c r="ZZ46" s="0"/>
      <c r="AAA46" s="0"/>
      <c r="AAB46" s="0"/>
      <c r="AAC46" s="0"/>
      <c r="AAD46" s="0"/>
      <c r="AAE46" s="0"/>
      <c r="AAF46" s="0"/>
      <c r="AAG46" s="0"/>
      <c r="AAH46" s="0"/>
      <c r="AAI46" s="0"/>
      <c r="AAJ46" s="0"/>
      <c r="AAK46" s="0"/>
      <c r="AAL46" s="0"/>
      <c r="AAM46" s="0"/>
      <c r="AAN46" s="0"/>
      <c r="AAO46" s="0"/>
      <c r="AAP46" s="0"/>
      <c r="AAQ46" s="0"/>
      <c r="AAR46" s="0"/>
      <c r="AAS46" s="0"/>
      <c r="AAT46" s="0"/>
      <c r="AAU46" s="0"/>
      <c r="AAV46" s="0"/>
      <c r="AAW46" s="0"/>
      <c r="AAX46" s="0"/>
      <c r="AAY46" s="0"/>
      <c r="AAZ46" s="0"/>
      <c r="ABA46" s="0"/>
      <c r="ABB46" s="0"/>
      <c r="ABC46" s="0"/>
      <c r="ABD46" s="0"/>
      <c r="ABE46" s="0"/>
      <c r="ABF46" s="0"/>
      <c r="ABG46" s="0"/>
      <c r="ABH46" s="0"/>
      <c r="ABI46" s="0"/>
      <c r="ABJ46" s="0"/>
      <c r="ABK46" s="0"/>
      <c r="ABL46" s="0"/>
      <c r="ABM46" s="0"/>
      <c r="ABN46" s="0"/>
      <c r="ABO46" s="0"/>
      <c r="ABP46" s="0"/>
      <c r="ABQ46" s="0"/>
      <c r="ABR46" s="0"/>
      <c r="ABS46" s="0"/>
      <c r="ABT46" s="0"/>
      <c r="ABU46" s="0"/>
      <c r="ABV46" s="0"/>
      <c r="ABW46" s="0"/>
      <c r="ABX46" s="0"/>
      <c r="ABY46" s="0"/>
      <c r="ABZ46" s="0"/>
      <c r="ACA46" s="0"/>
      <c r="ACB46" s="0"/>
      <c r="ACC46" s="0"/>
      <c r="ACD46" s="0"/>
      <c r="ACE46" s="0"/>
      <c r="ACF46" s="0"/>
      <c r="ACG46" s="0"/>
      <c r="ACH46" s="0"/>
      <c r="ACI46" s="0"/>
      <c r="ACJ46" s="0"/>
      <c r="ACK46" s="0"/>
      <c r="ACL46" s="0"/>
      <c r="ACM46" s="0"/>
      <c r="ACN46" s="0"/>
      <c r="ACO46" s="0"/>
      <c r="ACP46" s="0"/>
      <c r="ACQ46" s="0"/>
      <c r="ACR46" s="0"/>
      <c r="ACS46" s="0"/>
      <c r="ACT46" s="0"/>
      <c r="ACU46" s="0"/>
      <c r="ACV46" s="0"/>
      <c r="ACW46" s="0"/>
      <c r="ACX46" s="0"/>
      <c r="ACY46" s="0"/>
      <c r="ACZ46" s="0"/>
      <c r="ADA46" s="0"/>
      <c r="ADB46" s="0"/>
      <c r="ADC46" s="0"/>
      <c r="ADD46" s="0"/>
      <c r="ADE46" s="0"/>
      <c r="ADF46" s="0"/>
      <c r="ADG46" s="0"/>
      <c r="ADH46" s="0"/>
      <c r="ADI46" s="0"/>
      <c r="ADJ46" s="0"/>
      <c r="ADK46" s="0"/>
      <c r="ADL46" s="0"/>
      <c r="ADM46" s="0"/>
      <c r="ADN46" s="0"/>
      <c r="ADO46" s="0"/>
      <c r="ADP46" s="0"/>
      <c r="ADQ46" s="0"/>
      <c r="ADR46" s="0"/>
      <c r="ADS46" s="0"/>
      <c r="ADT46" s="0"/>
      <c r="ADU46" s="0"/>
      <c r="ADV46" s="0"/>
      <c r="ADW46" s="0"/>
      <c r="ADX46" s="0"/>
      <c r="ADY46" s="0"/>
      <c r="ADZ46" s="0"/>
      <c r="AEA46" s="0"/>
      <c r="AEB46" s="0"/>
      <c r="AEC46" s="0"/>
      <c r="AED46" s="0"/>
      <c r="AEE46" s="0"/>
      <c r="AEF46" s="0"/>
      <c r="AEG46" s="0"/>
      <c r="AEH46" s="0"/>
      <c r="AEI46" s="0"/>
      <c r="AEJ46" s="0"/>
      <c r="AEK46" s="0"/>
      <c r="AEL46" s="0"/>
      <c r="AEM46" s="0"/>
      <c r="AEN46" s="0"/>
      <c r="AEO46" s="0"/>
      <c r="AEP46" s="0"/>
      <c r="AEQ46" s="0"/>
      <c r="AER46" s="0"/>
      <c r="AES46" s="0"/>
      <c r="AET46" s="0"/>
      <c r="AEU46" s="0"/>
      <c r="AEV46" s="0"/>
      <c r="AEW46" s="0"/>
      <c r="AEX46" s="0"/>
      <c r="AEY46" s="0"/>
      <c r="AEZ46" s="0"/>
      <c r="AFA46" s="0"/>
      <c r="AFB46" s="0"/>
      <c r="AFC46" s="0"/>
      <c r="AFD46" s="0"/>
      <c r="AFE46" s="0"/>
      <c r="AFF46" s="0"/>
      <c r="AFG46" s="0"/>
      <c r="AFH46" s="0"/>
      <c r="AFI46" s="0"/>
      <c r="AFJ46" s="0"/>
      <c r="AFK46" s="0"/>
      <c r="AFL46" s="0"/>
      <c r="AFM46" s="0"/>
      <c r="AFN46" s="0"/>
      <c r="AFO46" s="0"/>
      <c r="AFP46" s="0"/>
      <c r="AFQ46" s="0"/>
      <c r="AFR46" s="0"/>
      <c r="AFS46" s="0"/>
      <c r="AFT46" s="0"/>
      <c r="AFU46" s="0"/>
      <c r="AFV46" s="0"/>
      <c r="AFW46" s="0"/>
      <c r="AFX46" s="0"/>
      <c r="AFY46" s="0"/>
      <c r="AFZ46" s="0"/>
      <c r="AGA46" s="0"/>
      <c r="AGB46" s="0"/>
      <c r="AGC46" s="0"/>
      <c r="AGD46" s="0"/>
      <c r="AGE46" s="0"/>
      <c r="AGF46" s="0"/>
      <c r="AGG46" s="0"/>
      <c r="AGH46" s="0"/>
      <c r="AGI46" s="0"/>
      <c r="AGJ46" s="0"/>
      <c r="AGK46" s="0"/>
      <c r="AGL46" s="0"/>
      <c r="AGM46" s="0"/>
      <c r="AGN46" s="0"/>
      <c r="AGO46" s="0"/>
      <c r="AGP46" s="0"/>
      <c r="AGQ46" s="0"/>
      <c r="AGR46" s="0"/>
      <c r="AGS46" s="0"/>
      <c r="AGT46" s="0"/>
      <c r="AGU46" s="0"/>
      <c r="AGV46" s="0"/>
      <c r="AGW46" s="0"/>
      <c r="AGX46" s="0"/>
      <c r="AGY46" s="0"/>
      <c r="AGZ46" s="0"/>
      <c r="AHA46" s="0"/>
      <c r="AHB46" s="0"/>
      <c r="AHC46" s="0"/>
      <c r="AHD46" s="0"/>
      <c r="AHE46" s="0"/>
      <c r="AHF46" s="0"/>
      <c r="AHG46" s="0"/>
      <c r="AHH46" s="0"/>
      <c r="AHI46" s="0"/>
      <c r="AHJ46" s="0"/>
      <c r="AHK46" s="0"/>
      <c r="AHL46" s="0"/>
      <c r="AHM46" s="0"/>
      <c r="AHN46" s="0"/>
      <c r="AHO46" s="0"/>
      <c r="AHP46" s="0"/>
      <c r="AHQ46" s="0"/>
      <c r="AHR46" s="0"/>
      <c r="AHS46" s="0"/>
      <c r="AHT46" s="0"/>
      <c r="AHU46" s="0"/>
      <c r="AHV46" s="0"/>
      <c r="AHW46" s="0"/>
      <c r="AHX46" s="0"/>
      <c r="AHY46" s="0"/>
      <c r="AHZ46" s="0"/>
      <c r="AIA46" s="0"/>
      <c r="AIB46" s="0"/>
      <c r="AIC46" s="0"/>
      <c r="AID46" s="0"/>
      <c r="AIE46" s="0"/>
      <c r="AIF46" s="0"/>
      <c r="AIG46" s="0"/>
      <c r="AIH46" s="0"/>
      <c r="AII46" s="0"/>
      <c r="AIJ46" s="0"/>
      <c r="AIK46" s="0"/>
      <c r="AIL46" s="0"/>
      <c r="AIM46" s="0"/>
      <c r="AIN46" s="0"/>
      <c r="AIO46" s="0"/>
      <c r="AIP46" s="0"/>
      <c r="AIQ46" s="0"/>
      <c r="AIR46" s="0"/>
      <c r="AIS46" s="0"/>
      <c r="AIT46" s="0"/>
      <c r="AIU46" s="0"/>
      <c r="AIV46" s="0"/>
      <c r="AIW46" s="0"/>
      <c r="AIX46" s="0"/>
      <c r="AIY46" s="0"/>
      <c r="AIZ46" s="0"/>
      <c r="AJA46" s="0"/>
      <c r="AJB46" s="0"/>
      <c r="AJC46" s="0"/>
      <c r="AJD46" s="0"/>
      <c r="AJE46" s="0"/>
      <c r="AJF46" s="0"/>
      <c r="AJG46" s="0"/>
      <c r="AJH46" s="0"/>
      <c r="AJI46" s="0"/>
      <c r="AJJ46" s="0"/>
      <c r="AJK46" s="0"/>
      <c r="AJL46" s="0"/>
      <c r="AJM46" s="0"/>
      <c r="AJN46" s="0"/>
      <c r="AJO46" s="0"/>
      <c r="AJP46" s="0"/>
      <c r="AJQ46" s="0"/>
      <c r="AJR46" s="0"/>
      <c r="AJS46" s="0"/>
      <c r="AJT46" s="0"/>
      <c r="AJU46" s="0"/>
      <c r="AJV46" s="0"/>
      <c r="AJW46" s="0"/>
      <c r="AJX46" s="0"/>
      <c r="AJY46" s="0"/>
      <c r="AJZ46" s="0"/>
      <c r="AKA46" s="0"/>
      <c r="AKB46" s="0"/>
      <c r="AKC46" s="0"/>
      <c r="AKD46" s="0"/>
      <c r="AKE46" s="0"/>
      <c r="AKF46" s="0"/>
      <c r="AKG46" s="0"/>
      <c r="AKH46" s="0"/>
      <c r="AKI46" s="0"/>
      <c r="AKJ46" s="0"/>
      <c r="AKK46" s="0"/>
      <c r="AKL46" s="0"/>
      <c r="AKM46" s="0"/>
      <c r="AKN46" s="0"/>
      <c r="AKO46" s="0"/>
      <c r="AKP46" s="0"/>
      <c r="AKQ46" s="0"/>
      <c r="AKR46" s="0"/>
      <c r="AKS46" s="0"/>
      <c r="AKT46" s="0"/>
      <c r="AKU46" s="0"/>
      <c r="AKV46" s="0"/>
      <c r="AKW46" s="0"/>
      <c r="AKX46" s="0"/>
      <c r="AKY46" s="0"/>
      <c r="AKZ46" s="0"/>
      <c r="ALA46" s="0"/>
      <c r="ALB46" s="0"/>
      <c r="ALC46" s="0"/>
      <c r="ALD46" s="0"/>
      <c r="ALE46" s="0"/>
      <c r="ALF46" s="0"/>
      <c r="ALG46" s="0"/>
      <c r="ALH46" s="0"/>
      <c r="ALI46" s="0"/>
      <c r="ALJ46" s="0"/>
      <c r="ALK46" s="0"/>
      <c r="ALL46" s="0"/>
      <c r="ALM46" s="0"/>
      <c r="ALN46" s="0"/>
      <c r="ALO46" s="0"/>
      <c r="ALP46" s="0"/>
      <c r="ALQ46" s="0"/>
      <c r="ALR46" s="0"/>
      <c r="ALS46" s="0"/>
      <c r="ALT46" s="0"/>
      <c r="ALU46" s="0"/>
      <c r="ALV46" s="0"/>
      <c r="ALW46" s="0"/>
      <c r="ALX46" s="0"/>
      <c r="ALY46" s="0"/>
      <c r="ALZ46" s="0"/>
      <c r="AMA46" s="0"/>
      <c r="AMB46" s="0"/>
      <c r="AMC46" s="0"/>
      <c r="AMD46" s="0"/>
      <c r="AME46" s="0"/>
      <c r="AMF46" s="0"/>
      <c r="AMG46" s="0"/>
      <c r="AMH46" s="0"/>
      <c r="AMI46" s="0"/>
      <c r="AMJ46" s="0"/>
    </row>
    <row r="47" customFormat="false" ht="15.75" hidden="false" customHeight="false" outlineLevel="0" collapsed="false">
      <c r="A47" s="136" t="s">
        <v>3119</v>
      </c>
      <c r="B47" s="35" t="s">
        <v>3120</v>
      </c>
      <c r="C47" s="35" t="s">
        <v>3121</v>
      </c>
      <c r="D47" s="35" t="s">
        <v>24</v>
      </c>
      <c r="E47" s="35" t="n">
        <v>56394.5</v>
      </c>
      <c r="F47" s="35" t="n">
        <v>7</v>
      </c>
      <c r="G47" s="35" t="n">
        <v>3853.5</v>
      </c>
      <c r="H47" s="35" t="n">
        <f aca="false">G47*F47</f>
        <v>26974.5</v>
      </c>
      <c r="I47" s="36" t="s">
        <v>3122</v>
      </c>
      <c r="J47" s="37" t="n">
        <v>26974.5</v>
      </c>
      <c r="K47" s="35" t="n">
        <f aca="false">H47+H48-J47-J48</f>
        <v>0</v>
      </c>
      <c r="L47" s="35"/>
      <c r="M47" s="0"/>
      <c r="N47" s="0"/>
      <c r="O47" s="0"/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0"/>
      <c r="AC47" s="0"/>
      <c r="AD47" s="0"/>
      <c r="AE47" s="0"/>
      <c r="AF47" s="0"/>
      <c r="AG47" s="0"/>
      <c r="AH47" s="0"/>
      <c r="AI47" s="0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0"/>
      <c r="BC47" s="0"/>
      <c r="BD47" s="0"/>
      <c r="BE47" s="0"/>
      <c r="BF47" s="0"/>
      <c r="BG47" s="0"/>
      <c r="BH47" s="0"/>
      <c r="BI47" s="0"/>
      <c r="BJ47" s="0"/>
      <c r="BK47" s="0"/>
      <c r="BL47" s="0"/>
      <c r="BM47" s="0"/>
      <c r="BN47" s="0"/>
      <c r="BO47" s="0"/>
      <c r="BP47" s="0"/>
      <c r="BQ47" s="0"/>
      <c r="BR47" s="0"/>
      <c r="BS47" s="0"/>
      <c r="BT47" s="0"/>
      <c r="BU47" s="0"/>
      <c r="BV47" s="0"/>
      <c r="BW47" s="0"/>
      <c r="BX47" s="0"/>
      <c r="BY47" s="0"/>
      <c r="BZ47" s="0"/>
      <c r="CA47" s="0"/>
      <c r="CB47" s="0"/>
      <c r="CC47" s="0"/>
      <c r="CD47" s="0"/>
      <c r="CE47" s="0"/>
      <c r="CF47" s="0"/>
      <c r="CG47" s="0"/>
      <c r="CH47" s="0"/>
      <c r="CI47" s="0"/>
      <c r="CJ47" s="0"/>
      <c r="CK47" s="0"/>
      <c r="CL47" s="0"/>
      <c r="CM47" s="0"/>
      <c r="CN47" s="0"/>
      <c r="CO47" s="0"/>
      <c r="CP47" s="0"/>
      <c r="CQ47" s="0"/>
      <c r="CR47" s="0"/>
      <c r="CS47" s="0"/>
      <c r="CT47" s="0"/>
      <c r="CU47" s="0"/>
      <c r="CV47" s="0"/>
      <c r="CW47" s="0"/>
      <c r="CX47" s="0"/>
      <c r="CY47" s="0"/>
      <c r="CZ47" s="0"/>
      <c r="DA47" s="0"/>
      <c r="DB47" s="0"/>
      <c r="DC47" s="0"/>
      <c r="DD47" s="0"/>
      <c r="DE47" s="0"/>
      <c r="DF47" s="0"/>
      <c r="DG47" s="0"/>
      <c r="DH47" s="0"/>
      <c r="DI47" s="0"/>
      <c r="DJ47" s="0"/>
      <c r="DK47" s="0"/>
      <c r="DL47" s="0"/>
      <c r="DM47" s="0"/>
      <c r="DN47" s="0"/>
      <c r="DO47" s="0"/>
      <c r="DP47" s="0"/>
      <c r="DQ47" s="0"/>
      <c r="DR47" s="0"/>
      <c r="DS47" s="0"/>
      <c r="DT47" s="0"/>
      <c r="DU47" s="0"/>
      <c r="DV47" s="0"/>
      <c r="DW47" s="0"/>
      <c r="DX47" s="0"/>
      <c r="DY47" s="0"/>
      <c r="DZ47" s="0"/>
      <c r="EA47" s="0"/>
      <c r="EB47" s="0"/>
      <c r="EC47" s="0"/>
      <c r="ED47" s="0"/>
      <c r="EE47" s="0"/>
      <c r="EF47" s="0"/>
      <c r="EG47" s="0"/>
      <c r="EH47" s="0"/>
      <c r="EI47" s="0"/>
      <c r="EJ47" s="0"/>
      <c r="EK47" s="0"/>
      <c r="EL47" s="0"/>
      <c r="EM47" s="0"/>
      <c r="EN47" s="0"/>
      <c r="EO47" s="0"/>
      <c r="EP47" s="0"/>
      <c r="EQ47" s="0"/>
      <c r="ER47" s="0"/>
      <c r="ES47" s="0"/>
      <c r="ET47" s="0"/>
      <c r="EU47" s="0"/>
      <c r="EV47" s="0"/>
      <c r="EW47" s="0"/>
      <c r="EX47" s="0"/>
      <c r="EY47" s="0"/>
      <c r="EZ47" s="0"/>
      <c r="FA47" s="0"/>
      <c r="FB47" s="0"/>
      <c r="FC47" s="0"/>
      <c r="FD47" s="0"/>
      <c r="FE47" s="0"/>
      <c r="FF47" s="0"/>
      <c r="FG47" s="0"/>
      <c r="FH47" s="0"/>
      <c r="FI47" s="0"/>
      <c r="FJ47" s="0"/>
      <c r="FK47" s="0"/>
      <c r="FL47" s="0"/>
      <c r="FM47" s="0"/>
      <c r="FN47" s="0"/>
      <c r="FO47" s="0"/>
      <c r="FP47" s="0"/>
      <c r="FQ47" s="0"/>
      <c r="FR47" s="0"/>
      <c r="FS47" s="0"/>
      <c r="FT47" s="0"/>
      <c r="FU47" s="0"/>
      <c r="FV47" s="0"/>
      <c r="FW47" s="0"/>
      <c r="FX47" s="0"/>
      <c r="FY47" s="0"/>
      <c r="FZ47" s="0"/>
      <c r="GA47" s="0"/>
      <c r="GB47" s="0"/>
      <c r="GC47" s="0"/>
      <c r="GD47" s="0"/>
      <c r="GE47" s="0"/>
      <c r="GF47" s="0"/>
      <c r="GG47" s="0"/>
      <c r="GH47" s="0"/>
      <c r="GI47" s="0"/>
      <c r="GJ47" s="0"/>
      <c r="GK47" s="0"/>
      <c r="GL47" s="0"/>
      <c r="GM47" s="0"/>
      <c r="GN47" s="0"/>
      <c r="GO47" s="0"/>
      <c r="GP47" s="0"/>
      <c r="GQ47" s="0"/>
      <c r="GR47" s="0"/>
      <c r="GS47" s="0"/>
      <c r="GT47" s="0"/>
      <c r="GU47" s="0"/>
      <c r="GV47" s="0"/>
      <c r="GW47" s="0"/>
      <c r="GX47" s="0"/>
      <c r="GY47" s="0"/>
      <c r="GZ47" s="0"/>
      <c r="HA47" s="0"/>
      <c r="HB47" s="0"/>
      <c r="HC47" s="0"/>
      <c r="HD47" s="0"/>
      <c r="HE47" s="0"/>
      <c r="HF47" s="0"/>
      <c r="HG47" s="0"/>
      <c r="HH47" s="0"/>
      <c r="HI47" s="0"/>
      <c r="HJ47" s="0"/>
      <c r="HK47" s="0"/>
      <c r="HL47" s="0"/>
      <c r="HM47" s="0"/>
      <c r="HN47" s="0"/>
      <c r="HO47" s="0"/>
      <c r="HP47" s="0"/>
      <c r="HQ47" s="0"/>
      <c r="HR47" s="0"/>
      <c r="HS47" s="0"/>
      <c r="HT47" s="0"/>
      <c r="HU47" s="0"/>
      <c r="HV47" s="0"/>
      <c r="HW47" s="0"/>
      <c r="HX47" s="0"/>
      <c r="HY47" s="0"/>
      <c r="HZ47" s="0"/>
      <c r="IA47" s="0"/>
      <c r="IB47" s="0"/>
      <c r="IC47" s="0"/>
      <c r="ID47" s="0"/>
      <c r="IE47" s="0"/>
      <c r="IF47" s="0"/>
      <c r="IG47" s="0"/>
      <c r="IH47" s="0"/>
      <c r="II47" s="0"/>
      <c r="IJ47" s="0"/>
      <c r="IK47" s="0"/>
      <c r="IL47" s="0"/>
      <c r="IM47" s="0"/>
      <c r="IN47" s="0"/>
      <c r="IO47" s="0"/>
      <c r="IP47" s="0"/>
      <c r="IQ47" s="0"/>
      <c r="IR47" s="0"/>
      <c r="IS47" s="0"/>
      <c r="IT47" s="0"/>
      <c r="IU47" s="0"/>
      <c r="IV47" s="0"/>
      <c r="IW47" s="0"/>
      <c r="IX47" s="0"/>
      <c r="IY47" s="0"/>
      <c r="IZ47" s="0"/>
      <c r="JA47" s="0"/>
      <c r="JB47" s="0"/>
      <c r="JC47" s="0"/>
      <c r="JD47" s="0"/>
      <c r="JE47" s="0"/>
      <c r="JF47" s="0"/>
      <c r="JG47" s="0"/>
      <c r="JH47" s="0"/>
      <c r="JI47" s="0"/>
      <c r="JJ47" s="0"/>
      <c r="JK47" s="0"/>
      <c r="JL47" s="0"/>
      <c r="JM47" s="0"/>
      <c r="JN47" s="0"/>
      <c r="JO47" s="0"/>
      <c r="JP47" s="0"/>
      <c r="JQ47" s="0"/>
      <c r="JR47" s="0"/>
      <c r="JS47" s="0"/>
      <c r="JT47" s="0"/>
      <c r="JU47" s="0"/>
      <c r="JV47" s="0"/>
      <c r="JW47" s="0"/>
      <c r="JX47" s="0"/>
      <c r="JY47" s="0"/>
      <c r="JZ47" s="0"/>
      <c r="KA47" s="0"/>
      <c r="KB47" s="0"/>
      <c r="KC47" s="0"/>
      <c r="KD47" s="0"/>
      <c r="KE47" s="0"/>
      <c r="KF47" s="0"/>
      <c r="KG47" s="0"/>
      <c r="KH47" s="0"/>
      <c r="KI47" s="0"/>
      <c r="KJ47" s="0"/>
      <c r="KK47" s="0"/>
      <c r="KL47" s="0"/>
      <c r="KM47" s="0"/>
      <c r="KN47" s="0"/>
      <c r="KO47" s="0"/>
      <c r="KP47" s="0"/>
      <c r="KQ47" s="0"/>
      <c r="KR47" s="0"/>
      <c r="KS47" s="0"/>
      <c r="KT47" s="0"/>
      <c r="KU47" s="0"/>
      <c r="KV47" s="0"/>
      <c r="KW47" s="0"/>
      <c r="KX47" s="0"/>
      <c r="KY47" s="0"/>
      <c r="KZ47" s="0"/>
      <c r="LA47" s="0"/>
      <c r="LB47" s="0"/>
      <c r="LC47" s="0"/>
      <c r="LD47" s="0"/>
      <c r="LE47" s="0"/>
      <c r="LF47" s="0"/>
      <c r="LG47" s="0"/>
      <c r="LH47" s="0"/>
      <c r="LI47" s="0"/>
      <c r="LJ47" s="0"/>
      <c r="LK47" s="0"/>
      <c r="LL47" s="0"/>
      <c r="LM47" s="0"/>
      <c r="LN47" s="0"/>
      <c r="LO47" s="0"/>
      <c r="LP47" s="0"/>
      <c r="LQ47" s="0"/>
      <c r="LR47" s="0"/>
      <c r="LS47" s="0"/>
      <c r="LT47" s="0"/>
      <c r="LU47" s="0"/>
      <c r="LV47" s="0"/>
      <c r="LW47" s="0"/>
      <c r="LX47" s="0"/>
      <c r="LY47" s="0"/>
      <c r="LZ47" s="0"/>
      <c r="MA47" s="0"/>
      <c r="MB47" s="0"/>
      <c r="MC47" s="0"/>
      <c r="MD47" s="0"/>
      <c r="ME47" s="0"/>
      <c r="MF47" s="0"/>
      <c r="MG47" s="0"/>
      <c r="MH47" s="0"/>
      <c r="MI47" s="0"/>
      <c r="MJ47" s="0"/>
      <c r="MK47" s="0"/>
      <c r="ML47" s="0"/>
      <c r="MM47" s="0"/>
      <c r="MN47" s="0"/>
      <c r="MO47" s="0"/>
      <c r="MP47" s="0"/>
      <c r="MQ47" s="0"/>
      <c r="MR47" s="0"/>
      <c r="MS47" s="0"/>
      <c r="MT47" s="0"/>
      <c r="MU47" s="0"/>
      <c r="MV47" s="0"/>
      <c r="MW47" s="0"/>
      <c r="MX47" s="0"/>
      <c r="MY47" s="0"/>
      <c r="MZ47" s="0"/>
      <c r="NA47" s="0"/>
      <c r="NB47" s="0"/>
      <c r="NC47" s="0"/>
      <c r="ND47" s="0"/>
      <c r="NE47" s="0"/>
      <c r="NF47" s="0"/>
      <c r="NG47" s="0"/>
      <c r="NH47" s="0"/>
      <c r="NI47" s="0"/>
      <c r="NJ47" s="0"/>
      <c r="NK47" s="0"/>
      <c r="NL47" s="0"/>
      <c r="NM47" s="0"/>
      <c r="NN47" s="0"/>
      <c r="NO47" s="0"/>
      <c r="NP47" s="0"/>
      <c r="NQ47" s="0"/>
      <c r="NR47" s="0"/>
      <c r="NS47" s="0"/>
      <c r="NT47" s="0"/>
      <c r="NU47" s="0"/>
      <c r="NV47" s="0"/>
      <c r="NW47" s="0"/>
      <c r="NX47" s="0"/>
      <c r="NY47" s="0"/>
      <c r="NZ47" s="0"/>
      <c r="OA47" s="0"/>
      <c r="OB47" s="0"/>
      <c r="OC47" s="0"/>
      <c r="OD47" s="0"/>
      <c r="OE47" s="0"/>
      <c r="OF47" s="0"/>
      <c r="OG47" s="0"/>
      <c r="OH47" s="0"/>
      <c r="OI47" s="0"/>
      <c r="OJ47" s="0"/>
      <c r="OK47" s="0"/>
      <c r="OL47" s="0"/>
      <c r="OM47" s="0"/>
      <c r="ON47" s="0"/>
      <c r="OO47" s="0"/>
      <c r="OP47" s="0"/>
      <c r="OQ47" s="0"/>
      <c r="OR47" s="0"/>
      <c r="OS47" s="0"/>
      <c r="OT47" s="0"/>
      <c r="OU47" s="0"/>
      <c r="OV47" s="0"/>
      <c r="OW47" s="0"/>
      <c r="OX47" s="0"/>
      <c r="OY47" s="0"/>
      <c r="OZ47" s="0"/>
      <c r="PA47" s="0"/>
      <c r="PB47" s="0"/>
      <c r="PC47" s="0"/>
      <c r="PD47" s="0"/>
      <c r="PE47" s="0"/>
      <c r="PF47" s="0"/>
      <c r="PG47" s="0"/>
      <c r="PH47" s="0"/>
      <c r="PI47" s="0"/>
      <c r="PJ47" s="0"/>
      <c r="PK47" s="0"/>
      <c r="PL47" s="0"/>
      <c r="PM47" s="0"/>
      <c r="PN47" s="0"/>
      <c r="PO47" s="0"/>
      <c r="PP47" s="0"/>
      <c r="PQ47" s="0"/>
      <c r="PR47" s="0"/>
      <c r="PS47" s="0"/>
      <c r="PT47" s="0"/>
      <c r="PU47" s="0"/>
      <c r="PV47" s="0"/>
      <c r="PW47" s="0"/>
      <c r="PX47" s="0"/>
      <c r="PY47" s="0"/>
      <c r="PZ47" s="0"/>
      <c r="QA47" s="0"/>
      <c r="QB47" s="0"/>
      <c r="QC47" s="0"/>
      <c r="QD47" s="0"/>
      <c r="QE47" s="0"/>
      <c r="QF47" s="0"/>
      <c r="QG47" s="0"/>
      <c r="QH47" s="0"/>
      <c r="QI47" s="0"/>
      <c r="QJ47" s="0"/>
      <c r="QK47" s="0"/>
      <c r="QL47" s="0"/>
      <c r="QM47" s="0"/>
      <c r="QN47" s="0"/>
      <c r="QO47" s="0"/>
      <c r="QP47" s="0"/>
      <c r="QQ47" s="0"/>
      <c r="QR47" s="0"/>
      <c r="QS47" s="0"/>
      <c r="QT47" s="0"/>
      <c r="QU47" s="0"/>
      <c r="QV47" s="0"/>
      <c r="QW47" s="0"/>
      <c r="QX47" s="0"/>
      <c r="QY47" s="0"/>
      <c r="QZ47" s="0"/>
      <c r="RA47" s="0"/>
      <c r="RB47" s="0"/>
      <c r="RC47" s="0"/>
      <c r="RD47" s="0"/>
      <c r="RE47" s="0"/>
      <c r="RF47" s="0"/>
      <c r="RG47" s="0"/>
      <c r="RH47" s="0"/>
      <c r="RI47" s="0"/>
      <c r="RJ47" s="0"/>
      <c r="RK47" s="0"/>
      <c r="RL47" s="0"/>
      <c r="RM47" s="0"/>
      <c r="RN47" s="0"/>
      <c r="RO47" s="0"/>
      <c r="RP47" s="0"/>
      <c r="RQ47" s="0"/>
      <c r="RR47" s="0"/>
      <c r="RS47" s="0"/>
      <c r="RT47" s="0"/>
      <c r="RU47" s="0"/>
      <c r="RV47" s="0"/>
      <c r="RW47" s="0"/>
      <c r="RX47" s="0"/>
      <c r="RY47" s="0"/>
      <c r="RZ47" s="0"/>
      <c r="SA47" s="0"/>
      <c r="SB47" s="0"/>
      <c r="SC47" s="0"/>
      <c r="SD47" s="0"/>
      <c r="SE47" s="0"/>
      <c r="SF47" s="0"/>
      <c r="SG47" s="0"/>
      <c r="SH47" s="0"/>
      <c r="SI47" s="0"/>
      <c r="SJ47" s="0"/>
      <c r="SK47" s="0"/>
      <c r="SL47" s="0"/>
      <c r="SM47" s="0"/>
      <c r="SN47" s="0"/>
      <c r="SO47" s="0"/>
      <c r="SP47" s="0"/>
      <c r="SQ47" s="0"/>
      <c r="SR47" s="0"/>
      <c r="SS47" s="0"/>
      <c r="ST47" s="0"/>
      <c r="SU47" s="0"/>
      <c r="SV47" s="0"/>
      <c r="SW47" s="0"/>
      <c r="SX47" s="0"/>
      <c r="SY47" s="0"/>
      <c r="SZ47" s="0"/>
      <c r="TA47" s="0"/>
      <c r="TB47" s="0"/>
      <c r="TC47" s="0"/>
      <c r="TD47" s="0"/>
      <c r="TE47" s="0"/>
      <c r="TF47" s="0"/>
      <c r="TG47" s="0"/>
      <c r="TH47" s="0"/>
      <c r="TI47" s="0"/>
      <c r="TJ47" s="0"/>
      <c r="TK47" s="0"/>
      <c r="TL47" s="0"/>
      <c r="TM47" s="0"/>
      <c r="TN47" s="0"/>
      <c r="TO47" s="0"/>
      <c r="TP47" s="0"/>
      <c r="TQ47" s="0"/>
      <c r="TR47" s="0"/>
      <c r="TS47" s="0"/>
      <c r="TT47" s="0"/>
      <c r="TU47" s="0"/>
      <c r="TV47" s="0"/>
      <c r="TW47" s="0"/>
      <c r="TX47" s="0"/>
      <c r="TY47" s="0"/>
      <c r="TZ47" s="0"/>
      <c r="UA47" s="0"/>
      <c r="UB47" s="0"/>
      <c r="UC47" s="0"/>
      <c r="UD47" s="0"/>
      <c r="UE47" s="0"/>
      <c r="UF47" s="0"/>
      <c r="UG47" s="0"/>
      <c r="UH47" s="0"/>
      <c r="UI47" s="0"/>
      <c r="UJ47" s="0"/>
      <c r="UK47" s="0"/>
      <c r="UL47" s="0"/>
      <c r="UM47" s="0"/>
      <c r="UN47" s="0"/>
      <c r="UO47" s="0"/>
      <c r="UP47" s="0"/>
      <c r="UQ47" s="0"/>
      <c r="UR47" s="0"/>
      <c r="US47" s="0"/>
      <c r="UT47" s="0"/>
      <c r="UU47" s="0"/>
      <c r="UV47" s="0"/>
      <c r="UW47" s="0"/>
      <c r="UX47" s="0"/>
      <c r="UY47" s="0"/>
      <c r="UZ47" s="0"/>
      <c r="VA47" s="0"/>
      <c r="VB47" s="0"/>
      <c r="VC47" s="0"/>
      <c r="VD47" s="0"/>
      <c r="VE47" s="0"/>
      <c r="VF47" s="0"/>
      <c r="VG47" s="0"/>
      <c r="VH47" s="0"/>
      <c r="VI47" s="0"/>
      <c r="VJ47" s="0"/>
      <c r="VK47" s="0"/>
      <c r="VL47" s="0"/>
      <c r="VM47" s="0"/>
      <c r="VN47" s="0"/>
      <c r="VO47" s="0"/>
      <c r="VP47" s="0"/>
      <c r="VQ47" s="0"/>
      <c r="VR47" s="0"/>
      <c r="VS47" s="0"/>
      <c r="VT47" s="0"/>
      <c r="VU47" s="0"/>
      <c r="VV47" s="0"/>
      <c r="VW47" s="0"/>
      <c r="VX47" s="0"/>
      <c r="VY47" s="0"/>
      <c r="VZ47" s="0"/>
      <c r="WA47" s="0"/>
      <c r="WB47" s="0"/>
      <c r="WC47" s="0"/>
      <c r="WD47" s="0"/>
      <c r="WE47" s="0"/>
      <c r="WF47" s="0"/>
      <c r="WG47" s="0"/>
      <c r="WH47" s="0"/>
      <c r="WI47" s="0"/>
      <c r="WJ47" s="0"/>
      <c r="WK47" s="0"/>
      <c r="WL47" s="0"/>
      <c r="WM47" s="0"/>
      <c r="WN47" s="0"/>
      <c r="WO47" s="0"/>
      <c r="WP47" s="0"/>
      <c r="WQ47" s="0"/>
      <c r="WR47" s="0"/>
      <c r="WS47" s="0"/>
      <c r="WT47" s="0"/>
      <c r="WU47" s="0"/>
      <c r="WV47" s="0"/>
      <c r="WW47" s="0"/>
      <c r="WX47" s="0"/>
      <c r="WY47" s="0"/>
      <c r="WZ47" s="0"/>
      <c r="XA47" s="0"/>
      <c r="XB47" s="0"/>
      <c r="XC47" s="0"/>
      <c r="XD47" s="0"/>
      <c r="XE47" s="0"/>
      <c r="XF47" s="0"/>
      <c r="XG47" s="0"/>
      <c r="XH47" s="0"/>
      <c r="XI47" s="0"/>
      <c r="XJ47" s="0"/>
      <c r="XK47" s="0"/>
      <c r="XL47" s="0"/>
      <c r="XM47" s="0"/>
      <c r="XN47" s="0"/>
      <c r="XO47" s="0"/>
      <c r="XP47" s="0"/>
      <c r="XQ47" s="0"/>
      <c r="XR47" s="0"/>
      <c r="XS47" s="0"/>
      <c r="XT47" s="0"/>
      <c r="XU47" s="0"/>
      <c r="XV47" s="0"/>
      <c r="XW47" s="0"/>
      <c r="XX47" s="0"/>
      <c r="XY47" s="0"/>
      <c r="XZ47" s="0"/>
      <c r="YA47" s="0"/>
      <c r="YB47" s="0"/>
      <c r="YC47" s="0"/>
      <c r="YD47" s="0"/>
      <c r="YE47" s="0"/>
      <c r="YF47" s="0"/>
      <c r="YG47" s="0"/>
      <c r="YH47" s="0"/>
      <c r="YI47" s="0"/>
      <c r="YJ47" s="0"/>
      <c r="YK47" s="0"/>
      <c r="YL47" s="0"/>
      <c r="YM47" s="0"/>
      <c r="YN47" s="0"/>
      <c r="YO47" s="0"/>
      <c r="YP47" s="0"/>
      <c r="YQ47" s="0"/>
      <c r="YR47" s="0"/>
      <c r="YS47" s="0"/>
      <c r="YT47" s="0"/>
      <c r="YU47" s="0"/>
      <c r="YV47" s="0"/>
      <c r="YW47" s="0"/>
      <c r="YX47" s="0"/>
      <c r="YY47" s="0"/>
      <c r="YZ47" s="0"/>
      <c r="ZA47" s="0"/>
      <c r="ZB47" s="0"/>
      <c r="ZC47" s="0"/>
      <c r="ZD47" s="0"/>
      <c r="ZE47" s="0"/>
      <c r="ZF47" s="0"/>
      <c r="ZG47" s="0"/>
      <c r="ZH47" s="0"/>
      <c r="ZI47" s="0"/>
      <c r="ZJ47" s="0"/>
      <c r="ZK47" s="0"/>
      <c r="ZL47" s="0"/>
      <c r="ZM47" s="0"/>
      <c r="ZN47" s="0"/>
      <c r="ZO47" s="0"/>
      <c r="ZP47" s="0"/>
      <c r="ZQ47" s="0"/>
      <c r="ZR47" s="0"/>
      <c r="ZS47" s="0"/>
      <c r="ZT47" s="0"/>
      <c r="ZU47" s="0"/>
      <c r="ZV47" s="0"/>
      <c r="ZW47" s="0"/>
      <c r="ZX47" s="0"/>
      <c r="ZY47" s="0"/>
      <c r="ZZ47" s="0"/>
      <c r="AAA47" s="0"/>
      <c r="AAB47" s="0"/>
      <c r="AAC47" s="0"/>
      <c r="AAD47" s="0"/>
      <c r="AAE47" s="0"/>
      <c r="AAF47" s="0"/>
      <c r="AAG47" s="0"/>
      <c r="AAH47" s="0"/>
      <c r="AAI47" s="0"/>
      <c r="AAJ47" s="0"/>
      <c r="AAK47" s="0"/>
      <c r="AAL47" s="0"/>
      <c r="AAM47" s="0"/>
      <c r="AAN47" s="0"/>
      <c r="AAO47" s="0"/>
      <c r="AAP47" s="0"/>
      <c r="AAQ47" s="0"/>
      <c r="AAR47" s="0"/>
      <c r="AAS47" s="0"/>
      <c r="AAT47" s="0"/>
      <c r="AAU47" s="0"/>
      <c r="AAV47" s="0"/>
      <c r="AAW47" s="0"/>
      <c r="AAX47" s="0"/>
      <c r="AAY47" s="0"/>
      <c r="AAZ47" s="0"/>
      <c r="ABA47" s="0"/>
      <c r="ABB47" s="0"/>
      <c r="ABC47" s="0"/>
      <c r="ABD47" s="0"/>
      <c r="ABE47" s="0"/>
      <c r="ABF47" s="0"/>
      <c r="ABG47" s="0"/>
      <c r="ABH47" s="0"/>
      <c r="ABI47" s="0"/>
      <c r="ABJ47" s="0"/>
      <c r="ABK47" s="0"/>
      <c r="ABL47" s="0"/>
      <c r="ABM47" s="0"/>
      <c r="ABN47" s="0"/>
      <c r="ABO47" s="0"/>
      <c r="ABP47" s="0"/>
      <c r="ABQ47" s="0"/>
      <c r="ABR47" s="0"/>
      <c r="ABS47" s="0"/>
      <c r="ABT47" s="0"/>
      <c r="ABU47" s="0"/>
      <c r="ABV47" s="0"/>
      <c r="ABW47" s="0"/>
      <c r="ABX47" s="0"/>
      <c r="ABY47" s="0"/>
      <c r="ABZ47" s="0"/>
      <c r="ACA47" s="0"/>
      <c r="ACB47" s="0"/>
      <c r="ACC47" s="0"/>
      <c r="ACD47" s="0"/>
      <c r="ACE47" s="0"/>
      <c r="ACF47" s="0"/>
      <c r="ACG47" s="0"/>
      <c r="ACH47" s="0"/>
      <c r="ACI47" s="0"/>
      <c r="ACJ47" s="0"/>
      <c r="ACK47" s="0"/>
      <c r="ACL47" s="0"/>
      <c r="ACM47" s="0"/>
      <c r="ACN47" s="0"/>
      <c r="ACO47" s="0"/>
      <c r="ACP47" s="0"/>
      <c r="ACQ47" s="0"/>
      <c r="ACR47" s="0"/>
      <c r="ACS47" s="0"/>
      <c r="ACT47" s="0"/>
      <c r="ACU47" s="0"/>
      <c r="ACV47" s="0"/>
      <c r="ACW47" s="0"/>
      <c r="ACX47" s="0"/>
      <c r="ACY47" s="0"/>
      <c r="ACZ47" s="0"/>
      <c r="ADA47" s="0"/>
      <c r="ADB47" s="0"/>
      <c r="ADC47" s="0"/>
      <c r="ADD47" s="0"/>
      <c r="ADE47" s="0"/>
      <c r="ADF47" s="0"/>
      <c r="ADG47" s="0"/>
      <c r="ADH47" s="0"/>
      <c r="ADI47" s="0"/>
      <c r="ADJ47" s="0"/>
      <c r="ADK47" s="0"/>
      <c r="ADL47" s="0"/>
      <c r="ADM47" s="0"/>
      <c r="ADN47" s="0"/>
      <c r="ADO47" s="0"/>
      <c r="ADP47" s="0"/>
      <c r="ADQ47" s="0"/>
      <c r="ADR47" s="0"/>
      <c r="ADS47" s="0"/>
      <c r="ADT47" s="0"/>
      <c r="ADU47" s="0"/>
      <c r="ADV47" s="0"/>
      <c r="ADW47" s="0"/>
      <c r="ADX47" s="0"/>
      <c r="ADY47" s="0"/>
      <c r="ADZ47" s="0"/>
      <c r="AEA47" s="0"/>
      <c r="AEB47" s="0"/>
      <c r="AEC47" s="0"/>
      <c r="AED47" s="0"/>
      <c r="AEE47" s="0"/>
      <c r="AEF47" s="0"/>
      <c r="AEG47" s="0"/>
      <c r="AEH47" s="0"/>
      <c r="AEI47" s="0"/>
      <c r="AEJ47" s="0"/>
      <c r="AEK47" s="0"/>
      <c r="AEL47" s="0"/>
      <c r="AEM47" s="0"/>
      <c r="AEN47" s="0"/>
      <c r="AEO47" s="0"/>
      <c r="AEP47" s="0"/>
      <c r="AEQ47" s="0"/>
      <c r="AER47" s="0"/>
      <c r="AES47" s="0"/>
      <c r="AET47" s="0"/>
      <c r="AEU47" s="0"/>
      <c r="AEV47" s="0"/>
      <c r="AEW47" s="0"/>
      <c r="AEX47" s="0"/>
      <c r="AEY47" s="0"/>
      <c r="AEZ47" s="0"/>
      <c r="AFA47" s="0"/>
      <c r="AFB47" s="0"/>
      <c r="AFC47" s="0"/>
      <c r="AFD47" s="0"/>
      <c r="AFE47" s="0"/>
      <c r="AFF47" s="0"/>
      <c r="AFG47" s="0"/>
      <c r="AFH47" s="0"/>
      <c r="AFI47" s="0"/>
      <c r="AFJ47" s="0"/>
      <c r="AFK47" s="0"/>
      <c r="AFL47" s="0"/>
      <c r="AFM47" s="0"/>
      <c r="AFN47" s="0"/>
      <c r="AFO47" s="0"/>
      <c r="AFP47" s="0"/>
      <c r="AFQ47" s="0"/>
      <c r="AFR47" s="0"/>
      <c r="AFS47" s="0"/>
      <c r="AFT47" s="0"/>
      <c r="AFU47" s="0"/>
      <c r="AFV47" s="0"/>
      <c r="AFW47" s="0"/>
      <c r="AFX47" s="0"/>
      <c r="AFY47" s="0"/>
      <c r="AFZ47" s="0"/>
      <c r="AGA47" s="0"/>
      <c r="AGB47" s="0"/>
      <c r="AGC47" s="0"/>
      <c r="AGD47" s="0"/>
      <c r="AGE47" s="0"/>
      <c r="AGF47" s="0"/>
      <c r="AGG47" s="0"/>
      <c r="AGH47" s="0"/>
      <c r="AGI47" s="0"/>
      <c r="AGJ47" s="0"/>
      <c r="AGK47" s="0"/>
      <c r="AGL47" s="0"/>
      <c r="AGM47" s="0"/>
      <c r="AGN47" s="0"/>
      <c r="AGO47" s="0"/>
      <c r="AGP47" s="0"/>
      <c r="AGQ47" s="0"/>
      <c r="AGR47" s="0"/>
      <c r="AGS47" s="0"/>
      <c r="AGT47" s="0"/>
      <c r="AGU47" s="0"/>
      <c r="AGV47" s="0"/>
      <c r="AGW47" s="0"/>
      <c r="AGX47" s="0"/>
      <c r="AGY47" s="0"/>
      <c r="AGZ47" s="0"/>
      <c r="AHA47" s="0"/>
      <c r="AHB47" s="0"/>
      <c r="AHC47" s="0"/>
      <c r="AHD47" s="0"/>
      <c r="AHE47" s="0"/>
      <c r="AHF47" s="0"/>
      <c r="AHG47" s="0"/>
      <c r="AHH47" s="0"/>
      <c r="AHI47" s="0"/>
      <c r="AHJ47" s="0"/>
      <c r="AHK47" s="0"/>
      <c r="AHL47" s="0"/>
      <c r="AHM47" s="0"/>
      <c r="AHN47" s="0"/>
      <c r="AHO47" s="0"/>
      <c r="AHP47" s="0"/>
      <c r="AHQ47" s="0"/>
      <c r="AHR47" s="0"/>
      <c r="AHS47" s="0"/>
      <c r="AHT47" s="0"/>
      <c r="AHU47" s="0"/>
      <c r="AHV47" s="0"/>
      <c r="AHW47" s="0"/>
      <c r="AHX47" s="0"/>
      <c r="AHY47" s="0"/>
      <c r="AHZ47" s="0"/>
      <c r="AIA47" s="0"/>
      <c r="AIB47" s="0"/>
      <c r="AIC47" s="0"/>
      <c r="AID47" s="0"/>
      <c r="AIE47" s="0"/>
      <c r="AIF47" s="0"/>
      <c r="AIG47" s="0"/>
      <c r="AIH47" s="0"/>
      <c r="AII47" s="0"/>
      <c r="AIJ47" s="0"/>
      <c r="AIK47" s="0"/>
      <c r="AIL47" s="0"/>
      <c r="AIM47" s="0"/>
      <c r="AIN47" s="0"/>
      <c r="AIO47" s="0"/>
      <c r="AIP47" s="0"/>
      <c r="AIQ47" s="0"/>
      <c r="AIR47" s="0"/>
      <c r="AIS47" s="0"/>
      <c r="AIT47" s="0"/>
      <c r="AIU47" s="0"/>
      <c r="AIV47" s="0"/>
      <c r="AIW47" s="0"/>
      <c r="AIX47" s="0"/>
      <c r="AIY47" s="0"/>
      <c r="AIZ47" s="0"/>
      <c r="AJA47" s="0"/>
      <c r="AJB47" s="0"/>
      <c r="AJC47" s="0"/>
      <c r="AJD47" s="0"/>
      <c r="AJE47" s="0"/>
      <c r="AJF47" s="0"/>
      <c r="AJG47" s="0"/>
      <c r="AJH47" s="0"/>
      <c r="AJI47" s="0"/>
      <c r="AJJ47" s="0"/>
      <c r="AJK47" s="0"/>
      <c r="AJL47" s="0"/>
      <c r="AJM47" s="0"/>
      <c r="AJN47" s="0"/>
      <c r="AJO47" s="0"/>
      <c r="AJP47" s="0"/>
      <c r="AJQ47" s="0"/>
      <c r="AJR47" s="0"/>
      <c r="AJS47" s="0"/>
      <c r="AJT47" s="0"/>
      <c r="AJU47" s="0"/>
      <c r="AJV47" s="0"/>
      <c r="AJW47" s="0"/>
      <c r="AJX47" s="0"/>
      <c r="AJY47" s="0"/>
      <c r="AJZ47" s="0"/>
      <c r="AKA47" s="0"/>
      <c r="AKB47" s="0"/>
      <c r="AKC47" s="0"/>
      <c r="AKD47" s="0"/>
      <c r="AKE47" s="0"/>
      <c r="AKF47" s="0"/>
      <c r="AKG47" s="0"/>
      <c r="AKH47" s="0"/>
      <c r="AKI47" s="0"/>
      <c r="AKJ47" s="0"/>
      <c r="AKK47" s="0"/>
      <c r="AKL47" s="0"/>
      <c r="AKM47" s="0"/>
      <c r="AKN47" s="0"/>
      <c r="AKO47" s="0"/>
      <c r="AKP47" s="0"/>
      <c r="AKQ47" s="0"/>
      <c r="AKR47" s="0"/>
      <c r="AKS47" s="0"/>
      <c r="AKT47" s="0"/>
      <c r="AKU47" s="0"/>
      <c r="AKV47" s="0"/>
      <c r="AKW47" s="0"/>
      <c r="AKX47" s="0"/>
      <c r="AKY47" s="0"/>
      <c r="AKZ47" s="0"/>
      <c r="ALA47" s="0"/>
      <c r="ALB47" s="0"/>
      <c r="ALC47" s="0"/>
      <c r="ALD47" s="0"/>
      <c r="ALE47" s="0"/>
      <c r="ALF47" s="0"/>
      <c r="ALG47" s="0"/>
      <c r="ALH47" s="0"/>
      <c r="ALI47" s="0"/>
      <c r="ALJ47" s="0"/>
      <c r="ALK47" s="0"/>
      <c r="ALL47" s="0"/>
      <c r="ALM47" s="0"/>
      <c r="ALN47" s="0"/>
      <c r="ALO47" s="0"/>
      <c r="ALP47" s="0"/>
      <c r="ALQ47" s="0"/>
      <c r="ALR47" s="0"/>
      <c r="ALS47" s="0"/>
      <c r="ALT47" s="0"/>
      <c r="ALU47" s="0"/>
      <c r="ALV47" s="0"/>
      <c r="ALW47" s="0"/>
      <c r="ALX47" s="0"/>
      <c r="ALY47" s="0"/>
      <c r="ALZ47" s="0"/>
      <c r="AMA47" s="0"/>
      <c r="AMB47" s="0"/>
      <c r="AMC47" s="0"/>
      <c r="AMD47" s="0"/>
      <c r="AME47" s="0"/>
      <c r="AMF47" s="0"/>
      <c r="AMG47" s="0"/>
      <c r="AMH47" s="0"/>
      <c r="AMI47" s="0"/>
      <c r="AMJ47" s="0"/>
    </row>
    <row r="48" customFormat="false" ht="15.75" hidden="false" customHeight="false" outlineLevel="0" collapsed="false">
      <c r="A48" s="136"/>
      <c r="B48" s="35"/>
      <c r="C48" s="35"/>
      <c r="D48" s="35"/>
      <c r="E48" s="35"/>
      <c r="F48" s="35" t="n">
        <v>3</v>
      </c>
      <c r="G48" s="35" t="n">
        <v>5000</v>
      </c>
      <c r="H48" s="35" t="n">
        <f aca="false">(G48*F48)+1100*3</f>
        <v>18300</v>
      </c>
      <c r="I48" s="36" t="s">
        <v>3123</v>
      </c>
      <c r="J48" s="37" t="n">
        <v>18300</v>
      </c>
      <c r="K48" s="35" t="n">
        <v>0</v>
      </c>
      <c r="L48" s="35"/>
      <c r="M48" s="0"/>
      <c r="N48" s="0"/>
      <c r="O48" s="0"/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0"/>
      <c r="AC48" s="0"/>
      <c r="AD48" s="0"/>
      <c r="AE48" s="0"/>
      <c r="AF48" s="0"/>
      <c r="AG48" s="0"/>
      <c r="AH48" s="0"/>
      <c r="AI48" s="0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0"/>
      <c r="BC48" s="0"/>
      <c r="BD48" s="0"/>
      <c r="BE48" s="0"/>
      <c r="BF48" s="0"/>
      <c r="BG48" s="0"/>
      <c r="BH48" s="0"/>
      <c r="BI48" s="0"/>
      <c r="BJ48" s="0"/>
      <c r="BK48" s="0"/>
      <c r="BL48" s="0"/>
      <c r="BM48" s="0"/>
      <c r="BN48" s="0"/>
      <c r="BO48" s="0"/>
      <c r="BP48" s="0"/>
      <c r="BQ48" s="0"/>
      <c r="BR48" s="0"/>
      <c r="BS48" s="0"/>
      <c r="BT48" s="0"/>
      <c r="BU48" s="0"/>
      <c r="BV48" s="0"/>
      <c r="BW48" s="0"/>
      <c r="BX48" s="0"/>
      <c r="BY48" s="0"/>
      <c r="BZ48" s="0"/>
      <c r="CA48" s="0"/>
      <c r="CB48" s="0"/>
      <c r="CC48" s="0"/>
      <c r="CD48" s="0"/>
      <c r="CE48" s="0"/>
      <c r="CF48" s="0"/>
      <c r="CG48" s="0"/>
      <c r="CH48" s="0"/>
      <c r="CI48" s="0"/>
      <c r="CJ48" s="0"/>
      <c r="CK48" s="0"/>
      <c r="CL48" s="0"/>
      <c r="CM48" s="0"/>
      <c r="CN48" s="0"/>
      <c r="CO48" s="0"/>
      <c r="CP48" s="0"/>
      <c r="CQ48" s="0"/>
      <c r="CR48" s="0"/>
      <c r="CS48" s="0"/>
      <c r="CT48" s="0"/>
      <c r="CU48" s="0"/>
      <c r="CV48" s="0"/>
      <c r="CW48" s="0"/>
      <c r="CX48" s="0"/>
      <c r="CY48" s="0"/>
      <c r="CZ48" s="0"/>
      <c r="DA48" s="0"/>
      <c r="DB48" s="0"/>
      <c r="DC48" s="0"/>
      <c r="DD48" s="0"/>
      <c r="DE48" s="0"/>
      <c r="DF48" s="0"/>
      <c r="DG48" s="0"/>
      <c r="DH48" s="0"/>
      <c r="DI48" s="0"/>
      <c r="DJ48" s="0"/>
      <c r="DK48" s="0"/>
      <c r="DL48" s="0"/>
      <c r="DM48" s="0"/>
      <c r="DN48" s="0"/>
      <c r="DO48" s="0"/>
      <c r="DP48" s="0"/>
      <c r="DQ48" s="0"/>
      <c r="DR48" s="0"/>
      <c r="DS48" s="0"/>
      <c r="DT48" s="0"/>
      <c r="DU48" s="0"/>
      <c r="DV48" s="0"/>
      <c r="DW48" s="0"/>
      <c r="DX48" s="0"/>
      <c r="DY48" s="0"/>
      <c r="DZ48" s="0"/>
      <c r="EA48" s="0"/>
      <c r="EB48" s="0"/>
      <c r="EC48" s="0"/>
      <c r="ED48" s="0"/>
      <c r="EE48" s="0"/>
      <c r="EF48" s="0"/>
      <c r="EG48" s="0"/>
      <c r="EH48" s="0"/>
      <c r="EI48" s="0"/>
      <c r="EJ48" s="0"/>
      <c r="EK48" s="0"/>
      <c r="EL48" s="0"/>
      <c r="EM48" s="0"/>
      <c r="EN48" s="0"/>
      <c r="EO48" s="0"/>
      <c r="EP48" s="0"/>
      <c r="EQ48" s="0"/>
      <c r="ER48" s="0"/>
      <c r="ES48" s="0"/>
      <c r="ET48" s="0"/>
      <c r="EU48" s="0"/>
      <c r="EV48" s="0"/>
      <c r="EW48" s="0"/>
      <c r="EX48" s="0"/>
      <c r="EY48" s="0"/>
      <c r="EZ48" s="0"/>
      <c r="FA48" s="0"/>
      <c r="FB48" s="0"/>
      <c r="FC48" s="0"/>
      <c r="FD48" s="0"/>
      <c r="FE48" s="0"/>
      <c r="FF48" s="0"/>
      <c r="FG48" s="0"/>
      <c r="FH48" s="0"/>
      <c r="FI48" s="0"/>
      <c r="FJ48" s="0"/>
      <c r="FK48" s="0"/>
      <c r="FL48" s="0"/>
      <c r="FM48" s="0"/>
      <c r="FN48" s="0"/>
      <c r="FO48" s="0"/>
      <c r="FP48" s="0"/>
      <c r="FQ48" s="0"/>
      <c r="FR48" s="0"/>
      <c r="FS48" s="0"/>
      <c r="FT48" s="0"/>
      <c r="FU48" s="0"/>
      <c r="FV48" s="0"/>
      <c r="FW48" s="0"/>
      <c r="FX48" s="0"/>
      <c r="FY48" s="0"/>
      <c r="FZ48" s="0"/>
      <c r="GA48" s="0"/>
      <c r="GB48" s="0"/>
      <c r="GC48" s="0"/>
      <c r="GD48" s="0"/>
      <c r="GE48" s="0"/>
      <c r="GF48" s="0"/>
      <c r="GG48" s="0"/>
      <c r="GH48" s="0"/>
      <c r="GI48" s="0"/>
      <c r="GJ48" s="0"/>
      <c r="GK48" s="0"/>
      <c r="GL48" s="0"/>
      <c r="GM48" s="0"/>
      <c r="GN48" s="0"/>
      <c r="GO48" s="0"/>
      <c r="GP48" s="0"/>
      <c r="GQ48" s="0"/>
      <c r="GR48" s="0"/>
      <c r="GS48" s="0"/>
      <c r="GT48" s="0"/>
      <c r="GU48" s="0"/>
      <c r="GV48" s="0"/>
      <c r="GW48" s="0"/>
      <c r="GX48" s="0"/>
      <c r="GY48" s="0"/>
      <c r="GZ48" s="0"/>
      <c r="HA48" s="0"/>
      <c r="HB48" s="0"/>
      <c r="HC48" s="0"/>
      <c r="HD48" s="0"/>
      <c r="HE48" s="0"/>
      <c r="HF48" s="0"/>
      <c r="HG48" s="0"/>
      <c r="HH48" s="0"/>
      <c r="HI48" s="0"/>
      <c r="HJ48" s="0"/>
      <c r="HK48" s="0"/>
      <c r="HL48" s="0"/>
      <c r="HM48" s="0"/>
      <c r="HN48" s="0"/>
      <c r="HO48" s="0"/>
      <c r="HP48" s="0"/>
      <c r="HQ48" s="0"/>
      <c r="HR48" s="0"/>
      <c r="HS48" s="0"/>
      <c r="HT48" s="0"/>
      <c r="HU48" s="0"/>
      <c r="HV48" s="0"/>
      <c r="HW48" s="0"/>
      <c r="HX48" s="0"/>
      <c r="HY48" s="0"/>
      <c r="HZ48" s="0"/>
      <c r="IA48" s="0"/>
      <c r="IB48" s="0"/>
      <c r="IC48" s="0"/>
      <c r="ID48" s="0"/>
      <c r="IE48" s="0"/>
      <c r="IF48" s="0"/>
      <c r="IG48" s="0"/>
      <c r="IH48" s="0"/>
      <c r="II48" s="0"/>
      <c r="IJ48" s="0"/>
      <c r="IK48" s="0"/>
      <c r="IL48" s="0"/>
      <c r="IM48" s="0"/>
      <c r="IN48" s="0"/>
      <c r="IO48" s="0"/>
      <c r="IP48" s="0"/>
      <c r="IQ48" s="0"/>
      <c r="IR48" s="0"/>
      <c r="IS48" s="0"/>
      <c r="IT48" s="0"/>
      <c r="IU48" s="0"/>
      <c r="IV48" s="0"/>
      <c r="IW48" s="0"/>
      <c r="IX48" s="0"/>
      <c r="IY48" s="0"/>
      <c r="IZ48" s="0"/>
      <c r="JA48" s="0"/>
      <c r="JB48" s="0"/>
      <c r="JC48" s="0"/>
      <c r="JD48" s="0"/>
      <c r="JE48" s="0"/>
      <c r="JF48" s="0"/>
      <c r="JG48" s="0"/>
      <c r="JH48" s="0"/>
      <c r="JI48" s="0"/>
      <c r="JJ48" s="0"/>
      <c r="JK48" s="0"/>
      <c r="JL48" s="0"/>
      <c r="JM48" s="0"/>
      <c r="JN48" s="0"/>
      <c r="JO48" s="0"/>
      <c r="JP48" s="0"/>
      <c r="JQ48" s="0"/>
      <c r="JR48" s="0"/>
      <c r="JS48" s="0"/>
      <c r="JT48" s="0"/>
      <c r="JU48" s="0"/>
      <c r="JV48" s="0"/>
      <c r="JW48" s="0"/>
      <c r="JX48" s="0"/>
      <c r="JY48" s="0"/>
      <c r="JZ48" s="0"/>
      <c r="KA48" s="0"/>
      <c r="KB48" s="0"/>
      <c r="KC48" s="0"/>
      <c r="KD48" s="0"/>
      <c r="KE48" s="0"/>
      <c r="KF48" s="0"/>
      <c r="KG48" s="0"/>
      <c r="KH48" s="0"/>
      <c r="KI48" s="0"/>
      <c r="KJ48" s="0"/>
      <c r="KK48" s="0"/>
      <c r="KL48" s="0"/>
      <c r="KM48" s="0"/>
      <c r="KN48" s="0"/>
      <c r="KO48" s="0"/>
      <c r="KP48" s="0"/>
      <c r="KQ48" s="0"/>
      <c r="KR48" s="0"/>
      <c r="KS48" s="0"/>
      <c r="KT48" s="0"/>
      <c r="KU48" s="0"/>
      <c r="KV48" s="0"/>
      <c r="KW48" s="0"/>
      <c r="KX48" s="0"/>
      <c r="KY48" s="0"/>
      <c r="KZ48" s="0"/>
      <c r="LA48" s="0"/>
      <c r="LB48" s="0"/>
      <c r="LC48" s="0"/>
      <c r="LD48" s="0"/>
      <c r="LE48" s="0"/>
      <c r="LF48" s="0"/>
      <c r="LG48" s="0"/>
      <c r="LH48" s="0"/>
      <c r="LI48" s="0"/>
      <c r="LJ48" s="0"/>
      <c r="LK48" s="0"/>
      <c r="LL48" s="0"/>
      <c r="LM48" s="0"/>
      <c r="LN48" s="0"/>
      <c r="LO48" s="0"/>
      <c r="LP48" s="0"/>
      <c r="LQ48" s="0"/>
      <c r="LR48" s="0"/>
      <c r="LS48" s="0"/>
      <c r="LT48" s="0"/>
      <c r="LU48" s="0"/>
      <c r="LV48" s="0"/>
      <c r="LW48" s="0"/>
      <c r="LX48" s="0"/>
      <c r="LY48" s="0"/>
      <c r="LZ48" s="0"/>
      <c r="MA48" s="0"/>
      <c r="MB48" s="0"/>
      <c r="MC48" s="0"/>
      <c r="MD48" s="0"/>
      <c r="ME48" s="0"/>
      <c r="MF48" s="0"/>
      <c r="MG48" s="0"/>
      <c r="MH48" s="0"/>
      <c r="MI48" s="0"/>
      <c r="MJ48" s="0"/>
      <c r="MK48" s="0"/>
      <c r="ML48" s="0"/>
      <c r="MM48" s="0"/>
      <c r="MN48" s="0"/>
      <c r="MO48" s="0"/>
      <c r="MP48" s="0"/>
      <c r="MQ48" s="0"/>
      <c r="MR48" s="0"/>
      <c r="MS48" s="0"/>
      <c r="MT48" s="0"/>
      <c r="MU48" s="0"/>
      <c r="MV48" s="0"/>
      <c r="MW48" s="0"/>
      <c r="MX48" s="0"/>
      <c r="MY48" s="0"/>
      <c r="MZ48" s="0"/>
      <c r="NA48" s="0"/>
      <c r="NB48" s="0"/>
      <c r="NC48" s="0"/>
      <c r="ND48" s="0"/>
      <c r="NE48" s="0"/>
      <c r="NF48" s="0"/>
      <c r="NG48" s="0"/>
      <c r="NH48" s="0"/>
      <c r="NI48" s="0"/>
      <c r="NJ48" s="0"/>
      <c r="NK48" s="0"/>
      <c r="NL48" s="0"/>
      <c r="NM48" s="0"/>
      <c r="NN48" s="0"/>
      <c r="NO48" s="0"/>
      <c r="NP48" s="0"/>
      <c r="NQ48" s="0"/>
      <c r="NR48" s="0"/>
      <c r="NS48" s="0"/>
      <c r="NT48" s="0"/>
      <c r="NU48" s="0"/>
      <c r="NV48" s="0"/>
      <c r="NW48" s="0"/>
      <c r="NX48" s="0"/>
      <c r="NY48" s="0"/>
      <c r="NZ48" s="0"/>
      <c r="OA48" s="0"/>
      <c r="OB48" s="0"/>
      <c r="OC48" s="0"/>
      <c r="OD48" s="0"/>
      <c r="OE48" s="0"/>
      <c r="OF48" s="0"/>
      <c r="OG48" s="0"/>
      <c r="OH48" s="0"/>
      <c r="OI48" s="0"/>
      <c r="OJ48" s="0"/>
      <c r="OK48" s="0"/>
      <c r="OL48" s="0"/>
      <c r="OM48" s="0"/>
      <c r="ON48" s="0"/>
      <c r="OO48" s="0"/>
      <c r="OP48" s="0"/>
      <c r="OQ48" s="0"/>
      <c r="OR48" s="0"/>
      <c r="OS48" s="0"/>
      <c r="OT48" s="0"/>
      <c r="OU48" s="0"/>
      <c r="OV48" s="0"/>
      <c r="OW48" s="0"/>
      <c r="OX48" s="0"/>
      <c r="OY48" s="0"/>
      <c r="OZ48" s="0"/>
      <c r="PA48" s="0"/>
      <c r="PB48" s="0"/>
      <c r="PC48" s="0"/>
      <c r="PD48" s="0"/>
      <c r="PE48" s="0"/>
      <c r="PF48" s="0"/>
      <c r="PG48" s="0"/>
      <c r="PH48" s="0"/>
      <c r="PI48" s="0"/>
      <c r="PJ48" s="0"/>
      <c r="PK48" s="0"/>
      <c r="PL48" s="0"/>
      <c r="PM48" s="0"/>
      <c r="PN48" s="0"/>
      <c r="PO48" s="0"/>
      <c r="PP48" s="0"/>
      <c r="PQ48" s="0"/>
      <c r="PR48" s="0"/>
      <c r="PS48" s="0"/>
      <c r="PT48" s="0"/>
      <c r="PU48" s="0"/>
      <c r="PV48" s="0"/>
      <c r="PW48" s="0"/>
      <c r="PX48" s="0"/>
      <c r="PY48" s="0"/>
      <c r="PZ48" s="0"/>
      <c r="QA48" s="0"/>
      <c r="QB48" s="0"/>
      <c r="QC48" s="0"/>
      <c r="QD48" s="0"/>
      <c r="QE48" s="0"/>
      <c r="QF48" s="0"/>
      <c r="QG48" s="0"/>
      <c r="QH48" s="0"/>
      <c r="QI48" s="0"/>
      <c r="QJ48" s="0"/>
      <c r="QK48" s="0"/>
      <c r="QL48" s="0"/>
      <c r="QM48" s="0"/>
      <c r="QN48" s="0"/>
      <c r="QO48" s="0"/>
      <c r="QP48" s="0"/>
      <c r="QQ48" s="0"/>
      <c r="QR48" s="0"/>
      <c r="QS48" s="0"/>
      <c r="QT48" s="0"/>
      <c r="QU48" s="0"/>
      <c r="QV48" s="0"/>
      <c r="QW48" s="0"/>
      <c r="QX48" s="0"/>
      <c r="QY48" s="0"/>
      <c r="QZ48" s="0"/>
      <c r="RA48" s="0"/>
      <c r="RB48" s="0"/>
      <c r="RC48" s="0"/>
      <c r="RD48" s="0"/>
      <c r="RE48" s="0"/>
      <c r="RF48" s="0"/>
      <c r="RG48" s="0"/>
      <c r="RH48" s="0"/>
      <c r="RI48" s="0"/>
      <c r="RJ48" s="0"/>
      <c r="RK48" s="0"/>
      <c r="RL48" s="0"/>
      <c r="RM48" s="0"/>
      <c r="RN48" s="0"/>
      <c r="RO48" s="0"/>
      <c r="RP48" s="0"/>
      <c r="RQ48" s="0"/>
      <c r="RR48" s="0"/>
      <c r="RS48" s="0"/>
      <c r="RT48" s="0"/>
      <c r="RU48" s="0"/>
      <c r="RV48" s="0"/>
      <c r="RW48" s="0"/>
      <c r="RX48" s="0"/>
      <c r="RY48" s="0"/>
      <c r="RZ48" s="0"/>
      <c r="SA48" s="0"/>
      <c r="SB48" s="0"/>
      <c r="SC48" s="0"/>
      <c r="SD48" s="0"/>
      <c r="SE48" s="0"/>
      <c r="SF48" s="0"/>
      <c r="SG48" s="0"/>
      <c r="SH48" s="0"/>
      <c r="SI48" s="0"/>
      <c r="SJ48" s="0"/>
      <c r="SK48" s="0"/>
      <c r="SL48" s="0"/>
      <c r="SM48" s="0"/>
      <c r="SN48" s="0"/>
      <c r="SO48" s="0"/>
      <c r="SP48" s="0"/>
      <c r="SQ48" s="0"/>
      <c r="SR48" s="0"/>
      <c r="SS48" s="0"/>
      <c r="ST48" s="0"/>
      <c r="SU48" s="0"/>
      <c r="SV48" s="0"/>
      <c r="SW48" s="0"/>
      <c r="SX48" s="0"/>
      <c r="SY48" s="0"/>
      <c r="SZ48" s="0"/>
      <c r="TA48" s="0"/>
      <c r="TB48" s="0"/>
      <c r="TC48" s="0"/>
      <c r="TD48" s="0"/>
      <c r="TE48" s="0"/>
      <c r="TF48" s="0"/>
      <c r="TG48" s="0"/>
      <c r="TH48" s="0"/>
      <c r="TI48" s="0"/>
      <c r="TJ48" s="0"/>
      <c r="TK48" s="0"/>
      <c r="TL48" s="0"/>
      <c r="TM48" s="0"/>
      <c r="TN48" s="0"/>
      <c r="TO48" s="0"/>
      <c r="TP48" s="0"/>
      <c r="TQ48" s="0"/>
      <c r="TR48" s="0"/>
      <c r="TS48" s="0"/>
      <c r="TT48" s="0"/>
      <c r="TU48" s="0"/>
      <c r="TV48" s="0"/>
      <c r="TW48" s="0"/>
      <c r="TX48" s="0"/>
      <c r="TY48" s="0"/>
      <c r="TZ48" s="0"/>
      <c r="UA48" s="0"/>
      <c r="UB48" s="0"/>
      <c r="UC48" s="0"/>
      <c r="UD48" s="0"/>
      <c r="UE48" s="0"/>
      <c r="UF48" s="0"/>
      <c r="UG48" s="0"/>
      <c r="UH48" s="0"/>
      <c r="UI48" s="0"/>
      <c r="UJ48" s="0"/>
      <c r="UK48" s="0"/>
      <c r="UL48" s="0"/>
      <c r="UM48" s="0"/>
      <c r="UN48" s="0"/>
      <c r="UO48" s="0"/>
      <c r="UP48" s="0"/>
      <c r="UQ48" s="0"/>
      <c r="UR48" s="0"/>
      <c r="US48" s="0"/>
      <c r="UT48" s="0"/>
      <c r="UU48" s="0"/>
      <c r="UV48" s="0"/>
      <c r="UW48" s="0"/>
      <c r="UX48" s="0"/>
      <c r="UY48" s="0"/>
      <c r="UZ48" s="0"/>
      <c r="VA48" s="0"/>
      <c r="VB48" s="0"/>
      <c r="VC48" s="0"/>
      <c r="VD48" s="0"/>
      <c r="VE48" s="0"/>
      <c r="VF48" s="0"/>
      <c r="VG48" s="0"/>
      <c r="VH48" s="0"/>
      <c r="VI48" s="0"/>
      <c r="VJ48" s="0"/>
      <c r="VK48" s="0"/>
      <c r="VL48" s="0"/>
      <c r="VM48" s="0"/>
      <c r="VN48" s="0"/>
      <c r="VO48" s="0"/>
      <c r="VP48" s="0"/>
      <c r="VQ48" s="0"/>
      <c r="VR48" s="0"/>
      <c r="VS48" s="0"/>
      <c r="VT48" s="0"/>
      <c r="VU48" s="0"/>
      <c r="VV48" s="0"/>
      <c r="VW48" s="0"/>
      <c r="VX48" s="0"/>
      <c r="VY48" s="0"/>
      <c r="VZ48" s="0"/>
      <c r="WA48" s="0"/>
      <c r="WB48" s="0"/>
      <c r="WC48" s="0"/>
      <c r="WD48" s="0"/>
      <c r="WE48" s="0"/>
      <c r="WF48" s="0"/>
      <c r="WG48" s="0"/>
      <c r="WH48" s="0"/>
      <c r="WI48" s="0"/>
      <c r="WJ48" s="0"/>
      <c r="WK48" s="0"/>
      <c r="WL48" s="0"/>
      <c r="WM48" s="0"/>
      <c r="WN48" s="0"/>
      <c r="WO48" s="0"/>
      <c r="WP48" s="0"/>
      <c r="WQ48" s="0"/>
      <c r="WR48" s="0"/>
      <c r="WS48" s="0"/>
      <c r="WT48" s="0"/>
      <c r="WU48" s="0"/>
      <c r="WV48" s="0"/>
      <c r="WW48" s="0"/>
      <c r="WX48" s="0"/>
      <c r="WY48" s="0"/>
      <c r="WZ48" s="0"/>
      <c r="XA48" s="0"/>
      <c r="XB48" s="0"/>
      <c r="XC48" s="0"/>
      <c r="XD48" s="0"/>
      <c r="XE48" s="0"/>
      <c r="XF48" s="0"/>
      <c r="XG48" s="0"/>
      <c r="XH48" s="0"/>
      <c r="XI48" s="0"/>
      <c r="XJ48" s="0"/>
      <c r="XK48" s="0"/>
      <c r="XL48" s="0"/>
      <c r="XM48" s="0"/>
      <c r="XN48" s="0"/>
      <c r="XO48" s="0"/>
      <c r="XP48" s="0"/>
      <c r="XQ48" s="0"/>
      <c r="XR48" s="0"/>
      <c r="XS48" s="0"/>
      <c r="XT48" s="0"/>
      <c r="XU48" s="0"/>
      <c r="XV48" s="0"/>
      <c r="XW48" s="0"/>
      <c r="XX48" s="0"/>
      <c r="XY48" s="0"/>
      <c r="XZ48" s="0"/>
      <c r="YA48" s="0"/>
      <c r="YB48" s="0"/>
      <c r="YC48" s="0"/>
      <c r="YD48" s="0"/>
      <c r="YE48" s="0"/>
      <c r="YF48" s="0"/>
      <c r="YG48" s="0"/>
      <c r="YH48" s="0"/>
      <c r="YI48" s="0"/>
      <c r="YJ48" s="0"/>
      <c r="YK48" s="0"/>
      <c r="YL48" s="0"/>
      <c r="YM48" s="0"/>
      <c r="YN48" s="0"/>
      <c r="YO48" s="0"/>
      <c r="YP48" s="0"/>
      <c r="YQ48" s="0"/>
      <c r="YR48" s="0"/>
      <c r="YS48" s="0"/>
      <c r="YT48" s="0"/>
      <c r="YU48" s="0"/>
      <c r="YV48" s="0"/>
      <c r="YW48" s="0"/>
      <c r="YX48" s="0"/>
      <c r="YY48" s="0"/>
      <c r="YZ48" s="0"/>
      <c r="ZA48" s="0"/>
      <c r="ZB48" s="0"/>
      <c r="ZC48" s="0"/>
      <c r="ZD48" s="0"/>
      <c r="ZE48" s="0"/>
      <c r="ZF48" s="0"/>
      <c r="ZG48" s="0"/>
      <c r="ZH48" s="0"/>
      <c r="ZI48" s="0"/>
      <c r="ZJ48" s="0"/>
      <c r="ZK48" s="0"/>
      <c r="ZL48" s="0"/>
      <c r="ZM48" s="0"/>
      <c r="ZN48" s="0"/>
      <c r="ZO48" s="0"/>
      <c r="ZP48" s="0"/>
      <c r="ZQ48" s="0"/>
      <c r="ZR48" s="0"/>
      <c r="ZS48" s="0"/>
      <c r="ZT48" s="0"/>
      <c r="ZU48" s="0"/>
      <c r="ZV48" s="0"/>
      <c r="ZW48" s="0"/>
      <c r="ZX48" s="0"/>
      <c r="ZY48" s="0"/>
      <c r="ZZ48" s="0"/>
      <c r="AAA48" s="0"/>
      <c r="AAB48" s="0"/>
      <c r="AAC48" s="0"/>
      <c r="AAD48" s="0"/>
      <c r="AAE48" s="0"/>
      <c r="AAF48" s="0"/>
      <c r="AAG48" s="0"/>
      <c r="AAH48" s="0"/>
      <c r="AAI48" s="0"/>
      <c r="AAJ48" s="0"/>
      <c r="AAK48" s="0"/>
      <c r="AAL48" s="0"/>
      <c r="AAM48" s="0"/>
      <c r="AAN48" s="0"/>
      <c r="AAO48" s="0"/>
      <c r="AAP48" s="0"/>
      <c r="AAQ48" s="0"/>
      <c r="AAR48" s="0"/>
      <c r="AAS48" s="0"/>
      <c r="AAT48" s="0"/>
      <c r="AAU48" s="0"/>
      <c r="AAV48" s="0"/>
      <c r="AAW48" s="0"/>
      <c r="AAX48" s="0"/>
      <c r="AAY48" s="0"/>
      <c r="AAZ48" s="0"/>
      <c r="ABA48" s="0"/>
      <c r="ABB48" s="0"/>
      <c r="ABC48" s="0"/>
      <c r="ABD48" s="0"/>
      <c r="ABE48" s="0"/>
      <c r="ABF48" s="0"/>
      <c r="ABG48" s="0"/>
      <c r="ABH48" s="0"/>
      <c r="ABI48" s="0"/>
      <c r="ABJ48" s="0"/>
      <c r="ABK48" s="0"/>
      <c r="ABL48" s="0"/>
      <c r="ABM48" s="0"/>
      <c r="ABN48" s="0"/>
      <c r="ABO48" s="0"/>
      <c r="ABP48" s="0"/>
      <c r="ABQ48" s="0"/>
      <c r="ABR48" s="0"/>
      <c r="ABS48" s="0"/>
      <c r="ABT48" s="0"/>
      <c r="ABU48" s="0"/>
      <c r="ABV48" s="0"/>
      <c r="ABW48" s="0"/>
      <c r="ABX48" s="0"/>
      <c r="ABY48" s="0"/>
      <c r="ABZ48" s="0"/>
      <c r="ACA48" s="0"/>
      <c r="ACB48" s="0"/>
      <c r="ACC48" s="0"/>
      <c r="ACD48" s="0"/>
      <c r="ACE48" s="0"/>
      <c r="ACF48" s="0"/>
      <c r="ACG48" s="0"/>
      <c r="ACH48" s="0"/>
      <c r="ACI48" s="0"/>
      <c r="ACJ48" s="0"/>
      <c r="ACK48" s="0"/>
      <c r="ACL48" s="0"/>
      <c r="ACM48" s="0"/>
      <c r="ACN48" s="0"/>
      <c r="ACO48" s="0"/>
      <c r="ACP48" s="0"/>
      <c r="ACQ48" s="0"/>
      <c r="ACR48" s="0"/>
      <c r="ACS48" s="0"/>
      <c r="ACT48" s="0"/>
      <c r="ACU48" s="0"/>
      <c r="ACV48" s="0"/>
      <c r="ACW48" s="0"/>
      <c r="ACX48" s="0"/>
      <c r="ACY48" s="0"/>
      <c r="ACZ48" s="0"/>
      <c r="ADA48" s="0"/>
      <c r="ADB48" s="0"/>
      <c r="ADC48" s="0"/>
      <c r="ADD48" s="0"/>
      <c r="ADE48" s="0"/>
      <c r="ADF48" s="0"/>
      <c r="ADG48" s="0"/>
      <c r="ADH48" s="0"/>
      <c r="ADI48" s="0"/>
      <c r="ADJ48" s="0"/>
      <c r="ADK48" s="0"/>
      <c r="ADL48" s="0"/>
      <c r="ADM48" s="0"/>
      <c r="ADN48" s="0"/>
      <c r="ADO48" s="0"/>
      <c r="ADP48" s="0"/>
      <c r="ADQ48" s="0"/>
      <c r="ADR48" s="0"/>
      <c r="ADS48" s="0"/>
      <c r="ADT48" s="0"/>
      <c r="ADU48" s="0"/>
      <c r="ADV48" s="0"/>
      <c r="ADW48" s="0"/>
      <c r="ADX48" s="0"/>
      <c r="ADY48" s="0"/>
      <c r="ADZ48" s="0"/>
      <c r="AEA48" s="0"/>
      <c r="AEB48" s="0"/>
      <c r="AEC48" s="0"/>
      <c r="AED48" s="0"/>
      <c r="AEE48" s="0"/>
      <c r="AEF48" s="0"/>
      <c r="AEG48" s="0"/>
      <c r="AEH48" s="0"/>
      <c r="AEI48" s="0"/>
      <c r="AEJ48" s="0"/>
      <c r="AEK48" s="0"/>
      <c r="AEL48" s="0"/>
      <c r="AEM48" s="0"/>
      <c r="AEN48" s="0"/>
      <c r="AEO48" s="0"/>
      <c r="AEP48" s="0"/>
      <c r="AEQ48" s="0"/>
      <c r="AER48" s="0"/>
      <c r="AES48" s="0"/>
      <c r="AET48" s="0"/>
      <c r="AEU48" s="0"/>
      <c r="AEV48" s="0"/>
      <c r="AEW48" s="0"/>
      <c r="AEX48" s="0"/>
      <c r="AEY48" s="0"/>
      <c r="AEZ48" s="0"/>
      <c r="AFA48" s="0"/>
      <c r="AFB48" s="0"/>
      <c r="AFC48" s="0"/>
      <c r="AFD48" s="0"/>
      <c r="AFE48" s="0"/>
      <c r="AFF48" s="0"/>
      <c r="AFG48" s="0"/>
      <c r="AFH48" s="0"/>
      <c r="AFI48" s="0"/>
      <c r="AFJ48" s="0"/>
      <c r="AFK48" s="0"/>
      <c r="AFL48" s="0"/>
      <c r="AFM48" s="0"/>
      <c r="AFN48" s="0"/>
      <c r="AFO48" s="0"/>
      <c r="AFP48" s="0"/>
      <c r="AFQ48" s="0"/>
      <c r="AFR48" s="0"/>
      <c r="AFS48" s="0"/>
      <c r="AFT48" s="0"/>
      <c r="AFU48" s="0"/>
      <c r="AFV48" s="0"/>
      <c r="AFW48" s="0"/>
      <c r="AFX48" s="0"/>
      <c r="AFY48" s="0"/>
      <c r="AFZ48" s="0"/>
      <c r="AGA48" s="0"/>
      <c r="AGB48" s="0"/>
      <c r="AGC48" s="0"/>
      <c r="AGD48" s="0"/>
      <c r="AGE48" s="0"/>
      <c r="AGF48" s="0"/>
      <c r="AGG48" s="0"/>
      <c r="AGH48" s="0"/>
      <c r="AGI48" s="0"/>
      <c r="AGJ48" s="0"/>
      <c r="AGK48" s="0"/>
      <c r="AGL48" s="0"/>
      <c r="AGM48" s="0"/>
      <c r="AGN48" s="0"/>
      <c r="AGO48" s="0"/>
      <c r="AGP48" s="0"/>
      <c r="AGQ48" s="0"/>
      <c r="AGR48" s="0"/>
      <c r="AGS48" s="0"/>
      <c r="AGT48" s="0"/>
      <c r="AGU48" s="0"/>
      <c r="AGV48" s="0"/>
      <c r="AGW48" s="0"/>
      <c r="AGX48" s="0"/>
      <c r="AGY48" s="0"/>
      <c r="AGZ48" s="0"/>
      <c r="AHA48" s="0"/>
      <c r="AHB48" s="0"/>
      <c r="AHC48" s="0"/>
      <c r="AHD48" s="0"/>
      <c r="AHE48" s="0"/>
      <c r="AHF48" s="0"/>
      <c r="AHG48" s="0"/>
      <c r="AHH48" s="0"/>
      <c r="AHI48" s="0"/>
      <c r="AHJ48" s="0"/>
      <c r="AHK48" s="0"/>
      <c r="AHL48" s="0"/>
      <c r="AHM48" s="0"/>
      <c r="AHN48" s="0"/>
      <c r="AHO48" s="0"/>
      <c r="AHP48" s="0"/>
      <c r="AHQ48" s="0"/>
      <c r="AHR48" s="0"/>
      <c r="AHS48" s="0"/>
      <c r="AHT48" s="0"/>
      <c r="AHU48" s="0"/>
      <c r="AHV48" s="0"/>
      <c r="AHW48" s="0"/>
      <c r="AHX48" s="0"/>
      <c r="AHY48" s="0"/>
      <c r="AHZ48" s="0"/>
      <c r="AIA48" s="0"/>
      <c r="AIB48" s="0"/>
      <c r="AIC48" s="0"/>
      <c r="AID48" s="0"/>
      <c r="AIE48" s="0"/>
      <c r="AIF48" s="0"/>
      <c r="AIG48" s="0"/>
      <c r="AIH48" s="0"/>
      <c r="AII48" s="0"/>
      <c r="AIJ48" s="0"/>
      <c r="AIK48" s="0"/>
      <c r="AIL48" s="0"/>
      <c r="AIM48" s="0"/>
      <c r="AIN48" s="0"/>
      <c r="AIO48" s="0"/>
      <c r="AIP48" s="0"/>
      <c r="AIQ48" s="0"/>
      <c r="AIR48" s="0"/>
      <c r="AIS48" s="0"/>
      <c r="AIT48" s="0"/>
      <c r="AIU48" s="0"/>
      <c r="AIV48" s="0"/>
      <c r="AIW48" s="0"/>
      <c r="AIX48" s="0"/>
      <c r="AIY48" s="0"/>
      <c r="AIZ48" s="0"/>
      <c r="AJA48" s="0"/>
      <c r="AJB48" s="0"/>
      <c r="AJC48" s="0"/>
      <c r="AJD48" s="0"/>
      <c r="AJE48" s="0"/>
      <c r="AJF48" s="0"/>
      <c r="AJG48" s="0"/>
      <c r="AJH48" s="0"/>
      <c r="AJI48" s="0"/>
      <c r="AJJ48" s="0"/>
      <c r="AJK48" s="0"/>
      <c r="AJL48" s="0"/>
      <c r="AJM48" s="0"/>
      <c r="AJN48" s="0"/>
      <c r="AJO48" s="0"/>
      <c r="AJP48" s="0"/>
      <c r="AJQ48" s="0"/>
      <c r="AJR48" s="0"/>
      <c r="AJS48" s="0"/>
      <c r="AJT48" s="0"/>
      <c r="AJU48" s="0"/>
      <c r="AJV48" s="0"/>
      <c r="AJW48" s="0"/>
      <c r="AJX48" s="0"/>
      <c r="AJY48" s="0"/>
      <c r="AJZ48" s="0"/>
      <c r="AKA48" s="0"/>
      <c r="AKB48" s="0"/>
      <c r="AKC48" s="0"/>
      <c r="AKD48" s="0"/>
      <c r="AKE48" s="0"/>
      <c r="AKF48" s="0"/>
      <c r="AKG48" s="0"/>
      <c r="AKH48" s="0"/>
      <c r="AKI48" s="0"/>
      <c r="AKJ48" s="0"/>
      <c r="AKK48" s="0"/>
      <c r="AKL48" s="0"/>
      <c r="AKM48" s="0"/>
      <c r="AKN48" s="0"/>
      <c r="AKO48" s="0"/>
      <c r="AKP48" s="0"/>
      <c r="AKQ48" s="0"/>
      <c r="AKR48" s="0"/>
      <c r="AKS48" s="0"/>
      <c r="AKT48" s="0"/>
      <c r="AKU48" s="0"/>
      <c r="AKV48" s="0"/>
      <c r="AKW48" s="0"/>
      <c r="AKX48" s="0"/>
      <c r="AKY48" s="0"/>
      <c r="AKZ48" s="0"/>
      <c r="ALA48" s="0"/>
      <c r="ALB48" s="0"/>
      <c r="ALC48" s="0"/>
      <c r="ALD48" s="0"/>
      <c r="ALE48" s="0"/>
      <c r="ALF48" s="0"/>
      <c r="ALG48" s="0"/>
      <c r="ALH48" s="0"/>
      <c r="ALI48" s="0"/>
      <c r="ALJ48" s="0"/>
      <c r="ALK48" s="0"/>
      <c r="ALL48" s="0"/>
      <c r="ALM48" s="0"/>
      <c r="ALN48" s="0"/>
      <c r="ALO48" s="0"/>
      <c r="ALP48" s="0"/>
      <c r="ALQ48" s="0"/>
      <c r="ALR48" s="0"/>
      <c r="ALS48" s="0"/>
      <c r="ALT48" s="0"/>
      <c r="ALU48" s="0"/>
      <c r="ALV48" s="0"/>
      <c r="ALW48" s="0"/>
      <c r="ALX48" s="0"/>
      <c r="ALY48" s="0"/>
      <c r="ALZ48" s="0"/>
      <c r="AMA48" s="0"/>
      <c r="AMB48" s="0"/>
      <c r="AMC48" s="0"/>
      <c r="AMD48" s="0"/>
      <c r="AME48" s="0"/>
      <c r="AMF48" s="0"/>
      <c r="AMG48" s="0"/>
      <c r="AMH48" s="0"/>
      <c r="AMI48" s="0"/>
      <c r="AMJ48" s="0"/>
    </row>
    <row r="49" customFormat="false" ht="15.75" hidden="false" customHeight="false" outlineLevel="0" collapsed="false">
      <c r="A49" s="136" t="s">
        <v>5892</v>
      </c>
      <c r="B49" s="35" t="s">
        <v>5893</v>
      </c>
      <c r="C49" s="35" t="s">
        <v>3121</v>
      </c>
      <c r="D49" s="35" t="s">
        <v>142</v>
      </c>
      <c r="E49" s="35" t="n">
        <v>31315.5</v>
      </c>
      <c r="F49" s="35" t="n">
        <v>3</v>
      </c>
      <c r="G49" s="35" t="n">
        <v>3853.5</v>
      </c>
      <c r="H49" s="35" t="n">
        <f aca="false">G49*F49</f>
        <v>11560.5</v>
      </c>
      <c r="I49" s="36" t="s">
        <v>5894</v>
      </c>
      <c r="J49" s="37" t="n">
        <v>11560.5</v>
      </c>
      <c r="K49" s="35" t="n">
        <f aca="false">H49+H50-J49-J50</f>
        <v>0</v>
      </c>
      <c r="L49" s="35"/>
      <c r="M49" s="0"/>
      <c r="N49" s="0"/>
      <c r="O49" s="0"/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0"/>
      <c r="AC49" s="0"/>
      <c r="AD49" s="0"/>
      <c r="AE49" s="0"/>
      <c r="AF49" s="0"/>
      <c r="AG49" s="0"/>
      <c r="AH49" s="0"/>
      <c r="AI49" s="0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0"/>
      <c r="BC49" s="0"/>
      <c r="BD49" s="0"/>
      <c r="BE49" s="0"/>
      <c r="BF49" s="0"/>
      <c r="BG49" s="0"/>
      <c r="BH49" s="0"/>
      <c r="BI49" s="0"/>
      <c r="BJ49" s="0"/>
      <c r="BK49" s="0"/>
      <c r="BL49" s="0"/>
      <c r="BM49" s="0"/>
      <c r="BN49" s="0"/>
      <c r="BO49" s="0"/>
      <c r="BP49" s="0"/>
      <c r="BQ49" s="0"/>
      <c r="BR49" s="0"/>
      <c r="BS49" s="0"/>
      <c r="BT49" s="0"/>
      <c r="BU49" s="0"/>
      <c r="BV49" s="0"/>
      <c r="BW49" s="0"/>
      <c r="BX49" s="0"/>
      <c r="BY49" s="0"/>
      <c r="BZ49" s="0"/>
      <c r="CA49" s="0"/>
      <c r="CB49" s="0"/>
      <c r="CC49" s="0"/>
      <c r="CD49" s="0"/>
      <c r="CE49" s="0"/>
      <c r="CF49" s="0"/>
      <c r="CG49" s="0"/>
      <c r="CH49" s="0"/>
      <c r="CI49" s="0"/>
      <c r="CJ49" s="0"/>
      <c r="CK49" s="0"/>
      <c r="CL49" s="0"/>
      <c r="CM49" s="0"/>
      <c r="CN49" s="0"/>
      <c r="CO49" s="0"/>
      <c r="CP49" s="0"/>
      <c r="CQ49" s="0"/>
      <c r="CR49" s="0"/>
      <c r="CS49" s="0"/>
      <c r="CT49" s="0"/>
      <c r="CU49" s="0"/>
      <c r="CV49" s="0"/>
      <c r="CW49" s="0"/>
      <c r="CX49" s="0"/>
      <c r="CY49" s="0"/>
      <c r="CZ49" s="0"/>
      <c r="DA49" s="0"/>
      <c r="DB49" s="0"/>
      <c r="DC49" s="0"/>
      <c r="DD49" s="0"/>
      <c r="DE49" s="0"/>
      <c r="DF49" s="0"/>
      <c r="DG49" s="0"/>
      <c r="DH49" s="0"/>
      <c r="DI49" s="0"/>
      <c r="DJ49" s="0"/>
      <c r="DK49" s="0"/>
      <c r="DL49" s="0"/>
      <c r="DM49" s="0"/>
      <c r="DN49" s="0"/>
      <c r="DO49" s="0"/>
      <c r="DP49" s="0"/>
      <c r="DQ49" s="0"/>
      <c r="DR49" s="0"/>
      <c r="DS49" s="0"/>
      <c r="DT49" s="0"/>
      <c r="DU49" s="0"/>
      <c r="DV49" s="0"/>
      <c r="DW49" s="0"/>
      <c r="DX49" s="0"/>
      <c r="DY49" s="0"/>
      <c r="DZ49" s="0"/>
      <c r="EA49" s="0"/>
      <c r="EB49" s="0"/>
      <c r="EC49" s="0"/>
      <c r="ED49" s="0"/>
      <c r="EE49" s="0"/>
      <c r="EF49" s="0"/>
      <c r="EG49" s="0"/>
      <c r="EH49" s="0"/>
      <c r="EI49" s="0"/>
      <c r="EJ49" s="0"/>
      <c r="EK49" s="0"/>
      <c r="EL49" s="0"/>
      <c r="EM49" s="0"/>
      <c r="EN49" s="0"/>
      <c r="EO49" s="0"/>
      <c r="EP49" s="0"/>
      <c r="EQ49" s="0"/>
      <c r="ER49" s="0"/>
      <c r="ES49" s="0"/>
      <c r="ET49" s="0"/>
      <c r="EU49" s="0"/>
      <c r="EV49" s="0"/>
      <c r="EW49" s="0"/>
      <c r="EX49" s="0"/>
      <c r="EY49" s="0"/>
      <c r="EZ49" s="0"/>
      <c r="FA49" s="0"/>
      <c r="FB49" s="0"/>
      <c r="FC49" s="0"/>
      <c r="FD49" s="0"/>
      <c r="FE49" s="0"/>
      <c r="FF49" s="0"/>
      <c r="FG49" s="0"/>
      <c r="FH49" s="0"/>
      <c r="FI49" s="0"/>
      <c r="FJ49" s="0"/>
      <c r="FK49" s="0"/>
      <c r="FL49" s="0"/>
      <c r="FM49" s="0"/>
      <c r="FN49" s="0"/>
      <c r="FO49" s="0"/>
      <c r="FP49" s="0"/>
      <c r="FQ49" s="0"/>
      <c r="FR49" s="0"/>
      <c r="FS49" s="0"/>
      <c r="FT49" s="0"/>
      <c r="FU49" s="0"/>
      <c r="FV49" s="0"/>
      <c r="FW49" s="0"/>
      <c r="FX49" s="0"/>
      <c r="FY49" s="0"/>
      <c r="FZ49" s="0"/>
      <c r="GA49" s="0"/>
      <c r="GB49" s="0"/>
      <c r="GC49" s="0"/>
      <c r="GD49" s="0"/>
      <c r="GE49" s="0"/>
      <c r="GF49" s="0"/>
      <c r="GG49" s="0"/>
      <c r="GH49" s="0"/>
      <c r="GI49" s="0"/>
      <c r="GJ49" s="0"/>
      <c r="GK49" s="0"/>
      <c r="GL49" s="0"/>
      <c r="GM49" s="0"/>
      <c r="GN49" s="0"/>
      <c r="GO49" s="0"/>
      <c r="GP49" s="0"/>
      <c r="GQ49" s="0"/>
      <c r="GR49" s="0"/>
      <c r="GS49" s="0"/>
      <c r="GT49" s="0"/>
      <c r="GU49" s="0"/>
      <c r="GV49" s="0"/>
      <c r="GW49" s="0"/>
      <c r="GX49" s="0"/>
      <c r="GY49" s="0"/>
      <c r="GZ49" s="0"/>
      <c r="HA49" s="0"/>
      <c r="HB49" s="0"/>
      <c r="HC49" s="0"/>
      <c r="HD49" s="0"/>
      <c r="HE49" s="0"/>
      <c r="HF49" s="0"/>
      <c r="HG49" s="0"/>
      <c r="HH49" s="0"/>
      <c r="HI49" s="0"/>
      <c r="HJ49" s="0"/>
      <c r="HK49" s="0"/>
      <c r="HL49" s="0"/>
      <c r="HM49" s="0"/>
      <c r="HN49" s="0"/>
      <c r="HO49" s="0"/>
      <c r="HP49" s="0"/>
      <c r="HQ49" s="0"/>
      <c r="HR49" s="0"/>
      <c r="HS49" s="0"/>
      <c r="HT49" s="0"/>
      <c r="HU49" s="0"/>
      <c r="HV49" s="0"/>
      <c r="HW49" s="0"/>
      <c r="HX49" s="0"/>
      <c r="HY49" s="0"/>
      <c r="HZ49" s="0"/>
      <c r="IA49" s="0"/>
      <c r="IB49" s="0"/>
      <c r="IC49" s="0"/>
      <c r="ID49" s="0"/>
      <c r="IE49" s="0"/>
      <c r="IF49" s="0"/>
      <c r="IG49" s="0"/>
      <c r="IH49" s="0"/>
      <c r="II49" s="0"/>
      <c r="IJ49" s="0"/>
      <c r="IK49" s="0"/>
      <c r="IL49" s="0"/>
      <c r="IM49" s="0"/>
      <c r="IN49" s="0"/>
      <c r="IO49" s="0"/>
      <c r="IP49" s="0"/>
      <c r="IQ49" s="0"/>
      <c r="IR49" s="0"/>
      <c r="IS49" s="0"/>
      <c r="IT49" s="0"/>
      <c r="IU49" s="0"/>
      <c r="IV49" s="0"/>
      <c r="IW49" s="0"/>
      <c r="IX49" s="0"/>
      <c r="IY49" s="0"/>
      <c r="IZ49" s="0"/>
      <c r="JA49" s="0"/>
      <c r="JB49" s="0"/>
      <c r="JC49" s="0"/>
      <c r="JD49" s="0"/>
      <c r="JE49" s="0"/>
      <c r="JF49" s="0"/>
      <c r="JG49" s="0"/>
      <c r="JH49" s="0"/>
      <c r="JI49" s="0"/>
      <c r="JJ49" s="0"/>
      <c r="JK49" s="0"/>
      <c r="JL49" s="0"/>
      <c r="JM49" s="0"/>
      <c r="JN49" s="0"/>
      <c r="JO49" s="0"/>
      <c r="JP49" s="0"/>
      <c r="JQ49" s="0"/>
      <c r="JR49" s="0"/>
      <c r="JS49" s="0"/>
      <c r="JT49" s="0"/>
      <c r="JU49" s="0"/>
      <c r="JV49" s="0"/>
      <c r="JW49" s="0"/>
      <c r="JX49" s="0"/>
      <c r="JY49" s="0"/>
      <c r="JZ49" s="0"/>
      <c r="KA49" s="0"/>
      <c r="KB49" s="0"/>
      <c r="KC49" s="0"/>
      <c r="KD49" s="0"/>
      <c r="KE49" s="0"/>
      <c r="KF49" s="0"/>
      <c r="KG49" s="0"/>
      <c r="KH49" s="0"/>
      <c r="KI49" s="0"/>
      <c r="KJ49" s="0"/>
      <c r="KK49" s="0"/>
      <c r="KL49" s="0"/>
      <c r="KM49" s="0"/>
      <c r="KN49" s="0"/>
      <c r="KO49" s="0"/>
      <c r="KP49" s="0"/>
      <c r="KQ49" s="0"/>
      <c r="KR49" s="0"/>
      <c r="KS49" s="0"/>
      <c r="KT49" s="0"/>
      <c r="KU49" s="0"/>
      <c r="KV49" s="0"/>
      <c r="KW49" s="0"/>
      <c r="KX49" s="0"/>
      <c r="KY49" s="0"/>
      <c r="KZ49" s="0"/>
      <c r="LA49" s="0"/>
      <c r="LB49" s="0"/>
      <c r="LC49" s="0"/>
      <c r="LD49" s="0"/>
      <c r="LE49" s="0"/>
      <c r="LF49" s="0"/>
      <c r="LG49" s="0"/>
      <c r="LH49" s="0"/>
      <c r="LI49" s="0"/>
      <c r="LJ49" s="0"/>
      <c r="LK49" s="0"/>
      <c r="LL49" s="0"/>
      <c r="LM49" s="0"/>
      <c r="LN49" s="0"/>
      <c r="LO49" s="0"/>
      <c r="LP49" s="0"/>
      <c r="LQ49" s="0"/>
      <c r="LR49" s="0"/>
      <c r="LS49" s="0"/>
      <c r="LT49" s="0"/>
      <c r="LU49" s="0"/>
      <c r="LV49" s="0"/>
      <c r="LW49" s="0"/>
      <c r="LX49" s="0"/>
      <c r="LY49" s="0"/>
      <c r="LZ49" s="0"/>
      <c r="MA49" s="0"/>
      <c r="MB49" s="0"/>
      <c r="MC49" s="0"/>
      <c r="MD49" s="0"/>
      <c r="ME49" s="0"/>
      <c r="MF49" s="0"/>
      <c r="MG49" s="0"/>
      <c r="MH49" s="0"/>
      <c r="MI49" s="0"/>
      <c r="MJ49" s="0"/>
      <c r="MK49" s="0"/>
      <c r="ML49" s="0"/>
      <c r="MM49" s="0"/>
      <c r="MN49" s="0"/>
      <c r="MO49" s="0"/>
      <c r="MP49" s="0"/>
      <c r="MQ49" s="0"/>
      <c r="MR49" s="0"/>
      <c r="MS49" s="0"/>
      <c r="MT49" s="0"/>
      <c r="MU49" s="0"/>
      <c r="MV49" s="0"/>
      <c r="MW49" s="0"/>
      <c r="MX49" s="0"/>
      <c r="MY49" s="0"/>
      <c r="MZ49" s="0"/>
      <c r="NA49" s="0"/>
      <c r="NB49" s="0"/>
      <c r="NC49" s="0"/>
      <c r="ND49" s="0"/>
      <c r="NE49" s="0"/>
      <c r="NF49" s="0"/>
      <c r="NG49" s="0"/>
      <c r="NH49" s="0"/>
      <c r="NI49" s="0"/>
      <c r="NJ49" s="0"/>
      <c r="NK49" s="0"/>
      <c r="NL49" s="0"/>
      <c r="NM49" s="0"/>
      <c r="NN49" s="0"/>
      <c r="NO49" s="0"/>
      <c r="NP49" s="0"/>
      <c r="NQ49" s="0"/>
      <c r="NR49" s="0"/>
      <c r="NS49" s="0"/>
      <c r="NT49" s="0"/>
      <c r="NU49" s="0"/>
      <c r="NV49" s="0"/>
      <c r="NW49" s="0"/>
      <c r="NX49" s="0"/>
      <c r="NY49" s="0"/>
      <c r="NZ49" s="0"/>
      <c r="OA49" s="0"/>
      <c r="OB49" s="0"/>
      <c r="OC49" s="0"/>
      <c r="OD49" s="0"/>
      <c r="OE49" s="0"/>
      <c r="OF49" s="0"/>
      <c r="OG49" s="0"/>
      <c r="OH49" s="0"/>
      <c r="OI49" s="0"/>
      <c r="OJ49" s="0"/>
      <c r="OK49" s="0"/>
      <c r="OL49" s="0"/>
      <c r="OM49" s="0"/>
      <c r="ON49" s="0"/>
      <c r="OO49" s="0"/>
      <c r="OP49" s="0"/>
      <c r="OQ49" s="0"/>
      <c r="OR49" s="0"/>
      <c r="OS49" s="0"/>
      <c r="OT49" s="0"/>
      <c r="OU49" s="0"/>
      <c r="OV49" s="0"/>
      <c r="OW49" s="0"/>
      <c r="OX49" s="0"/>
      <c r="OY49" s="0"/>
      <c r="OZ49" s="0"/>
      <c r="PA49" s="0"/>
      <c r="PB49" s="0"/>
      <c r="PC49" s="0"/>
      <c r="PD49" s="0"/>
      <c r="PE49" s="0"/>
      <c r="PF49" s="0"/>
      <c r="PG49" s="0"/>
      <c r="PH49" s="0"/>
      <c r="PI49" s="0"/>
      <c r="PJ49" s="0"/>
      <c r="PK49" s="0"/>
      <c r="PL49" s="0"/>
      <c r="PM49" s="0"/>
      <c r="PN49" s="0"/>
      <c r="PO49" s="0"/>
      <c r="PP49" s="0"/>
      <c r="PQ49" s="0"/>
      <c r="PR49" s="0"/>
      <c r="PS49" s="0"/>
      <c r="PT49" s="0"/>
      <c r="PU49" s="0"/>
      <c r="PV49" s="0"/>
      <c r="PW49" s="0"/>
      <c r="PX49" s="0"/>
      <c r="PY49" s="0"/>
      <c r="PZ49" s="0"/>
      <c r="QA49" s="0"/>
      <c r="QB49" s="0"/>
      <c r="QC49" s="0"/>
      <c r="QD49" s="0"/>
      <c r="QE49" s="0"/>
      <c r="QF49" s="0"/>
      <c r="QG49" s="0"/>
      <c r="QH49" s="0"/>
      <c r="QI49" s="0"/>
      <c r="QJ49" s="0"/>
      <c r="QK49" s="0"/>
      <c r="QL49" s="0"/>
      <c r="QM49" s="0"/>
      <c r="QN49" s="0"/>
      <c r="QO49" s="0"/>
      <c r="QP49" s="0"/>
      <c r="QQ49" s="0"/>
      <c r="QR49" s="0"/>
      <c r="QS49" s="0"/>
      <c r="QT49" s="0"/>
      <c r="QU49" s="0"/>
      <c r="QV49" s="0"/>
      <c r="QW49" s="0"/>
      <c r="QX49" s="0"/>
      <c r="QY49" s="0"/>
      <c r="QZ49" s="0"/>
      <c r="RA49" s="0"/>
      <c r="RB49" s="0"/>
      <c r="RC49" s="0"/>
      <c r="RD49" s="0"/>
      <c r="RE49" s="0"/>
      <c r="RF49" s="0"/>
      <c r="RG49" s="0"/>
      <c r="RH49" s="0"/>
      <c r="RI49" s="0"/>
      <c r="RJ49" s="0"/>
      <c r="RK49" s="0"/>
      <c r="RL49" s="0"/>
      <c r="RM49" s="0"/>
      <c r="RN49" s="0"/>
      <c r="RO49" s="0"/>
      <c r="RP49" s="0"/>
      <c r="RQ49" s="0"/>
      <c r="RR49" s="0"/>
      <c r="RS49" s="0"/>
      <c r="RT49" s="0"/>
      <c r="RU49" s="0"/>
      <c r="RV49" s="0"/>
      <c r="RW49" s="0"/>
      <c r="RX49" s="0"/>
      <c r="RY49" s="0"/>
      <c r="RZ49" s="0"/>
      <c r="SA49" s="0"/>
      <c r="SB49" s="0"/>
      <c r="SC49" s="0"/>
      <c r="SD49" s="0"/>
      <c r="SE49" s="0"/>
      <c r="SF49" s="0"/>
      <c r="SG49" s="0"/>
      <c r="SH49" s="0"/>
      <c r="SI49" s="0"/>
      <c r="SJ49" s="0"/>
      <c r="SK49" s="0"/>
      <c r="SL49" s="0"/>
      <c r="SM49" s="0"/>
      <c r="SN49" s="0"/>
      <c r="SO49" s="0"/>
      <c r="SP49" s="0"/>
      <c r="SQ49" s="0"/>
      <c r="SR49" s="0"/>
      <c r="SS49" s="0"/>
      <c r="ST49" s="0"/>
      <c r="SU49" s="0"/>
      <c r="SV49" s="0"/>
      <c r="SW49" s="0"/>
      <c r="SX49" s="0"/>
      <c r="SY49" s="0"/>
      <c r="SZ49" s="0"/>
      <c r="TA49" s="0"/>
      <c r="TB49" s="0"/>
      <c r="TC49" s="0"/>
      <c r="TD49" s="0"/>
      <c r="TE49" s="0"/>
      <c r="TF49" s="0"/>
      <c r="TG49" s="0"/>
      <c r="TH49" s="0"/>
      <c r="TI49" s="0"/>
      <c r="TJ49" s="0"/>
      <c r="TK49" s="0"/>
      <c r="TL49" s="0"/>
      <c r="TM49" s="0"/>
      <c r="TN49" s="0"/>
      <c r="TO49" s="0"/>
      <c r="TP49" s="0"/>
      <c r="TQ49" s="0"/>
      <c r="TR49" s="0"/>
      <c r="TS49" s="0"/>
      <c r="TT49" s="0"/>
      <c r="TU49" s="0"/>
      <c r="TV49" s="0"/>
      <c r="TW49" s="0"/>
      <c r="TX49" s="0"/>
      <c r="TY49" s="0"/>
      <c r="TZ49" s="0"/>
      <c r="UA49" s="0"/>
      <c r="UB49" s="0"/>
      <c r="UC49" s="0"/>
      <c r="UD49" s="0"/>
      <c r="UE49" s="0"/>
      <c r="UF49" s="0"/>
      <c r="UG49" s="0"/>
      <c r="UH49" s="0"/>
      <c r="UI49" s="0"/>
      <c r="UJ49" s="0"/>
      <c r="UK49" s="0"/>
      <c r="UL49" s="0"/>
      <c r="UM49" s="0"/>
      <c r="UN49" s="0"/>
      <c r="UO49" s="0"/>
      <c r="UP49" s="0"/>
      <c r="UQ49" s="0"/>
      <c r="UR49" s="0"/>
      <c r="US49" s="0"/>
      <c r="UT49" s="0"/>
      <c r="UU49" s="0"/>
      <c r="UV49" s="0"/>
      <c r="UW49" s="0"/>
      <c r="UX49" s="0"/>
      <c r="UY49" s="0"/>
      <c r="UZ49" s="0"/>
      <c r="VA49" s="0"/>
      <c r="VB49" s="0"/>
      <c r="VC49" s="0"/>
      <c r="VD49" s="0"/>
      <c r="VE49" s="0"/>
      <c r="VF49" s="0"/>
      <c r="VG49" s="0"/>
      <c r="VH49" s="0"/>
      <c r="VI49" s="0"/>
      <c r="VJ49" s="0"/>
      <c r="VK49" s="0"/>
      <c r="VL49" s="0"/>
      <c r="VM49" s="0"/>
      <c r="VN49" s="0"/>
      <c r="VO49" s="0"/>
      <c r="VP49" s="0"/>
      <c r="VQ49" s="0"/>
      <c r="VR49" s="0"/>
      <c r="VS49" s="0"/>
      <c r="VT49" s="0"/>
      <c r="VU49" s="0"/>
      <c r="VV49" s="0"/>
      <c r="VW49" s="0"/>
      <c r="VX49" s="0"/>
      <c r="VY49" s="0"/>
      <c r="VZ49" s="0"/>
      <c r="WA49" s="0"/>
      <c r="WB49" s="0"/>
      <c r="WC49" s="0"/>
      <c r="WD49" s="0"/>
      <c r="WE49" s="0"/>
      <c r="WF49" s="0"/>
      <c r="WG49" s="0"/>
      <c r="WH49" s="0"/>
      <c r="WI49" s="0"/>
      <c r="WJ49" s="0"/>
      <c r="WK49" s="0"/>
      <c r="WL49" s="0"/>
      <c r="WM49" s="0"/>
      <c r="WN49" s="0"/>
      <c r="WO49" s="0"/>
      <c r="WP49" s="0"/>
      <c r="WQ49" s="0"/>
      <c r="WR49" s="0"/>
      <c r="WS49" s="0"/>
      <c r="WT49" s="0"/>
      <c r="WU49" s="0"/>
      <c r="WV49" s="0"/>
      <c r="WW49" s="0"/>
      <c r="WX49" s="0"/>
      <c r="WY49" s="0"/>
      <c r="WZ49" s="0"/>
      <c r="XA49" s="0"/>
      <c r="XB49" s="0"/>
      <c r="XC49" s="0"/>
      <c r="XD49" s="0"/>
      <c r="XE49" s="0"/>
      <c r="XF49" s="0"/>
      <c r="XG49" s="0"/>
      <c r="XH49" s="0"/>
      <c r="XI49" s="0"/>
      <c r="XJ49" s="0"/>
      <c r="XK49" s="0"/>
      <c r="XL49" s="0"/>
      <c r="XM49" s="0"/>
      <c r="XN49" s="0"/>
      <c r="XO49" s="0"/>
      <c r="XP49" s="0"/>
      <c r="XQ49" s="0"/>
      <c r="XR49" s="0"/>
      <c r="XS49" s="0"/>
      <c r="XT49" s="0"/>
      <c r="XU49" s="0"/>
      <c r="XV49" s="0"/>
      <c r="XW49" s="0"/>
      <c r="XX49" s="0"/>
      <c r="XY49" s="0"/>
      <c r="XZ49" s="0"/>
      <c r="YA49" s="0"/>
      <c r="YB49" s="0"/>
      <c r="YC49" s="0"/>
      <c r="YD49" s="0"/>
      <c r="YE49" s="0"/>
      <c r="YF49" s="0"/>
      <c r="YG49" s="0"/>
      <c r="YH49" s="0"/>
      <c r="YI49" s="0"/>
      <c r="YJ49" s="0"/>
      <c r="YK49" s="0"/>
      <c r="YL49" s="0"/>
      <c r="YM49" s="0"/>
      <c r="YN49" s="0"/>
      <c r="YO49" s="0"/>
      <c r="YP49" s="0"/>
      <c r="YQ49" s="0"/>
      <c r="YR49" s="0"/>
      <c r="YS49" s="0"/>
      <c r="YT49" s="0"/>
      <c r="YU49" s="0"/>
      <c r="YV49" s="0"/>
      <c r="YW49" s="0"/>
      <c r="YX49" s="0"/>
      <c r="YY49" s="0"/>
      <c r="YZ49" s="0"/>
      <c r="ZA49" s="0"/>
      <c r="ZB49" s="0"/>
      <c r="ZC49" s="0"/>
      <c r="ZD49" s="0"/>
      <c r="ZE49" s="0"/>
      <c r="ZF49" s="0"/>
      <c r="ZG49" s="0"/>
      <c r="ZH49" s="0"/>
      <c r="ZI49" s="0"/>
      <c r="ZJ49" s="0"/>
      <c r="ZK49" s="0"/>
      <c r="ZL49" s="0"/>
      <c r="ZM49" s="0"/>
      <c r="ZN49" s="0"/>
      <c r="ZO49" s="0"/>
      <c r="ZP49" s="0"/>
      <c r="ZQ49" s="0"/>
      <c r="ZR49" s="0"/>
      <c r="ZS49" s="0"/>
      <c r="ZT49" s="0"/>
      <c r="ZU49" s="0"/>
      <c r="ZV49" s="0"/>
      <c r="ZW49" s="0"/>
      <c r="ZX49" s="0"/>
      <c r="ZY49" s="0"/>
      <c r="ZZ49" s="0"/>
      <c r="AAA49" s="0"/>
      <c r="AAB49" s="0"/>
      <c r="AAC49" s="0"/>
      <c r="AAD49" s="0"/>
      <c r="AAE49" s="0"/>
      <c r="AAF49" s="0"/>
      <c r="AAG49" s="0"/>
      <c r="AAH49" s="0"/>
      <c r="AAI49" s="0"/>
      <c r="AAJ49" s="0"/>
      <c r="AAK49" s="0"/>
      <c r="AAL49" s="0"/>
      <c r="AAM49" s="0"/>
      <c r="AAN49" s="0"/>
      <c r="AAO49" s="0"/>
      <c r="AAP49" s="0"/>
      <c r="AAQ49" s="0"/>
      <c r="AAR49" s="0"/>
      <c r="AAS49" s="0"/>
      <c r="AAT49" s="0"/>
      <c r="AAU49" s="0"/>
      <c r="AAV49" s="0"/>
      <c r="AAW49" s="0"/>
      <c r="AAX49" s="0"/>
      <c r="AAY49" s="0"/>
      <c r="AAZ49" s="0"/>
      <c r="ABA49" s="0"/>
      <c r="ABB49" s="0"/>
      <c r="ABC49" s="0"/>
      <c r="ABD49" s="0"/>
      <c r="ABE49" s="0"/>
      <c r="ABF49" s="0"/>
      <c r="ABG49" s="0"/>
      <c r="ABH49" s="0"/>
      <c r="ABI49" s="0"/>
      <c r="ABJ49" s="0"/>
      <c r="ABK49" s="0"/>
      <c r="ABL49" s="0"/>
      <c r="ABM49" s="0"/>
      <c r="ABN49" s="0"/>
      <c r="ABO49" s="0"/>
      <c r="ABP49" s="0"/>
      <c r="ABQ49" s="0"/>
      <c r="ABR49" s="0"/>
      <c r="ABS49" s="0"/>
      <c r="ABT49" s="0"/>
      <c r="ABU49" s="0"/>
      <c r="ABV49" s="0"/>
      <c r="ABW49" s="0"/>
      <c r="ABX49" s="0"/>
      <c r="ABY49" s="0"/>
      <c r="ABZ49" s="0"/>
      <c r="ACA49" s="0"/>
      <c r="ACB49" s="0"/>
      <c r="ACC49" s="0"/>
      <c r="ACD49" s="0"/>
      <c r="ACE49" s="0"/>
      <c r="ACF49" s="0"/>
      <c r="ACG49" s="0"/>
      <c r="ACH49" s="0"/>
      <c r="ACI49" s="0"/>
      <c r="ACJ49" s="0"/>
      <c r="ACK49" s="0"/>
      <c r="ACL49" s="0"/>
      <c r="ACM49" s="0"/>
      <c r="ACN49" s="0"/>
      <c r="ACO49" s="0"/>
      <c r="ACP49" s="0"/>
      <c r="ACQ49" s="0"/>
      <c r="ACR49" s="0"/>
      <c r="ACS49" s="0"/>
      <c r="ACT49" s="0"/>
      <c r="ACU49" s="0"/>
      <c r="ACV49" s="0"/>
      <c r="ACW49" s="0"/>
      <c r="ACX49" s="0"/>
      <c r="ACY49" s="0"/>
      <c r="ACZ49" s="0"/>
      <c r="ADA49" s="0"/>
      <c r="ADB49" s="0"/>
      <c r="ADC49" s="0"/>
      <c r="ADD49" s="0"/>
      <c r="ADE49" s="0"/>
      <c r="ADF49" s="0"/>
      <c r="ADG49" s="0"/>
      <c r="ADH49" s="0"/>
      <c r="ADI49" s="0"/>
      <c r="ADJ49" s="0"/>
      <c r="ADK49" s="0"/>
      <c r="ADL49" s="0"/>
      <c r="ADM49" s="0"/>
      <c r="ADN49" s="0"/>
      <c r="ADO49" s="0"/>
      <c r="ADP49" s="0"/>
      <c r="ADQ49" s="0"/>
      <c r="ADR49" s="0"/>
      <c r="ADS49" s="0"/>
      <c r="ADT49" s="0"/>
      <c r="ADU49" s="0"/>
      <c r="ADV49" s="0"/>
      <c r="ADW49" s="0"/>
      <c r="ADX49" s="0"/>
      <c r="ADY49" s="0"/>
      <c r="ADZ49" s="0"/>
      <c r="AEA49" s="0"/>
      <c r="AEB49" s="0"/>
      <c r="AEC49" s="0"/>
      <c r="AED49" s="0"/>
      <c r="AEE49" s="0"/>
      <c r="AEF49" s="0"/>
      <c r="AEG49" s="0"/>
      <c r="AEH49" s="0"/>
      <c r="AEI49" s="0"/>
      <c r="AEJ49" s="0"/>
      <c r="AEK49" s="0"/>
      <c r="AEL49" s="0"/>
      <c r="AEM49" s="0"/>
      <c r="AEN49" s="0"/>
      <c r="AEO49" s="0"/>
      <c r="AEP49" s="0"/>
      <c r="AEQ49" s="0"/>
      <c r="AER49" s="0"/>
      <c r="AES49" s="0"/>
      <c r="AET49" s="0"/>
      <c r="AEU49" s="0"/>
      <c r="AEV49" s="0"/>
      <c r="AEW49" s="0"/>
      <c r="AEX49" s="0"/>
      <c r="AEY49" s="0"/>
      <c r="AEZ49" s="0"/>
      <c r="AFA49" s="0"/>
      <c r="AFB49" s="0"/>
      <c r="AFC49" s="0"/>
      <c r="AFD49" s="0"/>
      <c r="AFE49" s="0"/>
      <c r="AFF49" s="0"/>
      <c r="AFG49" s="0"/>
      <c r="AFH49" s="0"/>
      <c r="AFI49" s="0"/>
      <c r="AFJ49" s="0"/>
      <c r="AFK49" s="0"/>
      <c r="AFL49" s="0"/>
      <c r="AFM49" s="0"/>
      <c r="AFN49" s="0"/>
      <c r="AFO49" s="0"/>
      <c r="AFP49" s="0"/>
      <c r="AFQ49" s="0"/>
      <c r="AFR49" s="0"/>
      <c r="AFS49" s="0"/>
      <c r="AFT49" s="0"/>
      <c r="AFU49" s="0"/>
      <c r="AFV49" s="0"/>
      <c r="AFW49" s="0"/>
      <c r="AFX49" s="0"/>
      <c r="AFY49" s="0"/>
      <c r="AFZ49" s="0"/>
      <c r="AGA49" s="0"/>
      <c r="AGB49" s="0"/>
      <c r="AGC49" s="0"/>
      <c r="AGD49" s="0"/>
      <c r="AGE49" s="0"/>
      <c r="AGF49" s="0"/>
      <c r="AGG49" s="0"/>
      <c r="AGH49" s="0"/>
      <c r="AGI49" s="0"/>
      <c r="AGJ49" s="0"/>
      <c r="AGK49" s="0"/>
      <c r="AGL49" s="0"/>
      <c r="AGM49" s="0"/>
      <c r="AGN49" s="0"/>
      <c r="AGO49" s="0"/>
      <c r="AGP49" s="0"/>
      <c r="AGQ49" s="0"/>
      <c r="AGR49" s="0"/>
      <c r="AGS49" s="0"/>
      <c r="AGT49" s="0"/>
      <c r="AGU49" s="0"/>
      <c r="AGV49" s="0"/>
      <c r="AGW49" s="0"/>
      <c r="AGX49" s="0"/>
      <c r="AGY49" s="0"/>
      <c r="AGZ49" s="0"/>
      <c r="AHA49" s="0"/>
      <c r="AHB49" s="0"/>
      <c r="AHC49" s="0"/>
      <c r="AHD49" s="0"/>
      <c r="AHE49" s="0"/>
      <c r="AHF49" s="0"/>
      <c r="AHG49" s="0"/>
      <c r="AHH49" s="0"/>
      <c r="AHI49" s="0"/>
      <c r="AHJ49" s="0"/>
      <c r="AHK49" s="0"/>
      <c r="AHL49" s="0"/>
      <c r="AHM49" s="0"/>
      <c r="AHN49" s="0"/>
      <c r="AHO49" s="0"/>
      <c r="AHP49" s="0"/>
      <c r="AHQ49" s="0"/>
      <c r="AHR49" s="0"/>
      <c r="AHS49" s="0"/>
      <c r="AHT49" s="0"/>
      <c r="AHU49" s="0"/>
      <c r="AHV49" s="0"/>
      <c r="AHW49" s="0"/>
      <c r="AHX49" s="0"/>
      <c r="AHY49" s="0"/>
      <c r="AHZ49" s="0"/>
      <c r="AIA49" s="0"/>
      <c r="AIB49" s="0"/>
      <c r="AIC49" s="0"/>
      <c r="AID49" s="0"/>
      <c r="AIE49" s="0"/>
      <c r="AIF49" s="0"/>
      <c r="AIG49" s="0"/>
      <c r="AIH49" s="0"/>
      <c r="AII49" s="0"/>
      <c r="AIJ49" s="0"/>
      <c r="AIK49" s="0"/>
      <c r="AIL49" s="0"/>
      <c r="AIM49" s="0"/>
      <c r="AIN49" s="0"/>
      <c r="AIO49" s="0"/>
      <c r="AIP49" s="0"/>
      <c r="AIQ49" s="0"/>
      <c r="AIR49" s="0"/>
      <c r="AIS49" s="0"/>
      <c r="AIT49" s="0"/>
      <c r="AIU49" s="0"/>
      <c r="AIV49" s="0"/>
      <c r="AIW49" s="0"/>
      <c r="AIX49" s="0"/>
      <c r="AIY49" s="0"/>
      <c r="AIZ49" s="0"/>
      <c r="AJA49" s="0"/>
      <c r="AJB49" s="0"/>
      <c r="AJC49" s="0"/>
      <c r="AJD49" s="0"/>
      <c r="AJE49" s="0"/>
      <c r="AJF49" s="0"/>
      <c r="AJG49" s="0"/>
      <c r="AJH49" s="0"/>
      <c r="AJI49" s="0"/>
      <c r="AJJ49" s="0"/>
      <c r="AJK49" s="0"/>
      <c r="AJL49" s="0"/>
      <c r="AJM49" s="0"/>
      <c r="AJN49" s="0"/>
      <c r="AJO49" s="0"/>
      <c r="AJP49" s="0"/>
      <c r="AJQ49" s="0"/>
      <c r="AJR49" s="0"/>
      <c r="AJS49" s="0"/>
      <c r="AJT49" s="0"/>
      <c r="AJU49" s="0"/>
      <c r="AJV49" s="0"/>
      <c r="AJW49" s="0"/>
      <c r="AJX49" s="0"/>
      <c r="AJY49" s="0"/>
      <c r="AJZ49" s="0"/>
      <c r="AKA49" s="0"/>
      <c r="AKB49" s="0"/>
      <c r="AKC49" s="0"/>
      <c r="AKD49" s="0"/>
      <c r="AKE49" s="0"/>
      <c r="AKF49" s="0"/>
      <c r="AKG49" s="0"/>
      <c r="AKH49" s="0"/>
      <c r="AKI49" s="0"/>
      <c r="AKJ49" s="0"/>
      <c r="AKK49" s="0"/>
      <c r="AKL49" s="0"/>
      <c r="AKM49" s="0"/>
      <c r="AKN49" s="0"/>
      <c r="AKO49" s="0"/>
      <c r="AKP49" s="0"/>
      <c r="AKQ49" s="0"/>
      <c r="AKR49" s="0"/>
      <c r="AKS49" s="0"/>
      <c r="AKT49" s="0"/>
      <c r="AKU49" s="0"/>
      <c r="AKV49" s="0"/>
      <c r="AKW49" s="0"/>
      <c r="AKX49" s="0"/>
      <c r="AKY49" s="0"/>
      <c r="AKZ49" s="0"/>
      <c r="ALA49" s="0"/>
      <c r="ALB49" s="0"/>
      <c r="ALC49" s="0"/>
      <c r="ALD49" s="0"/>
      <c r="ALE49" s="0"/>
      <c r="ALF49" s="0"/>
      <c r="ALG49" s="0"/>
      <c r="ALH49" s="0"/>
      <c r="ALI49" s="0"/>
      <c r="ALJ49" s="0"/>
      <c r="ALK49" s="0"/>
      <c r="ALL49" s="0"/>
      <c r="ALM49" s="0"/>
      <c r="ALN49" s="0"/>
      <c r="ALO49" s="0"/>
      <c r="ALP49" s="0"/>
      <c r="ALQ49" s="0"/>
      <c r="ALR49" s="0"/>
      <c r="ALS49" s="0"/>
      <c r="ALT49" s="0"/>
      <c r="ALU49" s="0"/>
      <c r="ALV49" s="0"/>
      <c r="ALW49" s="0"/>
      <c r="ALX49" s="0"/>
      <c r="ALY49" s="0"/>
      <c r="ALZ49" s="0"/>
      <c r="AMA49" s="0"/>
      <c r="AMB49" s="0"/>
      <c r="AMC49" s="0"/>
      <c r="AMD49" s="0"/>
      <c r="AME49" s="0"/>
      <c r="AMF49" s="0"/>
      <c r="AMG49" s="0"/>
      <c r="AMH49" s="0"/>
      <c r="AMI49" s="0"/>
      <c r="AMJ49" s="0"/>
    </row>
    <row r="50" customFormat="false" ht="15.75" hidden="false" customHeight="false" outlineLevel="0" collapsed="false">
      <c r="A50" s="136"/>
      <c r="B50" s="35"/>
      <c r="C50" s="35"/>
      <c r="D50" s="35"/>
      <c r="E50" s="35"/>
      <c r="F50" s="35" t="n">
        <v>3</v>
      </c>
      <c r="G50" s="35" t="n">
        <v>5000</v>
      </c>
      <c r="H50" s="35" t="n">
        <f aca="false">(G50*F50)+1100*3</f>
        <v>18300</v>
      </c>
      <c r="I50" s="36" t="s">
        <v>5895</v>
      </c>
      <c r="J50" s="37" t="n">
        <v>18300</v>
      </c>
      <c r="K50" s="35" t="n">
        <v>0</v>
      </c>
      <c r="L50" s="35"/>
      <c r="M50" s="0"/>
      <c r="N50" s="0"/>
      <c r="O50" s="0"/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0"/>
      <c r="AC50" s="0"/>
      <c r="AD50" s="0"/>
      <c r="AE50" s="0"/>
      <c r="AF50" s="0"/>
      <c r="AG50" s="0"/>
      <c r="AH50" s="0"/>
      <c r="AI50" s="0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0"/>
      <c r="BC50" s="0"/>
      <c r="BD50" s="0"/>
      <c r="BE50" s="0"/>
      <c r="BF50" s="0"/>
      <c r="BG50" s="0"/>
      <c r="BH50" s="0"/>
      <c r="BI50" s="0"/>
      <c r="BJ50" s="0"/>
      <c r="BK50" s="0"/>
      <c r="BL50" s="0"/>
      <c r="BM50" s="0"/>
      <c r="BN50" s="0"/>
      <c r="BO50" s="0"/>
      <c r="BP50" s="0"/>
      <c r="BQ50" s="0"/>
      <c r="BR50" s="0"/>
      <c r="BS50" s="0"/>
      <c r="BT50" s="0"/>
      <c r="BU50" s="0"/>
      <c r="BV50" s="0"/>
      <c r="BW50" s="0"/>
      <c r="BX50" s="0"/>
      <c r="BY50" s="0"/>
      <c r="BZ50" s="0"/>
      <c r="CA50" s="0"/>
      <c r="CB50" s="0"/>
      <c r="CC50" s="0"/>
      <c r="CD50" s="0"/>
      <c r="CE50" s="0"/>
      <c r="CF50" s="0"/>
      <c r="CG50" s="0"/>
      <c r="CH50" s="0"/>
      <c r="CI50" s="0"/>
      <c r="CJ50" s="0"/>
      <c r="CK50" s="0"/>
      <c r="CL50" s="0"/>
      <c r="CM50" s="0"/>
      <c r="CN50" s="0"/>
      <c r="CO50" s="0"/>
      <c r="CP50" s="0"/>
      <c r="CQ50" s="0"/>
      <c r="CR50" s="0"/>
      <c r="CS50" s="0"/>
      <c r="CT50" s="0"/>
      <c r="CU50" s="0"/>
      <c r="CV50" s="0"/>
      <c r="CW50" s="0"/>
      <c r="CX50" s="0"/>
      <c r="CY50" s="0"/>
      <c r="CZ50" s="0"/>
      <c r="DA50" s="0"/>
      <c r="DB50" s="0"/>
      <c r="DC50" s="0"/>
      <c r="DD50" s="0"/>
      <c r="DE50" s="0"/>
      <c r="DF50" s="0"/>
      <c r="DG50" s="0"/>
      <c r="DH50" s="0"/>
      <c r="DI50" s="0"/>
      <c r="DJ50" s="0"/>
      <c r="DK50" s="0"/>
      <c r="DL50" s="0"/>
      <c r="DM50" s="0"/>
      <c r="DN50" s="0"/>
      <c r="DO50" s="0"/>
      <c r="DP50" s="0"/>
      <c r="DQ50" s="0"/>
      <c r="DR50" s="0"/>
      <c r="DS50" s="0"/>
      <c r="DT50" s="0"/>
      <c r="DU50" s="0"/>
      <c r="DV50" s="0"/>
      <c r="DW50" s="0"/>
      <c r="DX50" s="0"/>
      <c r="DY50" s="0"/>
      <c r="DZ50" s="0"/>
      <c r="EA50" s="0"/>
      <c r="EB50" s="0"/>
      <c r="EC50" s="0"/>
      <c r="ED50" s="0"/>
      <c r="EE50" s="0"/>
      <c r="EF50" s="0"/>
      <c r="EG50" s="0"/>
      <c r="EH50" s="0"/>
      <c r="EI50" s="0"/>
      <c r="EJ50" s="0"/>
      <c r="EK50" s="0"/>
      <c r="EL50" s="0"/>
      <c r="EM50" s="0"/>
      <c r="EN50" s="0"/>
      <c r="EO50" s="0"/>
      <c r="EP50" s="0"/>
      <c r="EQ50" s="0"/>
      <c r="ER50" s="0"/>
      <c r="ES50" s="0"/>
      <c r="ET50" s="0"/>
      <c r="EU50" s="0"/>
      <c r="EV50" s="0"/>
      <c r="EW50" s="0"/>
      <c r="EX50" s="0"/>
      <c r="EY50" s="0"/>
      <c r="EZ50" s="0"/>
      <c r="FA50" s="0"/>
      <c r="FB50" s="0"/>
      <c r="FC50" s="0"/>
      <c r="FD50" s="0"/>
      <c r="FE50" s="0"/>
      <c r="FF50" s="0"/>
      <c r="FG50" s="0"/>
      <c r="FH50" s="0"/>
      <c r="FI50" s="0"/>
      <c r="FJ50" s="0"/>
      <c r="FK50" s="0"/>
      <c r="FL50" s="0"/>
      <c r="FM50" s="0"/>
      <c r="FN50" s="0"/>
      <c r="FO50" s="0"/>
      <c r="FP50" s="0"/>
      <c r="FQ50" s="0"/>
      <c r="FR50" s="0"/>
      <c r="FS50" s="0"/>
      <c r="FT50" s="0"/>
      <c r="FU50" s="0"/>
      <c r="FV50" s="0"/>
      <c r="FW50" s="0"/>
      <c r="FX50" s="0"/>
      <c r="FY50" s="0"/>
      <c r="FZ50" s="0"/>
      <c r="GA50" s="0"/>
      <c r="GB50" s="0"/>
      <c r="GC50" s="0"/>
      <c r="GD50" s="0"/>
      <c r="GE50" s="0"/>
      <c r="GF50" s="0"/>
      <c r="GG50" s="0"/>
      <c r="GH50" s="0"/>
      <c r="GI50" s="0"/>
      <c r="GJ50" s="0"/>
      <c r="GK50" s="0"/>
      <c r="GL50" s="0"/>
      <c r="GM50" s="0"/>
      <c r="GN50" s="0"/>
      <c r="GO50" s="0"/>
      <c r="GP50" s="0"/>
      <c r="GQ50" s="0"/>
      <c r="GR50" s="0"/>
      <c r="GS50" s="0"/>
      <c r="GT50" s="0"/>
      <c r="GU50" s="0"/>
      <c r="GV50" s="0"/>
      <c r="GW50" s="0"/>
      <c r="GX50" s="0"/>
      <c r="GY50" s="0"/>
      <c r="GZ50" s="0"/>
      <c r="HA50" s="0"/>
      <c r="HB50" s="0"/>
      <c r="HC50" s="0"/>
      <c r="HD50" s="0"/>
      <c r="HE50" s="0"/>
      <c r="HF50" s="0"/>
      <c r="HG50" s="0"/>
      <c r="HH50" s="0"/>
      <c r="HI50" s="0"/>
      <c r="HJ50" s="0"/>
      <c r="HK50" s="0"/>
      <c r="HL50" s="0"/>
      <c r="HM50" s="0"/>
      <c r="HN50" s="0"/>
      <c r="HO50" s="0"/>
      <c r="HP50" s="0"/>
      <c r="HQ50" s="0"/>
      <c r="HR50" s="0"/>
      <c r="HS50" s="0"/>
      <c r="HT50" s="0"/>
      <c r="HU50" s="0"/>
      <c r="HV50" s="0"/>
      <c r="HW50" s="0"/>
      <c r="HX50" s="0"/>
      <c r="HY50" s="0"/>
      <c r="HZ50" s="0"/>
      <c r="IA50" s="0"/>
      <c r="IB50" s="0"/>
      <c r="IC50" s="0"/>
      <c r="ID50" s="0"/>
      <c r="IE50" s="0"/>
      <c r="IF50" s="0"/>
      <c r="IG50" s="0"/>
      <c r="IH50" s="0"/>
      <c r="II50" s="0"/>
      <c r="IJ50" s="0"/>
      <c r="IK50" s="0"/>
      <c r="IL50" s="0"/>
      <c r="IM50" s="0"/>
      <c r="IN50" s="0"/>
      <c r="IO50" s="0"/>
      <c r="IP50" s="0"/>
      <c r="IQ50" s="0"/>
      <c r="IR50" s="0"/>
      <c r="IS50" s="0"/>
      <c r="IT50" s="0"/>
      <c r="IU50" s="0"/>
      <c r="IV50" s="0"/>
      <c r="IW50" s="0"/>
      <c r="IX50" s="0"/>
      <c r="IY50" s="0"/>
      <c r="IZ50" s="0"/>
      <c r="JA50" s="0"/>
      <c r="JB50" s="0"/>
      <c r="JC50" s="0"/>
      <c r="JD50" s="0"/>
      <c r="JE50" s="0"/>
      <c r="JF50" s="0"/>
      <c r="JG50" s="0"/>
      <c r="JH50" s="0"/>
      <c r="JI50" s="0"/>
      <c r="JJ50" s="0"/>
      <c r="JK50" s="0"/>
      <c r="JL50" s="0"/>
      <c r="JM50" s="0"/>
      <c r="JN50" s="0"/>
      <c r="JO50" s="0"/>
      <c r="JP50" s="0"/>
      <c r="JQ50" s="0"/>
      <c r="JR50" s="0"/>
      <c r="JS50" s="0"/>
      <c r="JT50" s="0"/>
      <c r="JU50" s="0"/>
      <c r="JV50" s="0"/>
      <c r="JW50" s="0"/>
      <c r="JX50" s="0"/>
      <c r="JY50" s="0"/>
      <c r="JZ50" s="0"/>
      <c r="KA50" s="0"/>
      <c r="KB50" s="0"/>
      <c r="KC50" s="0"/>
      <c r="KD50" s="0"/>
      <c r="KE50" s="0"/>
      <c r="KF50" s="0"/>
      <c r="KG50" s="0"/>
      <c r="KH50" s="0"/>
      <c r="KI50" s="0"/>
      <c r="KJ50" s="0"/>
      <c r="KK50" s="0"/>
      <c r="KL50" s="0"/>
      <c r="KM50" s="0"/>
      <c r="KN50" s="0"/>
      <c r="KO50" s="0"/>
      <c r="KP50" s="0"/>
      <c r="KQ50" s="0"/>
      <c r="KR50" s="0"/>
      <c r="KS50" s="0"/>
      <c r="KT50" s="0"/>
      <c r="KU50" s="0"/>
      <c r="KV50" s="0"/>
      <c r="KW50" s="0"/>
      <c r="KX50" s="0"/>
      <c r="KY50" s="0"/>
      <c r="KZ50" s="0"/>
      <c r="LA50" s="0"/>
      <c r="LB50" s="0"/>
      <c r="LC50" s="0"/>
      <c r="LD50" s="0"/>
      <c r="LE50" s="0"/>
      <c r="LF50" s="0"/>
      <c r="LG50" s="0"/>
      <c r="LH50" s="0"/>
      <c r="LI50" s="0"/>
      <c r="LJ50" s="0"/>
      <c r="LK50" s="0"/>
      <c r="LL50" s="0"/>
      <c r="LM50" s="0"/>
      <c r="LN50" s="0"/>
      <c r="LO50" s="0"/>
      <c r="LP50" s="0"/>
      <c r="LQ50" s="0"/>
      <c r="LR50" s="0"/>
      <c r="LS50" s="0"/>
      <c r="LT50" s="0"/>
      <c r="LU50" s="0"/>
      <c r="LV50" s="0"/>
      <c r="LW50" s="0"/>
      <c r="LX50" s="0"/>
      <c r="LY50" s="0"/>
      <c r="LZ50" s="0"/>
      <c r="MA50" s="0"/>
      <c r="MB50" s="0"/>
      <c r="MC50" s="0"/>
      <c r="MD50" s="0"/>
      <c r="ME50" s="0"/>
      <c r="MF50" s="0"/>
      <c r="MG50" s="0"/>
      <c r="MH50" s="0"/>
      <c r="MI50" s="0"/>
      <c r="MJ50" s="0"/>
      <c r="MK50" s="0"/>
      <c r="ML50" s="0"/>
      <c r="MM50" s="0"/>
      <c r="MN50" s="0"/>
      <c r="MO50" s="0"/>
      <c r="MP50" s="0"/>
      <c r="MQ50" s="0"/>
      <c r="MR50" s="0"/>
      <c r="MS50" s="0"/>
      <c r="MT50" s="0"/>
      <c r="MU50" s="0"/>
      <c r="MV50" s="0"/>
      <c r="MW50" s="0"/>
      <c r="MX50" s="0"/>
      <c r="MY50" s="0"/>
      <c r="MZ50" s="0"/>
      <c r="NA50" s="0"/>
      <c r="NB50" s="0"/>
      <c r="NC50" s="0"/>
      <c r="ND50" s="0"/>
      <c r="NE50" s="0"/>
      <c r="NF50" s="0"/>
      <c r="NG50" s="0"/>
      <c r="NH50" s="0"/>
      <c r="NI50" s="0"/>
      <c r="NJ50" s="0"/>
      <c r="NK50" s="0"/>
      <c r="NL50" s="0"/>
      <c r="NM50" s="0"/>
      <c r="NN50" s="0"/>
      <c r="NO50" s="0"/>
      <c r="NP50" s="0"/>
      <c r="NQ50" s="0"/>
      <c r="NR50" s="0"/>
      <c r="NS50" s="0"/>
      <c r="NT50" s="0"/>
      <c r="NU50" s="0"/>
      <c r="NV50" s="0"/>
      <c r="NW50" s="0"/>
      <c r="NX50" s="0"/>
      <c r="NY50" s="0"/>
      <c r="NZ50" s="0"/>
      <c r="OA50" s="0"/>
      <c r="OB50" s="0"/>
      <c r="OC50" s="0"/>
      <c r="OD50" s="0"/>
      <c r="OE50" s="0"/>
      <c r="OF50" s="0"/>
      <c r="OG50" s="0"/>
      <c r="OH50" s="0"/>
      <c r="OI50" s="0"/>
      <c r="OJ50" s="0"/>
      <c r="OK50" s="0"/>
      <c r="OL50" s="0"/>
      <c r="OM50" s="0"/>
      <c r="ON50" s="0"/>
      <c r="OO50" s="0"/>
      <c r="OP50" s="0"/>
      <c r="OQ50" s="0"/>
      <c r="OR50" s="0"/>
      <c r="OS50" s="0"/>
      <c r="OT50" s="0"/>
      <c r="OU50" s="0"/>
      <c r="OV50" s="0"/>
      <c r="OW50" s="0"/>
      <c r="OX50" s="0"/>
      <c r="OY50" s="0"/>
      <c r="OZ50" s="0"/>
      <c r="PA50" s="0"/>
      <c r="PB50" s="0"/>
      <c r="PC50" s="0"/>
      <c r="PD50" s="0"/>
      <c r="PE50" s="0"/>
      <c r="PF50" s="0"/>
      <c r="PG50" s="0"/>
      <c r="PH50" s="0"/>
      <c r="PI50" s="0"/>
      <c r="PJ50" s="0"/>
      <c r="PK50" s="0"/>
      <c r="PL50" s="0"/>
      <c r="PM50" s="0"/>
      <c r="PN50" s="0"/>
      <c r="PO50" s="0"/>
      <c r="PP50" s="0"/>
      <c r="PQ50" s="0"/>
      <c r="PR50" s="0"/>
      <c r="PS50" s="0"/>
      <c r="PT50" s="0"/>
      <c r="PU50" s="0"/>
      <c r="PV50" s="0"/>
      <c r="PW50" s="0"/>
      <c r="PX50" s="0"/>
      <c r="PY50" s="0"/>
      <c r="PZ50" s="0"/>
      <c r="QA50" s="0"/>
      <c r="QB50" s="0"/>
      <c r="QC50" s="0"/>
      <c r="QD50" s="0"/>
      <c r="QE50" s="0"/>
      <c r="QF50" s="0"/>
      <c r="QG50" s="0"/>
      <c r="QH50" s="0"/>
      <c r="QI50" s="0"/>
      <c r="QJ50" s="0"/>
      <c r="QK50" s="0"/>
      <c r="QL50" s="0"/>
      <c r="QM50" s="0"/>
      <c r="QN50" s="0"/>
      <c r="QO50" s="0"/>
      <c r="QP50" s="0"/>
      <c r="QQ50" s="0"/>
      <c r="QR50" s="0"/>
      <c r="QS50" s="0"/>
      <c r="QT50" s="0"/>
      <c r="QU50" s="0"/>
      <c r="QV50" s="0"/>
      <c r="QW50" s="0"/>
      <c r="QX50" s="0"/>
      <c r="QY50" s="0"/>
      <c r="QZ50" s="0"/>
      <c r="RA50" s="0"/>
      <c r="RB50" s="0"/>
      <c r="RC50" s="0"/>
      <c r="RD50" s="0"/>
      <c r="RE50" s="0"/>
      <c r="RF50" s="0"/>
      <c r="RG50" s="0"/>
      <c r="RH50" s="0"/>
      <c r="RI50" s="0"/>
      <c r="RJ50" s="0"/>
      <c r="RK50" s="0"/>
      <c r="RL50" s="0"/>
      <c r="RM50" s="0"/>
      <c r="RN50" s="0"/>
      <c r="RO50" s="0"/>
      <c r="RP50" s="0"/>
      <c r="RQ50" s="0"/>
      <c r="RR50" s="0"/>
      <c r="RS50" s="0"/>
      <c r="RT50" s="0"/>
      <c r="RU50" s="0"/>
      <c r="RV50" s="0"/>
      <c r="RW50" s="0"/>
      <c r="RX50" s="0"/>
      <c r="RY50" s="0"/>
      <c r="RZ50" s="0"/>
      <c r="SA50" s="0"/>
      <c r="SB50" s="0"/>
      <c r="SC50" s="0"/>
      <c r="SD50" s="0"/>
      <c r="SE50" s="0"/>
      <c r="SF50" s="0"/>
      <c r="SG50" s="0"/>
      <c r="SH50" s="0"/>
      <c r="SI50" s="0"/>
      <c r="SJ50" s="0"/>
      <c r="SK50" s="0"/>
      <c r="SL50" s="0"/>
      <c r="SM50" s="0"/>
      <c r="SN50" s="0"/>
      <c r="SO50" s="0"/>
      <c r="SP50" s="0"/>
      <c r="SQ50" s="0"/>
      <c r="SR50" s="0"/>
      <c r="SS50" s="0"/>
      <c r="ST50" s="0"/>
      <c r="SU50" s="0"/>
      <c r="SV50" s="0"/>
      <c r="SW50" s="0"/>
      <c r="SX50" s="0"/>
      <c r="SY50" s="0"/>
      <c r="SZ50" s="0"/>
      <c r="TA50" s="0"/>
      <c r="TB50" s="0"/>
      <c r="TC50" s="0"/>
      <c r="TD50" s="0"/>
      <c r="TE50" s="0"/>
      <c r="TF50" s="0"/>
      <c r="TG50" s="0"/>
      <c r="TH50" s="0"/>
      <c r="TI50" s="0"/>
      <c r="TJ50" s="0"/>
      <c r="TK50" s="0"/>
      <c r="TL50" s="0"/>
      <c r="TM50" s="0"/>
      <c r="TN50" s="0"/>
      <c r="TO50" s="0"/>
      <c r="TP50" s="0"/>
      <c r="TQ50" s="0"/>
      <c r="TR50" s="0"/>
      <c r="TS50" s="0"/>
      <c r="TT50" s="0"/>
      <c r="TU50" s="0"/>
      <c r="TV50" s="0"/>
      <c r="TW50" s="0"/>
      <c r="TX50" s="0"/>
      <c r="TY50" s="0"/>
      <c r="TZ50" s="0"/>
      <c r="UA50" s="0"/>
      <c r="UB50" s="0"/>
      <c r="UC50" s="0"/>
      <c r="UD50" s="0"/>
      <c r="UE50" s="0"/>
      <c r="UF50" s="0"/>
      <c r="UG50" s="0"/>
      <c r="UH50" s="0"/>
      <c r="UI50" s="0"/>
      <c r="UJ50" s="0"/>
      <c r="UK50" s="0"/>
      <c r="UL50" s="0"/>
      <c r="UM50" s="0"/>
      <c r="UN50" s="0"/>
      <c r="UO50" s="0"/>
      <c r="UP50" s="0"/>
      <c r="UQ50" s="0"/>
      <c r="UR50" s="0"/>
      <c r="US50" s="0"/>
      <c r="UT50" s="0"/>
      <c r="UU50" s="0"/>
      <c r="UV50" s="0"/>
      <c r="UW50" s="0"/>
      <c r="UX50" s="0"/>
      <c r="UY50" s="0"/>
      <c r="UZ50" s="0"/>
      <c r="VA50" s="0"/>
      <c r="VB50" s="0"/>
      <c r="VC50" s="0"/>
      <c r="VD50" s="0"/>
      <c r="VE50" s="0"/>
      <c r="VF50" s="0"/>
      <c r="VG50" s="0"/>
      <c r="VH50" s="0"/>
      <c r="VI50" s="0"/>
      <c r="VJ50" s="0"/>
      <c r="VK50" s="0"/>
      <c r="VL50" s="0"/>
      <c r="VM50" s="0"/>
      <c r="VN50" s="0"/>
      <c r="VO50" s="0"/>
      <c r="VP50" s="0"/>
      <c r="VQ50" s="0"/>
      <c r="VR50" s="0"/>
      <c r="VS50" s="0"/>
      <c r="VT50" s="0"/>
      <c r="VU50" s="0"/>
      <c r="VV50" s="0"/>
      <c r="VW50" s="0"/>
      <c r="VX50" s="0"/>
      <c r="VY50" s="0"/>
      <c r="VZ50" s="0"/>
      <c r="WA50" s="0"/>
      <c r="WB50" s="0"/>
      <c r="WC50" s="0"/>
      <c r="WD50" s="0"/>
      <c r="WE50" s="0"/>
      <c r="WF50" s="0"/>
      <c r="WG50" s="0"/>
      <c r="WH50" s="0"/>
      <c r="WI50" s="0"/>
      <c r="WJ50" s="0"/>
      <c r="WK50" s="0"/>
      <c r="WL50" s="0"/>
      <c r="WM50" s="0"/>
      <c r="WN50" s="0"/>
      <c r="WO50" s="0"/>
      <c r="WP50" s="0"/>
      <c r="WQ50" s="0"/>
      <c r="WR50" s="0"/>
      <c r="WS50" s="0"/>
      <c r="WT50" s="0"/>
      <c r="WU50" s="0"/>
      <c r="WV50" s="0"/>
      <c r="WW50" s="0"/>
      <c r="WX50" s="0"/>
      <c r="WY50" s="0"/>
      <c r="WZ50" s="0"/>
      <c r="XA50" s="0"/>
      <c r="XB50" s="0"/>
      <c r="XC50" s="0"/>
      <c r="XD50" s="0"/>
      <c r="XE50" s="0"/>
      <c r="XF50" s="0"/>
      <c r="XG50" s="0"/>
      <c r="XH50" s="0"/>
      <c r="XI50" s="0"/>
      <c r="XJ50" s="0"/>
      <c r="XK50" s="0"/>
      <c r="XL50" s="0"/>
      <c r="XM50" s="0"/>
      <c r="XN50" s="0"/>
      <c r="XO50" s="0"/>
      <c r="XP50" s="0"/>
      <c r="XQ50" s="0"/>
      <c r="XR50" s="0"/>
      <c r="XS50" s="0"/>
      <c r="XT50" s="0"/>
      <c r="XU50" s="0"/>
      <c r="XV50" s="0"/>
      <c r="XW50" s="0"/>
      <c r="XX50" s="0"/>
      <c r="XY50" s="0"/>
      <c r="XZ50" s="0"/>
      <c r="YA50" s="0"/>
      <c r="YB50" s="0"/>
      <c r="YC50" s="0"/>
      <c r="YD50" s="0"/>
      <c r="YE50" s="0"/>
      <c r="YF50" s="0"/>
      <c r="YG50" s="0"/>
      <c r="YH50" s="0"/>
      <c r="YI50" s="0"/>
      <c r="YJ50" s="0"/>
      <c r="YK50" s="0"/>
      <c r="YL50" s="0"/>
      <c r="YM50" s="0"/>
      <c r="YN50" s="0"/>
      <c r="YO50" s="0"/>
      <c r="YP50" s="0"/>
      <c r="YQ50" s="0"/>
      <c r="YR50" s="0"/>
      <c r="YS50" s="0"/>
      <c r="YT50" s="0"/>
      <c r="YU50" s="0"/>
      <c r="YV50" s="0"/>
      <c r="YW50" s="0"/>
      <c r="YX50" s="0"/>
      <c r="YY50" s="0"/>
      <c r="YZ50" s="0"/>
      <c r="ZA50" s="0"/>
      <c r="ZB50" s="0"/>
      <c r="ZC50" s="0"/>
      <c r="ZD50" s="0"/>
      <c r="ZE50" s="0"/>
      <c r="ZF50" s="0"/>
      <c r="ZG50" s="0"/>
      <c r="ZH50" s="0"/>
      <c r="ZI50" s="0"/>
      <c r="ZJ50" s="0"/>
      <c r="ZK50" s="0"/>
      <c r="ZL50" s="0"/>
      <c r="ZM50" s="0"/>
      <c r="ZN50" s="0"/>
      <c r="ZO50" s="0"/>
      <c r="ZP50" s="0"/>
      <c r="ZQ50" s="0"/>
      <c r="ZR50" s="0"/>
      <c r="ZS50" s="0"/>
      <c r="ZT50" s="0"/>
      <c r="ZU50" s="0"/>
      <c r="ZV50" s="0"/>
      <c r="ZW50" s="0"/>
      <c r="ZX50" s="0"/>
      <c r="ZY50" s="0"/>
      <c r="ZZ50" s="0"/>
      <c r="AAA50" s="0"/>
      <c r="AAB50" s="0"/>
      <c r="AAC50" s="0"/>
      <c r="AAD50" s="0"/>
      <c r="AAE50" s="0"/>
      <c r="AAF50" s="0"/>
      <c r="AAG50" s="0"/>
      <c r="AAH50" s="0"/>
      <c r="AAI50" s="0"/>
      <c r="AAJ50" s="0"/>
      <c r="AAK50" s="0"/>
      <c r="AAL50" s="0"/>
      <c r="AAM50" s="0"/>
      <c r="AAN50" s="0"/>
      <c r="AAO50" s="0"/>
      <c r="AAP50" s="0"/>
      <c r="AAQ50" s="0"/>
      <c r="AAR50" s="0"/>
      <c r="AAS50" s="0"/>
      <c r="AAT50" s="0"/>
      <c r="AAU50" s="0"/>
      <c r="AAV50" s="0"/>
      <c r="AAW50" s="0"/>
      <c r="AAX50" s="0"/>
      <c r="AAY50" s="0"/>
      <c r="AAZ50" s="0"/>
      <c r="ABA50" s="0"/>
      <c r="ABB50" s="0"/>
      <c r="ABC50" s="0"/>
      <c r="ABD50" s="0"/>
      <c r="ABE50" s="0"/>
      <c r="ABF50" s="0"/>
      <c r="ABG50" s="0"/>
      <c r="ABH50" s="0"/>
      <c r="ABI50" s="0"/>
      <c r="ABJ50" s="0"/>
      <c r="ABK50" s="0"/>
      <c r="ABL50" s="0"/>
      <c r="ABM50" s="0"/>
      <c r="ABN50" s="0"/>
      <c r="ABO50" s="0"/>
      <c r="ABP50" s="0"/>
      <c r="ABQ50" s="0"/>
      <c r="ABR50" s="0"/>
      <c r="ABS50" s="0"/>
      <c r="ABT50" s="0"/>
      <c r="ABU50" s="0"/>
      <c r="ABV50" s="0"/>
      <c r="ABW50" s="0"/>
      <c r="ABX50" s="0"/>
      <c r="ABY50" s="0"/>
      <c r="ABZ50" s="0"/>
      <c r="ACA50" s="0"/>
      <c r="ACB50" s="0"/>
      <c r="ACC50" s="0"/>
      <c r="ACD50" s="0"/>
      <c r="ACE50" s="0"/>
      <c r="ACF50" s="0"/>
      <c r="ACG50" s="0"/>
      <c r="ACH50" s="0"/>
      <c r="ACI50" s="0"/>
      <c r="ACJ50" s="0"/>
      <c r="ACK50" s="0"/>
      <c r="ACL50" s="0"/>
      <c r="ACM50" s="0"/>
      <c r="ACN50" s="0"/>
      <c r="ACO50" s="0"/>
      <c r="ACP50" s="0"/>
      <c r="ACQ50" s="0"/>
      <c r="ACR50" s="0"/>
      <c r="ACS50" s="0"/>
      <c r="ACT50" s="0"/>
      <c r="ACU50" s="0"/>
      <c r="ACV50" s="0"/>
      <c r="ACW50" s="0"/>
      <c r="ACX50" s="0"/>
      <c r="ACY50" s="0"/>
      <c r="ACZ50" s="0"/>
      <c r="ADA50" s="0"/>
      <c r="ADB50" s="0"/>
      <c r="ADC50" s="0"/>
      <c r="ADD50" s="0"/>
      <c r="ADE50" s="0"/>
      <c r="ADF50" s="0"/>
      <c r="ADG50" s="0"/>
      <c r="ADH50" s="0"/>
      <c r="ADI50" s="0"/>
      <c r="ADJ50" s="0"/>
      <c r="ADK50" s="0"/>
      <c r="ADL50" s="0"/>
      <c r="ADM50" s="0"/>
      <c r="ADN50" s="0"/>
      <c r="ADO50" s="0"/>
      <c r="ADP50" s="0"/>
      <c r="ADQ50" s="0"/>
      <c r="ADR50" s="0"/>
      <c r="ADS50" s="0"/>
      <c r="ADT50" s="0"/>
      <c r="ADU50" s="0"/>
      <c r="ADV50" s="0"/>
      <c r="ADW50" s="0"/>
      <c r="ADX50" s="0"/>
      <c r="ADY50" s="0"/>
      <c r="ADZ50" s="0"/>
      <c r="AEA50" s="0"/>
      <c r="AEB50" s="0"/>
      <c r="AEC50" s="0"/>
      <c r="AED50" s="0"/>
      <c r="AEE50" s="0"/>
      <c r="AEF50" s="0"/>
      <c r="AEG50" s="0"/>
      <c r="AEH50" s="0"/>
      <c r="AEI50" s="0"/>
      <c r="AEJ50" s="0"/>
      <c r="AEK50" s="0"/>
      <c r="AEL50" s="0"/>
      <c r="AEM50" s="0"/>
      <c r="AEN50" s="0"/>
      <c r="AEO50" s="0"/>
      <c r="AEP50" s="0"/>
      <c r="AEQ50" s="0"/>
      <c r="AER50" s="0"/>
      <c r="AES50" s="0"/>
      <c r="AET50" s="0"/>
      <c r="AEU50" s="0"/>
      <c r="AEV50" s="0"/>
      <c r="AEW50" s="0"/>
      <c r="AEX50" s="0"/>
      <c r="AEY50" s="0"/>
      <c r="AEZ50" s="0"/>
      <c r="AFA50" s="0"/>
      <c r="AFB50" s="0"/>
      <c r="AFC50" s="0"/>
      <c r="AFD50" s="0"/>
      <c r="AFE50" s="0"/>
      <c r="AFF50" s="0"/>
      <c r="AFG50" s="0"/>
      <c r="AFH50" s="0"/>
      <c r="AFI50" s="0"/>
      <c r="AFJ50" s="0"/>
      <c r="AFK50" s="0"/>
      <c r="AFL50" s="0"/>
      <c r="AFM50" s="0"/>
      <c r="AFN50" s="0"/>
      <c r="AFO50" s="0"/>
      <c r="AFP50" s="0"/>
      <c r="AFQ50" s="0"/>
      <c r="AFR50" s="0"/>
      <c r="AFS50" s="0"/>
      <c r="AFT50" s="0"/>
      <c r="AFU50" s="0"/>
      <c r="AFV50" s="0"/>
      <c r="AFW50" s="0"/>
      <c r="AFX50" s="0"/>
      <c r="AFY50" s="0"/>
      <c r="AFZ50" s="0"/>
      <c r="AGA50" s="0"/>
      <c r="AGB50" s="0"/>
      <c r="AGC50" s="0"/>
      <c r="AGD50" s="0"/>
      <c r="AGE50" s="0"/>
      <c r="AGF50" s="0"/>
      <c r="AGG50" s="0"/>
      <c r="AGH50" s="0"/>
      <c r="AGI50" s="0"/>
      <c r="AGJ50" s="0"/>
      <c r="AGK50" s="0"/>
      <c r="AGL50" s="0"/>
      <c r="AGM50" s="0"/>
      <c r="AGN50" s="0"/>
      <c r="AGO50" s="0"/>
      <c r="AGP50" s="0"/>
      <c r="AGQ50" s="0"/>
      <c r="AGR50" s="0"/>
      <c r="AGS50" s="0"/>
      <c r="AGT50" s="0"/>
      <c r="AGU50" s="0"/>
      <c r="AGV50" s="0"/>
      <c r="AGW50" s="0"/>
      <c r="AGX50" s="0"/>
      <c r="AGY50" s="0"/>
      <c r="AGZ50" s="0"/>
      <c r="AHA50" s="0"/>
      <c r="AHB50" s="0"/>
      <c r="AHC50" s="0"/>
      <c r="AHD50" s="0"/>
      <c r="AHE50" s="0"/>
      <c r="AHF50" s="0"/>
      <c r="AHG50" s="0"/>
      <c r="AHH50" s="0"/>
      <c r="AHI50" s="0"/>
      <c r="AHJ50" s="0"/>
      <c r="AHK50" s="0"/>
      <c r="AHL50" s="0"/>
      <c r="AHM50" s="0"/>
      <c r="AHN50" s="0"/>
      <c r="AHO50" s="0"/>
      <c r="AHP50" s="0"/>
      <c r="AHQ50" s="0"/>
      <c r="AHR50" s="0"/>
      <c r="AHS50" s="0"/>
      <c r="AHT50" s="0"/>
      <c r="AHU50" s="0"/>
      <c r="AHV50" s="0"/>
      <c r="AHW50" s="0"/>
      <c r="AHX50" s="0"/>
      <c r="AHY50" s="0"/>
      <c r="AHZ50" s="0"/>
      <c r="AIA50" s="0"/>
      <c r="AIB50" s="0"/>
      <c r="AIC50" s="0"/>
      <c r="AID50" s="0"/>
      <c r="AIE50" s="0"/>
      <c r="AIF50" s="0"/>
      <c r="AIG50" s="0"/>
      <c r="AIH50" s="0"/>
      <c r="AII50" s="0"/>
      <c r="AIJ50" s="0"/>
      <c r="AIK50" s="0"/>
      <c r="AIL50" s="0"/>
      <c r="AIM50" s="0"/>
      <c r="AIN50" s="0"/>
      <c r="AIO50" s="0"/>
      <c r="AIP50" s="0"/>
      <c r="AIQ50" s="0"/>
      <c r="AIR50" s="0"/>
      <c r="AIS50" s="0"/>
      <c r="AIT50" s="0"/>
      <c r="AIU50" s="0"/>
      <c r="AIV50" s="0"/>
      <c r="AIW50" s="0"/>
      <c r="AIX50" s="0"/>
      <c r="AIY50" s="0"/>
      <c r="AIZ50" s="0"/>
      <c r="AJA50" s="0"/>
      <c r="AJB50" s="0"/>
      <c r="AJC50" s="0"/>
      <c r="AJD50" s="0"/>
      <c r="AJE50" s="0"/>
      <c r="AJF50" s="0"/>
      <c r="AJG50" s="0"/>
      <c r="AJH50" s="0"/>
      <c r="AJI50" s="0"/>
      <c r="AJJ50" s="0"/>
      <c r="AJK50" s="0"/>
      <c r="AJL50" s="0"/>
      <c r="AJM50" s="0"/>
      <c r="AJN50" s="0"/>
      <c r="AJO50" s="0"/>
      <c r="AJP50" s="0"/>
      <c r="AJQ50" s="0"/>
      <c r="AJR50" s="0"/>
      <c r="AJS50" s="0"/>
      <c r="AJT50" s="0"/>
      <c r="AJU50" s="0"/>
      <c r="AJV50" s="0"/>
      <c r="AJW50" s="0"/>
      <c r="AJX50" s="0"/>
      <c r="AJY50" s="0"/>
      <c r="AJZ50" s="0"/>
      <c r="AKA50" s="0"/>
      <c r="AKB50" s="0"/>
      <c r="AKC50" s="0"/>
      <c r="AKD50" s="0"/>
      <c r="AKE50" s="0"/>
      <c r="AKF50" s="0"/>
      <c r="AKG50" s="0"/>
      <c r="AKH50" s="0"/>
      <c r="AKI50" s="0"/>
      <c r="AKJ50" s="0"/>
      <c r="AKK50" s="0"/>
      <c r="AKL50" s="0"/>
      <c r="AKM50" s="0"/>
      <c r="AKN50" s="0"/>
      <c r="AKO50" s="0"/>
      <c r="AKP50" s="0"/>
      <c r="AKQ50" s="0"/>
      <c r="AKR50" s="0"/>
      <c r="AKS50" s="0"/>
      <c r="AKT50" s="0"/>
      <c r="AKU50" s="0"/>
      <c r="AKV50" s="0"/>
      <c r="AKW50" s="0"/>
      <c r="AKX50" s="0"/>
      <c r="AKY50" s="0"/>
      <c r="AKZ50" s="0"/>
      <c r="ALA50" s="0"/>
      <c r="ALB50" s="0"/>
      <c r="ALC50" s="0"/>
      <c r="ALD50" s="0"/>
      <c r="ALE50" s="0"/>
      <c r="ALF50" s="0"/>
      <c r="ALG50" s="0"/>
      <c r="ALH50" s="0"/>
      <c r="ALI50" s="0"/>
      <c r="ALJ50" s="0"/>
      <c r="ALK50" s="0"/>
      <c r="ALL50" s="0"/>
      <c r="ALM50" s="0"/>
      <c r="ALN50" s="0"/>
      <c r="ALO50" s="0"/>
      <c r="ALP50" s="0"/>
      <c r="ALQ50" s="0"/>
      <c r="ALR50" s="0"/>
      <c r="ALS50" s="0"/>
      <c r="ALT50" s="0"/>
      <c r="ALU50" s="0"/>
      <c r="ALV50" s="0"/>
      <c r="ALW50" s="0"/>
      <c r="ALX50" s="0"/>
      <c r="ALY50" s="0"/>
      <c r="ALZ50" s="0"/>
      <c r="AMA50" s="0"/>
      <c r="AMB50" s="0"/>
      <c r="AMC50" s="0"/>
      <c r="AMD50" s="0"/>
      <c r="AME50" s="0"/>
      <c r="AMF50" s="0"/>
      <c r="AMG50" s="0"/>
      <c r="AMH50" s="0"/>
      <c r="AMI50" s="0"/>
      <c r="AMJ50" s="0"/>
    </row>
    <row r="51" s="103" customFormat="true" ht="15.75" hidden="false" customHeight="false" outlineLevel="0" collapsed="false">
      <c r="A51" s="137" t="s">
        <v>3410</v>
      </c>
      <c r="B51" s="98" t="s">
        <v>3411</v>
      </c>
      <c r="C51" s="98" t="s">
        <v>98</v>
      </c>
      <c r="D51" s="98" t="s">
        <v>47</v>
      </c>
      <c r="E51" s="98" t="n">
        <v>20637</v>
      </c>
      <c r="F51" s="98" t="n">
        <v>2</v>
      </c>
      <c r="G51" s="98" t="n">
        <v>4693.5</v>
      </c>
      <c r="H51" s="98" t="n">
        <f aca="false">G51*F51</f>
        <v>9387</v>
      </c>
      <c r="I51" s="101" t="s">
        <v>3412</v>
      </c>
      <c r="J51" s="102" t="n">
        <v>9387</v>
      </c>
      <c r="K51" s="98" t="n">
        <f aca="false">H51+H52-J51-J52</f>
        <v>800</v>
      </c>
      <c r="L51" s="98"/>
    </row>
    <row r="52" s="103" customFormat="true" ht="15.75" hidden="false" customHeight="false" outlineLevel="0" collapsed="false">
      <c r="A52" s="137"/>
      <c r="B52" s="98"/>
      <c r="C52" s="98"/>
      <c r="D52" s="98"/>
      <c r="E52" s="98"/>
      <c r="F52" s="98" t="n">
        <v>2</v>
      </c>
      <c r="G52" s="98" t="n">
        <v>6000</v>
      </c>
      <c r="H52" s="98" t="n">
        <f aca="false">G52*F52</f>
        <v>12000</v>
      </c>
      <c r="I52" s="101" t="s">
        <v>3413</v>
      </c>
      <c r="J52" s="102" t="n">
        <v>11200</v>
      </c>
      <c r="K52" s="98" t="n">
        <v>0</v>
      </c>
      <c r="L52" s="98"/>
    </row>
    <row r="53" s="103" customFormat="true" ht="15.75" hidden="false" customHeight="false" outlineLevel="0" collapsed="false">
      <c r="A53" s="137" t="s">
        <v>6828</v>
      </c>
      <c r="B53" s="98" t="s">
        <v>6829</v>
      </c>
      <c r="C53" s="98" t="s">
        <v>98</v>
      </c>
      <c r="D53" s="98" t="s">
        <v>47</v>
      </c>
      <c r="E53" s="98" t="n">
        <v>22627</v>
      </c>
      <c r="F53" s="98" t="n">
        <v>2</v>
      </c>
      <c r="G53" s="98" t="n">
        <v>3853.5</v>
      </c>
      <c r="H53" s="98" t="n">
        <f aca="false">G53*F53</f>
        <v>7707</v>
      </c>
      <c r="I53" s="101" t="s">
        <v>6830</v>
      </c>
      <c r="J53" s="102" t="n">
        <v>7707</v>
      </c>
      <c r="K53" s="98" t="n">
        <f aca="false">H53+H54-J53-J54</f>
        <v>2000</v>
      </c>
      <c r="L53" s="98"/>
    </row>
    <row r="54" s="103" customFormat="true" ht="15.75" hidden="false" customHeight="false" outlineLevel="0" collapsed="false">
      <c r="A54" s="137"/>
      <c r="B54" s="98"/>
      <c r="C54" s="98"/>
      <c r="D54" s="98"/>
      <c r="E54" s="98"/>
      <c r="F54" s="98" t="n">
        <v>2</v>
      </c>
      <c r="G54" s="98" t="n">
        <v>5000</v>
      </c>
      <c r="H54" s="98" t="n">
        <f aca="false">(G54*F54)+(1100*2)+(600*2)</f>
        <v>13400</v>
      </c>
      <c r="I54" s="101" t="s">
        <v>6831</v>
      </c>
      <c r="J54" s="102" t="n">
        <v>11400</v>
      </c>
      <c r="K54" s="98" t="n">
        <v>0</v>
      </c>
      <c r="L54" s="98"/>
    </row>
    <row r="55" s="103" customFormat="true" ht="15.75" hidden="false" customHeight="false" outlineLevel="0" collapsed="false">
      <c r="A55" s="137" t="s">
        <v>3624</v>
      </c>
      <c r="B55" s="98" t="s">
        <v>3625</v>
      </c>
      <c r="C55" s="98" t="s">
        <v>98</v>
      </c>
      <c r="D55" s="98" t="s">
        <v>47</v>
      </c>
      <c r="E55" s="98" t="n">
        <v>23847</v>
      </c>
      <c r="F55" s="98" t="n">
        <v>2</v>
      </c>
      <c r="G55" s="98" t="n">
        <v>3853.5</v>
      </c>
      <c r="H55" s="98" t="n">
        <f aca="false">G55*F55</f>
        <v>7707</v>
      </c>
      <c r="I55" s="101" t="s">
        <v>3626</v>
      </c>
      <c r="J55" s="102" t="n">
        <v>7707</v>
      </c>
      <c r="K55" s="98" t="n">
        <f aca="false">H55+H56-J55-J56</f>
        <v>2000</v>
      </c>
      <c r="L55" s="98"/>
    </row>
    <row r="56" s="103" customFormat="true" ht="15.75" hidden="false" customHeight="false" outlineLevel="0" collapsed="false">
      <c r="A56" s="137"/>
      <c r="B56" s="98"/>
      <c r="C56" s="98"/>
      <c r="D56" s="98"/>
      <c r="E56" s="98"/>
      <c r="F56" s="98" t="n">
        <v>2</v>
      </c>
      <c r="G56" s="98" t="n">
        <v>5000</v>
      </c>
      <c r="H56" s="98" t="n">
        <f aca="false">(G56*F56)+2200*2</f>
        <v>14400</v>
      </c>
      <c r="I56" s="101" t="s">
        <v>3627</v>
      </c>
      <c r="J56" s="102" t="n">
        <v>12400</v>
      </c>
      <c r="K56" s="98" t="n">
        <v>0</v>
      </c>
      <c r="L56" s="98"/>
    </row>
    <row r="57" customFormat="false" ht="15.75" hidden="false" customHeight="false" outlineLevel="0" collapsed="false">
      <c r="A57" s="136" t="s">
        <v>4024</v>
      </c>
      <c r="B57" s="35" t="s">
        <v>4025</v>
      </c>
      <c r="C57" s="35" t="s">
        <v>98</v>
      </c>
      <c r="D57" s="35" t="s">
        <v>47</v>
      </c>
      <c r="E57" s="35" t="n">
        <v>23207</v>
      </c>
      <c r="F57" s="35" t="n">
        <v>2</v>
      </c>
      <c r="G57" s="35" t="n">
        <v>3853.5</v>
      </c>
      <c r="H57" s="35" t="n">
        <f aca="false">G57*F57</f>
        <v>7707</v>
      </c>
      <c r="I57" s="36" t="s">
        <v>4026</v>
      </c>
      <c r="J57" s="37" t="n">
        <v>7707</v>
      </c>
      <c r="K57" s="35" t="n">
        <f aca="false">H57+H58-J57-J58</f>
        <v>0</v>
      </c>
      <c r="L57" s="35"/>
      <c r="M57" s="0"/>
      <c r="N57" s="0"/>
      <c r="O57" s="0"/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0"/>
      <c r="AC57" s="0"/>
      <c r="AD57" s="0"/>
      <c r="AE57" s="0"/>
      <c r="AF57" s="0"/>
      <c r="AG57" s="0"/>
      <c r="AH57" s="0"/>
      <c r="AI57" s="0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0"/>
      <c r="BD57" s="0"/>
      <c r="BE57" s="0"/>
      <c r="BF57" s="0"/>
      <c r="BG57" s="0"/>
      <c r="BH57" s="0"/>
      <c r="BI57" s="0"/>
      <c r="BJ57" s="0"/>
      <c r="BK57" s="0"/>
      <c r="BL57" s="0"/>
      <c r="BM57" s="0"/>
      <c r="BN57" s="0"/>
      <c r="BO57" s="0"/>
      <c r="BP57" s="0"/>
      <c r="BQ57" s="0"/>
      <c r="BR57" s="0"/>
      <c r="BS57" s="0"/>
      <c r="BT57" s="0"/>
      <c r="BU57" s="0"/>
      <c r="BV57" s="0"/>
      <c r="BW57" s="0"/>
      <c r="BX57" s="0"/>
      <c r="BY57" s="0"/>
      <c r="BZ57" s="0"/>
      <c r="CA57" s="0"/>
      <c r="CB57" s="0"/>
      <c r="CC57" s="0"/>
      <c r="CD57" s="0"/>
      <c r="CE57" s="0"/>
      <c r="CF57" s="0"/>
      <c r="CG57" s="0"/>
      <c r="CH57" s="0"/>
      <c r="CI57" s="0"/>
      <c r="CJ57" s="0"/>
      <c r="CK57" s="0"/>
      <c r="CL57" s="0"/>
      <c r="CM57" s="0"/>
      <c r="CN57" s="0"/>
      <c r="CO57" s="0"/>
      <c r="CP57" s="0"/>
      <c r="CQ57" s="0"/>
      <c r="CR57" s="0"/>
      <c r="CS57" s="0"/>
      <c r="CT57" s="0"/>
      <c r="CU57" s="0"/>
      <c r="CV57" s="0"/>
      <c r="CW57" s="0"/>
      <c r="CX57" s="0"/>
      <c r="CY57" s="0"/>
      <c r="CZ57" s="0"/>
      <c r="DA57" s="0"/>
      <c r="DB57" s="0"/>
      <c r="DC57" s="0"/>
      <c r="DD57" s="0"/>
      <c r="DE57" s="0"/>
      <c r="DF57" s="0"/>
      <c r="DG57" s="0"/>
      <c r="DH57" s="0"/>
      <c r="DI57" s="0"/>
      <c r="DJ57" s="0"/>
      <c r="DK57" s="0"/>
      <c r="DL57" s="0"/>
      <c r="DM57" s="0"/>
      <c r="DN57" s="0"/>
      <c r="DO57" s="0"/>
      <c r="DP57" s="0"/>
      <c r="DQ57" s="0"/>
      <c r="DR57" s="0"/>
      <c r="DS57" s="0"/>
      <c r="DT57" s="0"/>
      <c r="DU57" s="0"/>
      <c r="DV57" s="0"/>
      <c r="DW57" s="0"/>
      <c r="DX57" s="0"/>
      <c r="DY57" s="0"/>
      <c r="DZ57" s="0"/>
      <c r="EA57" s="0"/>
      <c r="EB57" s="0"/>
      <c r="EC57" s="0"/>
      <c r="ED57" s="0"/>
      <c r="EE57" s="0"/>
      <c r="EF57" s="0"/>
      <c r="EG57" s="0"/>
      <c r="EH57" s="0"/>
      <c r="EI57" s="0"/>
      <c r="EJ57" s="0"/>
      <c r="EK57" s="0"/>
      <c r="EL57" s="0"/>
      <c r="EM57" s="0"/>
      <c r="EN57" s="0"/>
      <c r="EO57" s="0"/>
      <c r="EP57" s="0"/>
      <c r="EQ57" s="0"/>
      <c r="ER57" s="0"/>
      <c r="ES57" s="0"/>
      <c r="ET57" s="0"/>
      <c r="EU57" s="0"/>
      <c r="EV57" s="0"/>
      <c r="EW57" s="0"/>
      <c r="EX57" s="0"/>
      <c r="EY57" s="0"/>
      <c r="EZ57" s="0"/>
      <c r="FA57" s="0"/>
      <c r="FB57" s="0"/>
      <c r="FC57" s="0"/>
      <c r="FD57" s="0"/>
      <c r="FE57" s="0"/>
      <c r="FF57" s="0"/>
      <c r="FG57" s="0"/>
      <c r="FH57" s="0"/>
      <c r="FI57" s="0"/>
      <c r="FJ57" s="0"/>
      <c r="FK57" s="0"/>
      <c r="FL57" s="0"/>
      <c r="FM57" s="0"/>
      <c r="FN57" s="0"/>
      <c r="FO57" s="0"/>
      <c r="FP57" s="0"/>
      <c r="FQ57" s="0"/>
      <c r="FR57" s="0"/>
      <c r="FS57" s="0"/>
      <c r="FT57" s="0"/>
      <c r="FU57" s="0"/>
      <c r="FV57" s="0"/>
      <c r="FW57" s="0"/>
      <c r="FX57" s="0"/>
      <c r="FY57" s="0"/>
      <c r="FZ57" s="0"/>
      <c r="GA57" s="0"/>
      <c r="GB57" s="0"/>
      <c r="GC57" s="0"/>
      <c r="GD57" s="0"/>
      <c r="GE57" s="0"/>
      <c r="GF57" s="0"/>
      <c r="GG57" s="0"/>
      <c r="GH57" s="0"/>
      <c r="GI57" s="0"/>
      <c r="GJ57" s="0"/>
      <c r="GK57" s="0"/>
      <c r="GL57" s="0"/>
      <c r="GM57" s="0"/>
      <c r="GN57" s="0"/>
      <c r="GO57" s="0"/>
      <c r="GP57" s="0"/>
      <c r="GQ57" s="0"/>
      <c r="GR57" s="0"/>
      <c r="GS57" s="0"/>
      <c r="GT57" s="0"/>
      <c r="GU57" s="0"/>
      <c r="GV57" s="0"/>
      <c r="GW57" s="0"/>
      <c r="GX57" s="0"/>
      <c r="GY57" s="0"/>
      <c r="GZ57" s="0"/>
      <c r="HA57" s="0"/>
      <c r="HB57" s="0"/>
      <c r="HC57" s="0"/>
      <c r="HD57" s="0"/>
      <c r="HE57" s="0"/>
      <c r="HF57" s="0"/>
      <c r="HG57" s="0"/>
      <c r="HH57" s="0"/>
      <c r="HI57" s="0"/>
      <c r="HJ57" s="0"/>
      <c r="HK57" s="0"/>
      <c r="HL57" s="0"/>
      <c r="HM57" s="0"/>
      <c r="HN57" s="0"/>
      <c r="HO57" s="0"/>
      <c r="HP57" s="0"/>
      <c r="HQ57" s="0"/>
      <c r="HR57" s="0"/>
      <c r="HS57" s="0"/>
      <c r="HT57" s="0"/>
      <c r="HU57" s="0"/>
      <c r="HV57" s="0"/>
      <c r="HW57" s="0"/>
      <c r="HX57" s="0"/>
      <c r="HY57" s="0"/>
      <c r="HZ57" s="0"/>
      <c r="IA57" s="0"/>
      <c r="IB57" s="0"/>
      <c r="IC57" s="0"/>
      <c r="ID57" s="0"/>
      <c r="IE57" s="0"/>
      <c r="IF57" s="0"/>
      <c r="IG57" s="0"/>
      <c r="IH57" s="0"/>
      <c r="II57" s="0"/>
      <c r="IJ57" s="0"/>
      <c r="IK57" s="0"/>
      <c r="IL57" s="0"/>
      <c r="IM57" s="0"/>
      <c r="IN57" s="0"/>
      <c r="IO57" s="0"/>
      <c r="IP57" s="0"/>
      <c r="IQ57" s="0"/>
      <c r="IR57" s="0"/>
      <c r="IS57" s="0"/>
      <c r="IT57" s="0"/>
      <c r="IU57" s="0"/>
      <c r="IV57" s="0"/>
      <c r="IW57" s="0"/>
      <c r="IX57" s="0"/>
      <c r="IY57" s="0"/>
      <c r="IZ57" s="0"/>
      <c r="JA57" s="0"/>
      <c r="JB57" s="0"/>
      <c r="JC57" s="0"/>
      <c r="JD57" s="0"/>
      <c r="JE57" s="0"/>
      <c r="JF57" s="0"/>
      <c r="JG57" s="0"/>
      <c r="JH57" s="0"/>
      <c r="JI57" s="0"/>
      <c r="JJ57" s="0"/>
      <c r="JK57" s="0"/>
      <c r="JL57" s="0"/>
      <c r="JM57" s="0"/>
      <c r="JN57" s="0"/>
      <c r="JO57" s="0"/>
      <c r="JP57" s="0"/>
      <c r="JQ57" s="0"/>
      <c r="JR57" s="0"/>
      <c r="JS57" s="0"/>
      <c r="JT57" s="0"/>
      <c r="JU57" s="0"/>
      <c r="JV57" s="0"/>
      <c r="JW57" s="0"/>
      <c r="JX57" s="0"/>
      <c r="JY57" s="0"/>
      <c r="JZ57" s="0"/>
      <c r="KA57" s="0"/>
      <c r="KB57" s="0"/>
      <c r="KC57" s="0"/>
      <c r="KD57" s="0"/>
      <c r="KE57" s="0"/>
      <c r="KF57" s="0"/>
      <c r="KG57" s="0"/>
      <c r="KH57" s="0"/>
      <c r="KI57" s="0"/>
      <c r="KJ57" s="0"/>
      <c r="KK57" s="0"/>
      <c r="KL57" s="0"/>
      <c r="KM57" s="0"/>
      <c r="KN57" s="0"/>
      <c r="KO57" s="0"/>
      <c r="KP57" s="0"/>
      <c r="KQ57" s="0"/>
      <c r="KR57" s="0"/>
      <c r="KS57" s="0"/>
      <c r="KT57" s="0"/>
      <c r="KU57" s="0"/>
      <c r="KV57" s="0"/>
      <c r="KW57" s="0"/>
      <c r="KX57" s="0"/>
      <c r="KY57" s="0"/>
      <c r="KZ57" s="0"/>
      <c r="LA57" s="0"/>
      <c r="LB57" s="0"/>
      <c r="LC57" s="0"/>
      <c r="LD57" s="0"/>
      <c r="LE57" s="0"/>
      <c r="LF57" s="0"/>
      <c r="LG57" s="0"/>
      <c r="LH57" s="0"/>
      <c r="LI57" s="0"/>
      <c r="LJ57" s="0"/>
      <c r="LK57" s="0"/>
      <c r="LL57" s="0"/>
      <c r="LM57" s="0"/>
      <c r="LN57" s="0"/>
      <c r="LO57" s="0"/>
      <c r="LP57" s="0"/>
      <c r="LQ57" s="0"/>
      <c r="LR57" s="0"/>
      <c r="LS57" s="0"/>
      <c r="LT57" s="0"/>
      <c r="LU57" s="0"/>
      <c r="LV57" s="0"/>
      <c r="LW57" s="0"/>
      <c r="LX57" s="0"/>
      <c r="LY57" s="0"/>
      <c r="LZ57" s="0"/>
      <c r="MA57" s="0"/>
      <c r="MB57" s="0"/>
      <c r="MC57" s="0"/>
      <c r="MD57" s="0"/>
      <c r="ME57" s="0"/>
      <c r="MF57" s="0"/>
      <c r="MG57" s="0"/>
      <c r="MH57" s="0"/>
      <c r="MI57" s="0"/>
      <c r="MJ57" s="0"/>
      <c r="MK57" s="0"/>
      <c r="ML57" s="0"/>
      <c r="MM57" s="0"/>
      <c r="MN57" s="0"/>
      <c r="MO57" s="0"/>
      <c r="MP57" s="0"/>
      <c r="MQ57" s="0"/>
      <c r="MR57" s="0"/>
      <c r="MS57" s="0"/>
      <c r="MT57" s="0"/>
      <c r="MU57" s="0"/>
      <c r="MV57" s="0"/>
      <c r="MW57" s="0"/>
      <c r="MX57" s="0"/>
      <c r="MY57" s="0"/>
      <c r="MZ57" s="0"/>
      <c r="NA57" s="0"/>
      <c r="NB57" s="0"/>
      <c r="NC57" s="0"/>
      <c r="ND57" s="0"/>
      <c r="NE57" s="0"/>
      <c r="NF57" s="0"/>
      <c r="NG57" s="0"/>
      <c r="NH57" s="0"/>
      <c r="NI57" s="0"/>
      <c r="NJ57" s="0"/>
      <c r="NK57" s="0"/>
      <c r="NL57" s="0"/>
      <c r="NM57" s="0"/>
      <c r="NN57" s="0"/>
      <c r="NO57" s="0"/>
      <c r="NP57" s="0"/>
      <c r="NQ57" s="0"/>
      <c r="NR57" s="0"/>
      <c r="NS57" s="0"/>
      <c r="NT57" s="0"/>
      <c r="NU57" s="0"/>
      <c r="NV57" s="0"/>
      <c r="NW57" s="0"/>
      <c r="NX57" s="0"/>
      <c r="NY57" s="0"/>
      <c r="NZ57" s="0"/>
      <c r="OA57" s="0"/>
      <c r="OB57" s="0"/>
      <c r="OC57" s="0"/>
      <c r="OD57" s="0"/>
      <c r="OE57" s="0"/>
      <c r="OF57" s="0"/>
      <c r="OG57" s="0"/>
      <c r="OH57" s="0"/>
      <c r="OI57" s="0"/>
      <c r="OJ57" s="0"/>
      <c r="OK57" s="0"/>
      <c r="OL57" s="0"/>
      <c r="OM57" s="0"/>
      <c r="ON57" s="0"/>
      <c r="OO57" s="0"/>
      <c r="OP57" s="0"/>
      <c r="OQ57" s="0"/>
      <c r="OR57" s="0"/>
      <c r="OS57" s="0"/>
      <c r="OT57" s="0"/>
      <c r="OU57" s="0"/>
      <c r="OV57" s="0"/>
      <c r="OW57" s="0"/>
      <c r="OX57" s="0"/>
      <c r="OY57" s="0"/>
      <c r="OZ57" s="0"/>
      <c r="PA57" s="0"/>
      <c r="PB57" s="0"/>
      <c r="PC57" s="0"/>
      <c r="PD57" s="0"/>
      <c r="PE57" s="0"/>
      <c r="PF57" s="0"/>
      <c r="PG57" s="0"/>
      <c r="PH57" s="0"/>
      <c r="PI57" s="0"/>
      <c r="PJ57" s="0"/>
      <c r="PK57" s="0"/>
      <c r="PL57" s="0"/>
      <c r="PM57" s="0"/>
      <c r="PN57" s="0"/>
      <c r="PO57" s="0"/>
      <c r="PP57" s="0"/>
      <c r="PQ57" s="0"/>
      <c r="PR57" s="0"/>
      <c r="PS57" s="0"/>
      <c r="PT57" s="0"/>
      <c r="PU57" s="0"/>
      <c r="PV57" s="0"/>
      <c r="PW57" s="0"/>
      <c r="PX57" s="0"/>
      <c r="PY57" s="0"/>
      <c r="PZ57" s="0"/>
      <c r="QA57" s="0"/>
      <c r="QB57" s="0"/>
      <c r="QC57" s="0"/>
      <c r="QD57" s="0"/>
      <c r="QE57" s="0"/>
      <c r="QF57" s="0"/>
      <c r="QG57" s="0"/>
      <c r="QH57" s="0"/>
      <c r="QI57" s="0"/>
      <c r="QJ57" s="0"/>
      <c r="QK57" s="0"/>
      <c r="QL57" s="0"/>
      <c r="QM57" s="0"/>
      <c r="QN57" s="0"/>
      <c r="QO57" s="0"/>
      <c r="QP57" s="0"/>
      <c r="QQ57" s="0"/>
      <c r="QR57" s="0"/>
      <c r="QS57" s="0"/>
      <c r="QT57" s="0"/>
      <c r="QU57" s="0"/>
      <c r="QV57" s="0"/>
      <c r="QW57" s="0"/>
      <c r="QX57" s="0"/>
      <c r="QY57" s="0"/>
      <c r="QZ57" s="0"/>
      <c r="RA57" s="0"/>
      <c r="RB57" s="0"/>
      <c r="RC57" s="0"/>
      <c r="RD57" s="0"/>
      <c r="RE57" s="0"/>
      <c r="RF57" s="0"/>
      <c r="RG57" s="0"/>
      <c r="RH57" s="0"/>
      <c r="RI57" s="0"/>
      <c r="RJ57" s="0"/>
      <c r="RK57" s="0"/>
      <c r="RL57" s="0"/>
      <c r="RM57" s="0"/>
      <c r="RN57" s="0"/>
      <c r="RO57" s="0"/>
      <c r="RP57" s="0"/>
      <c r="RQ57" s="0"/>
      <c r="RR57" s="0"/>
      <c r="RS57" s="0"/>
      <c r="RT57" s="0"/>
      <c r="RU57" s="0"/>
      <c r="RV57" s="0"/>
      <c r="RW57" s="0"/>
      <c r="RX57" s="0"/>
      <c r="RY57" s="0"/>
      <c r="RZ57" s="0"/>
      <c r="SA57" s="0"/>
      <c r="SB57" s="0"/>
      <c r="SC57" s="0"/>
      <c r="SD57" s="0"/>
      <c r="SE57" s="0"/>
      <c r="SF57" s="0"/>
      <c r="SG57" s="0"/>
      <c r="SH57" s="0"/>
      <c r="SI57" s="0"/>
      <c r="SJ57" s="0"/>
      <c r="SK57" s="0"/>
      <c r="SL57" s="0"/>
      <c r="SM57" s="0"/>
      <c r="SN57" s="0"/>
      <c r="SO57" s="0"/>
      <c r="SP57" s="0"/>
      <c r="SQ57" s="0"/>
      <c r="SR57" s="0"/>
      <c r="SS57" s="0"/>
      <c r="ST57" s="0"/>
      <c r="SU57" s="0"/>
      <c r="SV57" s="0"/>
      <c r="SW57" s="0"/>
      <c r="SX57" s="0"/>
      <c r="SY57" s="0"/>
      <c r="SZ57" s="0"/>
      <c r="TA57" s="0"/>
      <c r="TB57" s="0"/>
      <c r="TC57" s="0"/>
      <c r="TD57" s="0"/>
      <c r="TE57" s="0"/>
      <c r="TF57" s="0"/>
      <c r="TG57" s="0"/>
      <c r="TH57" s="0"/>
      <c r="TI57" s="0"/>
      <c r="TJ57" s="0"/>
      <c r="TK57" s="0"/>
      <c r="TL57" s="0"/>
      <c r="TM57" s="0"/>
      <c r="TN57" s="0"/>
      <c r="TO57" s="0"/>
      <c r="TP57" s="0"/>
      <c r="TQ57" s="0"/>
      <c r="TR57" s="0"/>
      <c r="TS57" s="0"/>
      <c r="TT57" s="0"/>
      <c r="TU57" s="0"/>
      <c r="TV57" s="0"/>
      <c r="TW57" s="0"/>
      <c r="TX57" s="0"/>
      <c r="TY57" s="0"/>
      <c r="TZ57" s="0"/>
      <c r="UA57" s="0"/>
      <c r="UB57" s="0"/>
      <c r="UC57" s="0"/>
      <c r="UD57" s="0"/>
      <c r="UE57" s="0"/>
      <c r="UF57" s="0"/>
      <c r="UG57" s="0"/>
      <c r="UH57" s="0"/>
      <c r="UI57" s="0"/>
      <c r="UJ57" s="0"/>
      <c r="UK57" s="0"/>
      <c r="UL57" s="0"/>
      <c r="UM57" s="0"/>
      <c r="UN57" s="0"/>
      <c r="UO57" s="0"/>
      <c r="UP57" s="0"/>
      <c r="UQ57" s="0"/>
      <c r="UR57" s="0"/>
      <c r="US57" s="0"/>
      <c r="UT57" s="0"/>
      <c r="UU57" s="0"/>
      <c r="UV57" s="0"/>
      <c r="UW57" s="0"/>
      <c r="UX57" s="0"/>
      <c r="UY57" s="0"/>
      <c r="UZ57" s="0"/>
      <c r="VA57" s="0"/>
      <c r="VB57" s="0"/>
      <c r="VC57" s="0"/>
      <c r="VD57" s="0"/>
      <c r="VE57" s="0"/>
      <c r="VF57" s="0"/>
      <c r="VG57" s="0"/>
      <c r="VH57" s="0"/>
      <c r="VI57" s="0"/>
      <c r="VJ57" s="0"/>
      <c r="VK57" s="0"/>
      <c r="VL57" s="0"/>
      <c r="VM57" s="0"/>
      <c r="VN57" s="0"/>
      <c r="VO57" s="0"/>
      <c r="VP57" s="0"/>
      <c r="VQ57" s="0"/>
      <c r="VR57" s="0"/>
      <c r="VS57" s="0"/>
      <c r="VT57" s="0"/>
      <c r="VU57" s="0"/>
      <c r="VV57" s="0"/>
      <c r="VW57" s="0"/>
      <c r="VX57" s="0"/>
      <c r="VY57" s="0"/>
      <c r="VZ57" s="0"/>
      <c r="WA57" s="0"/>
      <c r="WB57" s="0"/>
      <c r="WC57" s="0"/>
      <c r="WD57" s="0"/>
      <c r="WE57" s="0"/>
      <c r="WF57" s="0"/>
      <c r="WG57" s="0"/>
      <c r="WH57" s="0"/>
      <c r="WI57" s="0"/>
      <c r="WJ57" s="0"/>
      <c r="WK57" s="0"/>
      <c r="WL57" s="0"/>
      <c r="WM57" s="0"/>
      <c r="WN57" s="0"/>
      <c r="WO57" s="0"/>
      <c r="WP57" s="0"/>
      <c r="WQ57" s="0"/>
      <c r="WR57" s="0"/>
      <c r="WS57" s="0"/>
      <c r="WT57" s="0"/>
      <c r="WU57" s="0"/>
      <c r="WV57" s="0"/>
      <c r="WW57" s="0"/>
      <c r="WX57" s="0"/>
      <c r="WY57" s="0"/>
      <c r="WZ57" s="0"/>
      <c r="XA57" s="0"/>
      <c r="XB57" s="0"/>
      <c r="XC57" s="0"/>
      <c r="XD57" s="0"/>
      <c r="XE57" s="0"/>
      <c r="XF57" s="0"/>
      <c r="XG57" s="0"/>
      <c r="XH57" s="0"/>
      <c r="XI57" s="0"/>
      <c r="XJ57" s="0"/>
      <c r="XK57" s="0"/>
      <c r="XL57" s="0"/>
      <c r="XM57" s="0"/>
      <c r="XN57" s="0"/>
      <c r="XO57" s="0"/>
      <c r="XP57" s="0"/>
      <c r="XQ57" s="0"/>
      <c r="XR57" s="0"/>
      <c r="XS57" s="0"/>
      <c r="XT57" s="0"/>
      <c r="XU57" s="0"/>
      <c r="XV57" s="0"/>
      <c r="XW57" s="0"/>
      <c r="XX57" s="0"/>
      <c r="XY57" s="0"/>
      <c r="XZ57" s="0"/>
      <c r="YA57" s="0"/>
      <c r="YB57" s="0"/>
      <c r="YC57" s="0"/>
      <c r="YD57" s="0"/>
      <c r="YE57" s="0"/>
      <c r="YF57" s="0"/>
      <c r="YG57" s="0"/>
      <c r="YH57" s="0"/>
      <c r="YI57" s="0"/>
      <c r="YJ57" s="0"/>
      <c r="YK57" s="0"/>
      <c r="YL57" s="0"/>
      <c r="YM57" s="0"/>
      <c r="YN57" s="0"/>
      <c r="YO57" s="0"/>
      <c r="YP57" s="0"/>
      <c r="YQ57" s="0"/>
      <c r="YR57" s="0"/>
      <c r="YS57" s="0"/>
      <c r="YT57" s="0"/>
      <c r="YU57" s="0"/>
      <c r="YV57" s="0"/>
      <c r="YW57" s="0"/>
      <c r="YX57" s="0"/>
      <c r="YY57" s="0"/>
      <c r="YZ57" s="0"/>
      <c r="ZA57" s="0"/>
      <c r="ZB57" s="0"/>
      <c r="ZC57" s="0"/>
      <c r="ZD57" s="0"/>
      <c r="ZE57" s="0"/>
      <c r="ZF57" s="0"/>
      <c r="ZG57" s="0"/>
      <c r="ZH57" s="0"/>
      <c r="ZI57" s="0"/>
      <c r="ZJ57" s="0"/>
      <c r="ZK57" s="0"/>
      <c r="ZL57" s="0"/>
      <c r="ZM57" s="0"/>
      <c r="ZN57" s="0"/>
      <c r="ZO57" s="0"/>
      <c r="ZP57" s="0"/>
      <c r="ZQ57" s="0"/>
      <c r="ZR57" s="0"/>
      <c r="ZS57" s="0"/>
      <c r="ZT57" s="0"/>
      <c r="ZU57" s="0"/>
      <c r="ZV57" s="0"/>
      <c r="ZW57" s="0"/>
      <c r="ZX57" s="0"/>
      <c r="ZY57" s="0"/>
      <c r="ZZ57" s="0"/>
      <c r="AAA57" s="0"/>
      <c r="AAB57" s="0"/>
      <c r="AAC57" s="0"/>
      <c r="AAD57" s="0"/>
      <c r="AAE57" s="0"/>
      <c r="AAF57" s="0"/>
      <c r="AAG57" s="0"/>
      <c r="AAH57" s="0"/>
      <c r="AAI57" s="0"/>
      <c r="AAJ57" s="0"/>
      <c r="AAK57" s="0"/>
      <c r="AAL57" s="0"/>
      <c r="AAM57" s="0"/>
      <c r="AAN57" s="0"/>
      <c r="AAO57" s="0"/>
      <c r="AAP57" s="0"/>
      <c r="AAQ57" s="0"/>
      <c r="AAR57" s="0"/>
      <c r="AAS57" s="0"/>
      <c r="AAT57" s="0"/>
      <c r="AAU57" s="0"/>
      <c r="AAV57" s="0"/>
      <c r="AAW57" s="0"/>
      <c r="AAX57" s="0"/>
      <c r="AAY57" s="0"/>
      <c r="AAZ57" s="0"/>
      <c r="ABA57" s="0"/>
      <c r="ABB57" s="0"/>
      <c r="ABC57" s="0"/>
      <c r="ABD57" s="0"/>
      <c r="ABE57" s="0"/>
      <c r="ABF57" s="0"/>
      <c r="ABG57" s="0"/>
      <c r="ABH57" s="0"/>
      <c r="ABI57" s="0"/>
      <c r="ABJ57" s="0"/>
      <c r="ABK57" s="0"/>
      <c r="ABL57" s="0"/>
      <c r="ABM57" s="0"/>
      <c r="ABN57" s="0"/>
      <c r="ABO57" s="0"/>
      <c r="ABP57" s="0"/>
      <c r="ABQ57" s="0"/>
      <c r="ABR57" s="0"/>
      <c r="ABS57" s="0"/>
      <c r="ABT57" s="0"/>
      <c r="ABU57" s="0"/>
      <c r="ABV57" s="0"/>
      <c r="ABW57" s="0"/>
      <c r="ABX57" s="0"/>
      <c r="ABY57" s="0"/>
      <c r="ABZ57" s="0"/>
      <c r="ACA57" s="0"/>
      <c r="ACB57" s="0"/>
      <c r="ACC57" s="0"/>
      <c r="ACD57" s="0"/>
      <c r="ACE57" s="0"/>
      <c r="ACF57" s="0"/>
      <c r="ACG57" s="0"/>
      <c r="ACH57" s="0"/>
      <c r="ACI57" s="0"/>
      <c r="ACJ57" s="0"/>
      <c r="ACK57" s="0"/>
      <c r="ACL57" s="0"/>
      <c r="ACM57" s="0"/>
      <c r="ACN57" s="0"/>
      <c r="ACO57" s="0"/>
      <c r="ACP57" s="0"/>
      <c r="ACQ57" s="0"/>
      <c r="ACR57" s="0"/>
      <c r="ACS57" s="0"/>
      <c r="ACT57" s="0"/>
      <c r="ACU57" s="0"/>
      <c r="ACV57" s="0"/>
      <c r="ACW57" s="0"/>
      <c r="ACX57" s="0"/>
      <c r="ACY57" s="0"/>
      <c r="ACZ57" s="0"/>
      <c r="ADA57" s="0"/>
      <c r="ADB57" s="0"/>
      <c r="ADC57" s="0"/>
      <c r="ADD57" s="0"/>
      <c r="ADE57" s="0"/>
      <c r="ADF57" s="0"/>
      <c r="ADG57" s="0"/>
      <c r="ADH57" s="0"/>
      <c r="ADI57" s="0"/>
      <c r="ADJ57" s="0"/>
      <c r="ADK57" s="0"/>
      <c r="ADL57" s="0"/>
      <c r="ADM57" s="0"/>
      <c r="ADN57" s="0"/>
      <c r="ADO57" s="0"/>
      <c r="ADP57" s="0"/>
      <c r="ADQ57" s="0"/>
      <c r="ADR57" s="0"/>
      <c r="ADS57" s="0"/>
      <c r="ADT57" s="0"/>
      <c r="ADU57" s="0"/>
      <c r="ADV57" s="0"/>
      <c r="ADW57" s="0"/>
      <c r="ADX57" s="0"/>
      <c r="ADY57" s="0"/>
      <c r="ADZ57" s="0"/>
      <c r="AEA57" s="0"/>
      <c r="AEB57" s="0"/>
      <c r="AEC57" s="0"/>
      <c r="AED57" s="0"/>
      <c r="AEE57" s="0"/>
      <c r="AEF57" s="0"/>
      <c r="AEG57" s="0"/>
      <c r="AEH57" s="0"/>
      <c r="AEI57" s="0"/>
      <c r="AEJ57" s="0"/>
      <c r="AEK57" s="0"/>
      <c r="AEL57" s="0"/>
      <c r="AEM57" s="0"/>
      <c r="AEN57" s="0"/>
      <c r="AEO57" s="0"/>
      <c r="AEP57" s="0"/>
      <c r="AEQ57" s="0"/>
      <c r="AER57" s="0"/>
      <c r="AES57" s="0"/>
      <c r="AET57" s="0"/>
      <c r="AEU57" s="0"/>
      <c r="AEV57" s="0"/>
      <c r="AEW57" s="0"/>
      <c r="AEX57" s="0"/>
      <c r="AEY57" s="0"/>
      <c r="AEZ57" s="0"/>
      <c r="AFA57" s="0"/>
      <c r="AFB57" s="0"/>
      <c r="AFC57" s="0"/>
      <c r="AFD57" s="0"/>
      <c r="AFE57" s="0"/>
      <c r="AFF57" s="0"/>
      <c r="AFG57" s="0"/>
      <c r="AFH57" s="0"/>
      <c r="AFI57" s="0"/>
      <c r="AFJ57" s="0"/>
      <c r="AFK57" s="0"/>
      <c r="AFL57" s="0"/>
      <c r="AFM57" s="0"/>
      <c r="AFN57" s="0"/>
      <c r="AFO57" s="0"/>
      <c r="AFP57" s="0"/>
      <c r="AFQ57" s="0"/>
      <c r="AFR57" s="0"/>
      <c r="AFS57" s="0"/>
      <c r="AFT57" s="0"/>
      <c r="AFU57" s="0"/>
      <c r="AFV57" s="0"/>
      <c r="AFW57" s="0"/>
      <c r="AFX57" s="0"/>
      <c r="AFY57" s="0"/>
      <c r="AFZ57" s="0"/>
      <c r="AGA57" s="0"/>
      <c r="AGB57" s="0"/>
      <c r="AGC57" s="0"/>
      <c r="AGD57" s="0"/>
      <c r="AGE57" s="0"/>
      <c r="AGF57" s="0"/>
      <c r="AGG57" s="0"/>
      <c r="AGH57" s="0"/>
      <c r="AGI57" s="0"/>
      <c r="AGJ57" s="0"/>
      <c r="AGK57" s="0"/>
      <c r="AGL57" s="0"/>
      <c r="AGM57" s="0"/>
      <c r="AGN57" s="0"/>
      <c r="AGO57" s="0"/>
      <c r="AGP57" s="0"/>
      <c r="AGQ57" s="0"/>
      <c r="AGR57" s="0"/>
      <c r="AGS57" s="0"/>
      <c r="AGT57" s="0"/>
      <c r="AGU57" s="0"/>
      <c r="AGV57" s="0"/>
      <c r="AGW57" s="0"/>
      <c r="AGX57" s="0"/>
      <c r="AGY57" s="0"/>
      <c r="AGZ57" s="0"/>
      <c r="AHA57" s="0"/>
      <c r="AHB57" s="0"/>
      <c r="AHC57" s="0"/>
      <c r="AHD57" s="0"/>
      <c r="AHE57" s="0"/>
      <c r="AHF57" s="0"/>
      <c r="AHG57" s="0"/>
      <c r="AHH57" s="0"/>
      <c r="AHI57" s="0"/>
      <c r="AHJ57" s="0"/>
      <c r="AHK57" s="0"/>
      <c r="AHL57" s="0"/>
      <c r="AHM57" s="0"/>
      <c r="AHN57" s="0"/>
      <c r="AHO57" s="0"/>
      <c r="AHP57" s="0"/>
      <c r="AHQ57" s="0"/>
      <c r="AHR57" s="0"/>
      <c r="AHS57" s="0"/>
      <c r="AHT57" s="0"/>
      <c r="AHU57" s="0"/>
      <c r="AHV57" s="0"/>
      <c r="AHW57" s="0"/>
      <c r="AHX57" s="0"/>
      <c r="AHY57" s="0"/>
      <c r="AHZ57" s="0"/>
      <c r="AIA57" s="0"/>
      <c r="AIB57" s="0"/>
      <c r="AIC57" s="0"/>
      <c r="AID57" s="0"/>
      <c r="AIE57" s="0"/>
      <c r="AIF57" s="0"/>
      <c r="AIG57" s="0"/>
      <c r="AIH57" s="0"/>
      <c r="AII57" s="0"/>
      <c r="AIJ57" s="0"/>
      <c r="AIK57" s="0"/>
      <c r="AIL57" s="0"/>
      <c r="AIM57" s="0"/>
      <c r="AIN57" s="0"/>
      <c r="AIO57" s="0"/>
      <c r="AIP57" s="0"/>
      <c r="AIQ57" s="0"/>
      <c r="AIR57" s="0"/>
      <c r="AIS57" s="0"/>
      <c r="AIT57" s="0"/>
      <c r="AIU57" s="0"/>
      <c r="AIV57" s="0"/>
      <c r="AIW57" s="0"/>
      <c r="AIX57" s="0"/>
      <c r="AIY57" s="0"/>
      <c r="AIZ57" s="0"/>
      <c r="AJA57" s="0"/>
      <c r="AJB57" s="0"/>
      <c r="AJC57" s="0"/>
      <c r="AJD57" s="0"/>
      <c r="AJE57" s="0"/>
      <c r="AJF57" s="0"/>
      <c r="AJG57" s="0"/>
      <c r="AJH57" s="0"/>
      <c r="AJI57" s="0"/>
      <c r="AJJ57" s="0"/>
      <c r="AJK57" s="0"/>
      <c r="AJL57" s="0"/>
      <c r="AJM57" s="0"/>
      <c r="AJN57" s="0"/>
      <c r="AJO57" s="0"/>
      <c r="AJP57" s="0"/>
      <c r="AJQ57" s="0"/>
      <c r="AJR57" s="0"/>
      <c r="AJS57" s="0"/>
      <c r="AJT57" s="0"/>
      <c r="AJU57" s="0"/>
      <c r="AJV57" s="0"/>
      <c r="AJW57" s="0"/>
      <c r="AJX57" s="0"/>
      <c r="AJY57" s="0"/>
      <c r="AJZ57" s="0"/>
      <c r="AKA57" s="0"/>
      <c r="AKB57" s="0"/>
      <c r="AKC57" s="0"/>
      <c r="AKD57" s="0"/>
      <c r="AKE57" s="0"/>
      <c r="AKF57" s="0"/>
      <c r="AKG57" s="0"/>
      <c r="AKH57" s="0"/>
      <c r="AKI57" s="0"/>
      <c r="AKJ57" s="0"/>
      <c r="AKK57" s="0"/>
      <c r="AKL57" s="0"/>
      <c r="AKM57" s="0"/>
      <c r="AKN57" s="0"/>
      <c r="AKO57" s="0"/>
      <c r="AKP57" s="0"/>
      <c r="AKQ57" s="0"/>
      <c r="AKR57" s="0"/>
      <c r="AKS57" s="0"/>
      <c r="AKT57" s="0"/>
      <c r="AKU57" s="0"/>
      <c r="AKV57" s="0"/>
      <c r="AKW57" s="0"/>
      <c r="AKX57" s="0"/>
      <c r="AKY57" s="0"/>
      <c r="AKZ57" s="0"/>
      <c r="ALA57" s="0"/>
      <c r="ALB57" s="0"/>
      <c r="ALC57" s="0"/>
      <c r="ALD57" s="0"/>
      <c r="ALE57" s="0"/>
      <c r="ALF57" s="0"/>
      <c r="ALG57" s="0"/>
      <c r="ALH57" s="0"/>
      <c r="ALI57" s="0"/>
      <c r="ALJ57" s="0"/>
      <c r="ALK57" s="0"/>
      <c r="ALL57" s="0"/>
      <c r="ALM57" s="0"/>
      <c r="ALN57" s="0"/>
      <c r="ALO57" s="0"/>
      <c r="ALP57" s="0"/>
      <c r="ALQ57" s="0"/>
      <c r="ALR57" s="0"/>
      <c r="ALS57" s="0"/>
      <c r="ALT57" s="0"/>
      <c r="ALU57" s="0"/>
      <c r="ALV57" s="0"/>
      <c r="ALW57" s="0"/>
      <c r="ALX57" s="0"/>
      <c r="ALY57" s="0"/>
      <c r="ALZ57" s="0"/>
      <c r="AMA57" s="0"/>
      <c r="AMB57" s="0"/>
      <c r="AMC57" s="0"/>
      <c r="AMD57" s="0"/>
      <c r="AME57" s="0"/>
      <c r="AMF57" s="0"/>
      <c r="AMG57" s="0"/>
      <c r="AMH57" s="0"/>
      <c r="AMI57" s="0"/>
      <c r="AMJ57" s="0"/>
    </row>
    <row r="58" customFormat="false" ht="15.75" hidden="false" customHeight="false" outlineLevel="0" collapsed="false">
      <c r="A58" s="136"/>
      <c r="B58" s="35"/>
      <c r="C58" s="35"/>
      <c r="D58" s="35"/>
      <c r="E58" s="35"/>
      <c r="F58" s="35" t="n">
        <v>2</v>
      </c>
      <c r="G58" s="35" t="n">
        <v>5000</v>
      </c>
      <c r="H58" s="35" t="n">
        <f aca="false">(G58*F58)+2100*2</f>
        <v>14200</v>
      </c>
      <c r="I58" s="36" t="s">
        <v>4027</v>
      </c>
      <c r="J58" s="37" t="n">
        <v>14200</v>
      </c>
      <c r="K58" s="35" t="n">
        <v>0</v>
      </c>
      <c r="L58" s="35"/>
      <c r="M58" s="0"/>
      <c r="N58" s="0"/>
      <c r="O58" s="0"/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0"/>
      <c r="AC58" s="0"/>
      <c r="AD58" s="0"/>
      <c r="AE58" s="0"/>
      <c r="AF58" s="0"/>
      <c r="AG58" s="0"/>
      <c r="AH58" s="0"/>
      <c r="AI58" s="0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0"/>
      <c r="BD58" s="0"/>
      <c r="BE58" s="0"/>
      <c r="BF58" s="0"/>
      <c r="BG58" s="0"/>
      <c r="BH58" s="0"/>
      <c r="BI58" s="0"/>
      <c r="BJ58" s="0"/>
      <c r="BK58" s="0"/>
      <c r="BL58" s="0"/>
      <c r="BM58" s="0"/>
      <c r="BN58" s="0"/>
      <c r="BO58" s="0"/>
      <c r="BP58" s="0"/>
      <c r="BQ58" s="0"/>
      <c r="BR58" s="0"/>
      <c r="BS58" s="0"/>
      <c r="BT58" s="0"/>
      <c r="BU58" s="0"/>
      <c r="BV58" s="0"/>
      <c r="BW58" s="0"/>
      <c r="BX58" s="0"/>
      <c r="BY58" s="0"/>
      <c r="BZ58" s="0"/>
      <c r="CA58" s="0"/>
      <c r="CB58" s="0"/>
      <c r="CC58" s="0"/>
      <c r="CD58" s="0"/>
      <c r="CE58" s="0"/>
      <c r="CF58" s="0"/>
      <c r="CG58" s="0"/>
      <c r="CH58" s="0"/>
      <c r="CI58" s="0"/>
      <c r="CJ58" s="0"/>
      <c r="CK58" s="0"/>
      <c r="CL58" s="0"/>
      <c r="CM58" s="0"/>
      <c r="CN58" s="0"/>
      <c r="CO58" s="0"/>
      <c r="CP58" s="0"/>
      <c r="CQ58" s="0"/>
      <c r="CR58" s="0"/>
      <c r="CS58" s="0"/>
      <c r="CT58" s="0"/>
      <c r="CU58" s="0"/>
      <c r="CV58" s="0"/>
      <c r="CW58" s="0"/>
      <c r="CX58" s="0"/>
      <c r="CY58" s="0"/>
      <c r="CZ58" s="0"/>
      <c r="DA58" s="0"/>
      <c r="DB58" s="0"/>
      <c r="DC58" s="0"/>
      <c r="DD58" s="0"/>
      <c r="DE58" s="0"/>
      <c r="DF58" s="0"/>
      <c r="DG58" s="0"/>
      <c r="DH58" s="0"/>
      <c r="DI58" s="0"/>
      <c r="DJ58" s="0"/>
      <c r="DK58" s="0"/>
      <c r="DL58" s="0"/>
      <c r="DM58" s="0"/>
      <c r="DN58" s="0"/>
      <c r="DO58" s="0"/>
      <c r="DP58" s="0"/>
      <c r="DQ58" s="0"/>
      <c r="DR58" s="0"/>
      <c r="DS58" s="0"/>
      <c r="DT58" s="0"/>
      <c r="DU58" s="0"/>
      <c r="DV58" s="0"/>
      <c r="DW58" s="0"/>
      <c r="DX58" s="0"/>
      <c r="DY58" s="0"/>
      <c r="DZ58" s="0"/>
      <c r="EA58" s="0"/>
      <c r="EB58" s="0"/>
      <c r="EC58" s="0"/>
      <c r="ED58" s="0"/>
      <c r="EE58" s="0"/>
      <c r="EF58" s="0"/>
      <c r="EG58" s="0"/>
      <c r="EH58" s="0"/>
      <c r="EI58" s="0"/>
      <c r="EJ58" s="0"/>
      <c r="EK58" s="0"/>
      <c r="EL58" s="0"/>
      <c r="EM58" s="0"/>
      <c r="EN58" s="0"/>
      <c r="EO58" s="0"/>
      <c r="EP58" s="0"/>
      <c r="EQ58" s="0"/>
      <c r="ER58" s="0"/>
      <c r="ES58" s="0"/>
      <c r="ET58" s="0"/>
      <c r="EU58" s="0"/>
      <c r="EV58" s="0"/>
      <c r="EW58" s="0"/>
      <c r="EX58" s="0"/>
      <c r="EY58" s="0"/>
      <c r="EZ58" s="0"/>
      <c r="FA58" s="0"/>
      <c r="FB58" s="0"/>
      <c r="FC58" s="0"/>
      <c r="FD58" s="0"/>
      <c r="FE58" s="0"/>
      <c r="FF58" s="0"/>
      <c r="FG58" s="0"/>
      <c r="FH58" s="0"/>
      <c r="FI58" s="0"/>
      <c r="FJ58" s="0"/>
      <c r="FK58" s="0"/>
      <c r="FL58" s="0"/>
      <c r="FM58" s="0"/>
      <c r="FN58" s="0"/>
      <c r="FO58" s="0"/>
      <c r="FP58" s="0"/>
      <c r="FQ58" s="0"/>
      <c r="FR58" s="0"/>
      <c r="FS58" s="0"/>
      <c r="FT58" s="0"/>
      <c r="FU58" s="0"/>
      <c r="FV58" s="0"/>
      <c r="FW58" s="0"/>
      <c r="FX58" s="0"/>
      <c r="FY58" s="0"/>
      <c r="FZ58" s="0"/>
      <c r="GA58" s="0"/>
      <c r="GB58" s="0"/>
      <c r="GC58" s="0"/>
      <c r="GD58" s="0"/>
      <c r="GE58" s="0"/>
      <c r="GF58" s="0"/>
      <c r="GG58" s="0"/>
      <c r="GH58" s="0"/>
      <c r="GI58" s="0"/>
      <c r="GJ58" s="0"/>
      <c r="GK58" s="0"/>
      <c r="GL58" s="0"/>
      <c r="GM58" s="0"/>
      <c r="GN58" s="0"/>
      <c r="GO58" s="0"/>
      <c r="GP58" s="0"/>
      <c r="GQ58" s="0"/>
      <c r="GR58" s="0"/>
      <c r="GS58" s="0"/>
      <c r="GT58" s="0"/>
      <c r="GU58" s="0"/>
      <c r="GV58" s="0"/>
      <c r="GW58" s="0"/>
      <c r="GX58" s="0"/>
      <c r="GY58" s="0"/>
      <c r="GZ58" s="0"/>
      <c r="HA58" s="0"/>
      <c r="HB58" s="0"/>
      <c r="HC58" s="0"/>
      <c r="HD58" s="0"/>
      <c r="HE58" s="0"/>
      <c r="HF58" s="0"/>
      <c r="HG58" s="0"/>
      <c r="HH58" s="0"/>
      <c r="HI58" s="0"/>
      <c r="HJ58" s="0"/>
      <c r="HK58" s="0"/>
      <c r="HL58" s="0"/>
      <c r="HM58" s="0"/>
      <c r="HN58" s="0"/>
      <c r="HO58" s="0"/>
      <c r="HP58" s="0"/>
      <c r="HQ58" s="0"/>
      <c r="HR58" s="0"/>
      <c r="HS58" s="0"/>
      <c r="HT58" s="0"/>
      <c r="HU58" s="0"/>
      <c r="HV58" s="0"/>
      <c r="HW58" s="0"/>
      <c r="HX58" s="0"/>
      <c r="HY58" s="0"/>
      <c r="HZ58" s="0"/>
      <c r="IA58" s="0"/>
      <c r="IB58" s="0"/>
      <c r="IC58" s="0"/>
      <c r="ID58" s="0"/>
      <c r="IE58" s="0"/>
      <c r="IF58" s="0"/>
      <c r="IG58" s="0"/>
      <c r="IH58" s="0"/>
      <c r="II58" s="0"/>
      <c r="IJ58" s="0"/>
      <c r="IK58" s="0"/>
      <c r="IL58" s="0"/>
      <c r="IM58" s="0"/>
      <c r="IN58" s="0"/>
      <c r="IO58" s="0"/>
      <c r="IP58" s="0"/>
      <c r="IQ58" s="0"/>
      <c r="IR58" s="0"/>
      <c r="IS58" s="0"/>
      <c r="IT58" s="0"/>
      <c r="IU58" s="0"/>
      <c r="IV58" s="0"/>
      <c r="IW58" s="0"/>
      <c r="IX58" s="0"/>
      <c r="IY58" s="0"/>
      <c r="IZ58" s="0"/>
      <c r="JA58" s="0"/>
      <c r="JB58" s="0"/>
      <c r="JC58" s="0"/>
      <c r="JD58" s="0"/>
      <c r="JE58" s="0"/>
      <c r="JF58" s="0"/>
      <c r="JG58" s="0"/>
      <c r="JH58" s="0"/>
      <c r="JI58" s="0"/>
      <c r="JJ58" s="0"/>
      <c r="JK58" s="0"/>
      <c r="JL58" s="0"/>
      <c r="JM58" s="0"/>
      <c r="JN58" s="0"/>
      <c r="JO58" s="0"/>
      <c r="JP58" s="0"/>
      <c r="JQ58" s="0"/>
      <c r="JR58" s="0"/>
      <c r="JS58" s="0"/>
      <c r="JT58" s="0"/>
      <c r="JU58" s="0"/>
      <c r="JV58" s="0"/>
      <c r="JW58" s="0"/>
      <c r="JX58" s="0"/>
      <c r="JY58" s="0"/>
      <c r="JZ58" s="0"/>
      <c r="KA58" s="0"/>
      <c r="KB58" s="0"/>
      <c r="KC58" s="0"/>
      <c r="KD58" s="0"/>
      <c r="KE58" s="0"/>
      <c r="KF58" s="0"/>
      <c r="KG58" s="0"/>
      <c r="KH58" s="0"/>
      <c r="KI58" s="0"/>
      <c r="KJ58" s="0"/>
      <c r="KK58" s="0"/>
      <c r="KL58" s="0"/>
      <c r="KM58" s="0"/>
      <c r="KN58" s="0"/>
      <c r="KO58" s="0"/>
      <c r="KP58" s="0"/>
      <c r="KQ58" s="0"/>
      <c r="KR58" s="0"/>
      <c r="KS58" s="0"/>
      <c r="KT58" s="0"/>
      <c r="KU58" s="0"/>
      <c r="KV58" s="0"/>
      <c r="KW58" s="0"/>
      <c r="KX58" s="0"/>
      <c r="KY58" s="0"/>
      <c r="KZ58" s="0"/>
      <c r="LA58" s="0"/>
      <c r="LB58" s="0"/>
      <c r="LC58" s="0"/>
      <c r="LD58" s="0"/>
      <c r="LE58" s="0"/>
      <c r="LF58" s="0"/>
      <c r="LG58" s="0"/>
      <c r="LH58" s="0"/>
      <c r="LI58" s="0"/>
      <c r="LJ58" s="0"/>
      <c r="LK58" s="0"/>
      <c r="LL58" s="0"/>
      <c r="LM58" s="0"/>
      <c r="LN58" s="0"/>
      <c r="LO58" s="0"/>
      <c r="LP58" s="0"/>
      <c r="LQ58" s="0"/>
      <c r="LR58" s="0"/>
      <c r="LS58" s="0"/>
      <c r="LT58" s="0"/>
      <c r="LU58" s="0"/>
      <c r="LV58" s="0"/>
      <c r="LW58" s="0"/>
      <c r="LX58" s="0"/>
      <c r="LY58" s="0"/>
      <c r="LZ58" s="0"/>
      <c r="MA58" s="0"/>
      <c r="MB58" s="0"/>
      <c r="MC58" s="0"/>
      <c r="MD58" s="0"/>
      <c r="ME58" s="0"/>
      <c r="MF58" s="0"/>
      <c r="MG58" s="0"/>
      <c r="MH58" s="0"/>
      <c r="MI58" s="0"/>
      <c r="MJ58" s="0"/>
      <c r="MK58" s="0"/>
      <c r="ML58" s="0"/>
      <c r="MM58" s="0"/>
      <c r="MN58" s="0"/>
      <c r="MO58" s="0"/>
      <c r="MP58" s="0"/>
      <c r="MQ58" s="0"/>
      <c r="MR58" s="0"/>
      <c r="MS58" s="0"/>
      <c r="MT58" s="0"/>
      <c r="MU58" s="0"/>
      <c r="MV58" s="0"/>
      <c r="MW58" s="0"/>
      <c r="MX58" s="0"/>
      <c r="MY58" s="0"/>
      <c r="MZ58" s="0"/>
      <c r="NA58" s="0"/>
      <c r="NB58" s="0"/>
      <c r="NC58" s="0"/>
      <c r="ND58" s="0"/>
      <c r="NE58" s="0"/>
      <c r="NF58" s="0"/>
      <c r="NG58" s="0"/>
      <c r="NH58" s="0"/>
      <c r="NI58" s="0"/>
      <c r="NJ58" s="0"/>
      <c r="NK58" s="0"/>
      <c r="NL58" s="0"/>
      <c r="NM58" s="0"/>
      <c r="NN58" s="0"/>
      <c r="NO58" s="0"/>
      <c r="NP58" s="0"/>
      <c r="NQ58" s="0"/>
      <c r="NR58" s="0"/>
      <c r="NS58" s="0"/>
      <c r="NT58" s="0"/>
      <c r="NU58" s="0"/>
      <c r="NV58" s="0"/>
      <c r="NW58" s="0"/>
      <c r="NX58" s="0"/>
      <c r="NY58" s="0"/>
      <c r="NZ58" s="0"/>
      <c r="OA58" s="0"/>
      <c r="OB58" s="0"/>
      <c r="OC58" s="0"/>
      <c r="OD58" s="0"/>
      <c r="OE58" s="0"/>
      <c r="OF58" s="0"/>
      <c r="OG58" s="0"/>
      <c r="OH58" s="0"/>
      <c r="OI58" s="0"/>
      <c r="OJ58" s="0"/>
      <c r="OK58" s="0"/>
      <c r="OL58" s="0"/>
      <c r="OM58" s="0"/>
      <c r="ON58" s="0"/>
      <c r="OO58" s="0"/>
      <c r="OP58" s="0"/>
      <c r="OQ58" s="0"/>
      <c r="OR58" s="0"/>
      <c r="OS58" s="0"/>
      <c r="OT58" s="0"/>
      <c r="OU58" s="0"/>
      <c r="OV58" s="0"/>
      <c r="OW58" s="0"/>
      <c r="OX58" s="0"/>
      <c r="OY58" s="0"/>
      <c r="OZ58" s="0"/>
      <c r="PA58" s="0"/>
      <c r="PB58" s="0"/>
      <c r="PC58" s="0"/>
      <c r="PD58" s="0"/>
      <c r="PE58" s="0"/>
      <c r="PF58" s="0"/>
      <c r="PG58" s="0"/>
      <c r="PH58" s="0"/>
      <c r="PI58" s="0"/>
      <c r="PJ58" s="0"/>
      <c r="PK58" s="0"/>
      <c r="PL58" s="0"/>
      <c r="PM58" s="0"/>
      <c r="PN58" s="0"/>
      <c r="PO58" s="0"/>
      <c r="PP58" s="0"/>
      <c r="PQ58" s="0"/>
      <c r="PR58" s="0"/>
      <c r="PS58" s="0"/>
      <c r="PT58" s="0"/>
      <c r="PU58" s="0"/>
      <c r="PV58" s="0"/>
      <c r="PW58" s="0"/>
      <c r="PX58" s="0"/>
      <c r="PY58" s="0"/>
      <c r="PZ58" s="0"/>
      <c r="QA58" s="0"/>
      <c r="QB58" s="0"/>
      <c r="QC58" s="0"/>
      <c r="QD58" s="0"/>
      <c r="QE58" s="0"/>
      <c r="QF58" s="0"/>
      <c r="QG58" s="0"/>
      <c r="QH58" s="0"/>
      <c r="QI58" s="0"/>
      <c r="QJ58" s="0"/>
      <c r="QK58" s="0"/>
      <c r="QL58" s="0"/>
      <c r="QM58" s="0"/>
      <c r="QN58" s="0"/>
      <c r="QO58" s="0"/>
      <c r="QP58" s="0"/>
      <c r="QQ58" s="0"/>
      <c r="QR58" s="0"/>
      <c r="QS58" s="0"/>
      <c r="QT58" s="0"/>
      <c r="QU58" s="0"/>
      <c r="QV58" s="0"/>
      <c r="QW58" s="0"/>
      <c r="QX58" s="0"/>
      <c r="QY58" s="0"/>
      <c r="QZ58" s="0"/>
      <c r="RA58" s="0"/>
      <c r="RB58" s="0"/>
      <c r="RC58" s="0"/>
      <c r="RD58" s="0"/>
      <c r="RE58" s="0"/>
      <c r="RF58" s="0"/>
      <c r="RG58" s="0"/>
      <c r="RH58" s="0"/>
      <c r="RI58" s="0"/>
      <c r="RJ58" s="0"/>
      <c r="RK58" s="0"/>
      <c r="RL58" s="0"/>
      <c r="RM58" s="0"/>
      <c r="RN58" s="0"/>
      <c r="RO58" s="0"/>
      <c r="RP58" s="0"/>
      <c r="RQ58" s="0"/>
      <c r="RR58" s="0"/>
      <c r="RS58" s="0"/>
      <c r="RT58" s="0"/>
      <c r="RU58" s="0"/>
      <c r="RV58" s="0"/>
      <c r="RW58" s="0"/>
      <c r="RX58" s="0"/>
      <c r="RY58" s="0"/>
      <c r="RZ58" s="0"/>
      <c r="SA58" s="0"/>
      <c r="SB58" s="0"/>
      <c r="SC58" s="0"/>
      <c r="SD58" s="0"/>
      <c r="SE58" s="0"/>
      <c r="SF58" s="0"/>
      <c r="SG58" s="0"/>
      <c r="SH58" s="0"/>
      <c r="SI58" s="0"/>
      <c r="SJ58" s="0"/>
      <c r="SK58" s="0"/>
      <c r="SL58" s="0"/>
      <c r="SM58" s="0"/>
      <c r="SN58" s="0"/>
      <c r="SO58" s="0"/>
      <c r="SP58" s="0"/>
      <c r="SQ58" s="0"/>
      <c r="SR58" s="0"/>
      <c r="SS58" s="0"/>
      <c r="ST58" s="0"/>
      <c r="SU58" s="0"/>
      <c r="SV58" s="0"/>
      <c r="SW58" s="0"/>
      <c r="SX58" s="0"/>
      <c r="SY58" s="0"/>
      <c r="SZ58" s="0"/>
      <c r="TA58" s="0"/>
      <c r="TB58" s="0"/>
      <c r="TC58" s="0"/>
      <c r="TD58" s="0"/>
      <c r="TE58" s="0"/>
      <c r="TF58" s="0"/>
      <c r="TG58" s="0"/>
      <c r="TH58" s="0"/>
      <c r="TI58" s="0"/>
      <c r="TJ58" s="0"/>
      <c r="TK58" s="0"/>
      <c r="TL58" s="0"/>
      <c r="TM58" s="0"/>
      <c r="TN58" s="0"/>
      <c r="TO58" s="0"/>
      <c r="TP58" s="0"/>
      <c r="TQ58" s="0"/>
      <c r="TR58" s="0"/>
      <c r="TS58" s="0"/>
      <c r="TT58" s="0"/>
      <c r="TU58" s="0"/>
      <c r="TV58" s="0"/>
      <c r="TW58" s="0"/>
      <c r="TX58" s="0"/>
      <c r="TY58" s="0"/>
      <c r="TZ58" s="0"/>
      <c r="UA58" s="0"/>
      <c r="UB58" s="0"/>
      <c r="UC58" s="0"/>
      <c r="UD58" s="0"/>
      <c r="UE58" s="0"/>
      <c r="UF58" s="0"/>
      <c r="UG58" s="0"/>
      <c r="UH58" s="0"/>
      <c r="UI58" s="0"/>
      <c r="UJ58" s="0"/>
      <c r="UK58" s="0"/>
      <c r="UL58" s="0"/>
      <c r="UM58" s="0"/>
      <c r="UN58" s="0"/>
      <c r="UO58" s="0"/>
      <c r="UP58" s="0"/>
      <c r="UQ58" s="0"/>
      <c r="UR58" s="0"/>
      <c r="US58" s="0"/>
      <c r="UT58" s="0"/>
      <c r="UU58" s="0"/>
      <c r="UV58" s="0"/>
      <c r="UW58" s="0"/>
      <c r="UX58" s="0"/>
      <c r="UY58" s="0"/>
      <c r="UZ58" s="0"/>
      <c r="VA58" s="0"/>
      <c r="VB58" s="0"/>
      <c r="VC58" s="0"/>
      <c r="VD58" s="0"/>
      <c r="VE58" s="0"/>
      <c r="VF58" s="0"/>
      <c r="VG58" s="0"/>
      <c r="VH58" s="0"/>
      <c r="VI58" s="0"/>
      <c r="VJ58" s="0"/>
      <c r="VK58" s="0"/>
      <c r="VL58" s="0"/>
      <c r="VM58" s="0"/>
      <c r="VN58" s="0"/>
      <c r="VO58" s="0"/>
      <c r="VP58" s="0"/>
      <c r="VQ58" s="0"/>
      <c r="VR58" s="0"/>
      <c r="VS58" s="0"/>
      <c r="VT58" s="0"/>
      <c r="VU58" s="0"/>
      <c r="VV58" s="0"/>
      <c r="VW58" s="0"/>
      <c r="VX58" s="0"/>
      <c r="VY58" s="0"/>
      <c r="VZ58" s="0"/>
      <c r="WA58" s="0"/>
      <c r="WB58" s="0"/>
      <c r="WC58" s="0"/>
      <c r="WD58" s="0"/>
      <c r="WE58" s="0"/>
      <c r="WF58" s="0"/>
      <c r="WG58" s="0"/>
      <c r="WH58" s="0"/>
      <c r="WI58" s="0"/>
      <c r="WJ58" s="0"/>
      <c r="WK58" s="0"/>
      <c r="WL58" s="0"/>
      <c r="WM58" s="0"/>
      <c r="WN58" s="0"/>
      <c r="WO58" s="0"/>
      <c r="WP58" s="0"/>
      <c r="WQ58" s="0"/>
      <c r="WR58" s="0"/>
      <c r="WS58" s="0"/>
      <c r="WT58" s="0"/>
      <c r="WU58" s="0"/>
      <c r="WV58" s="0"/>
      <c r="WW58" s="0"/>
      <c r="WX58" s="0"/>
      <c r="WY58" s="0"/>
      <c r="WZ58" s="0"/>
      <c r="XA58" s="0"/>
      <c r="XB58" s="0"/>
      <c r="XC58" s="0"/>
      <c r="XD58" s="0"/>
      <c r="XE58" s="0"/>
      <c r="XF58" s="0"/>
      <c r="XG58" s="0"/>
      <c r="XH58" s="0"/>
      <c r="XI58" s="0"/>
      <c r="XJ58" s="0"/>
      <c r="XK58" s="0"/>
      <c r="XL58" s="0"/>
      <c r="XM58" s="0"/>
      <c r="XN58" s="0"/>
      <c r="XO58" s="0"/>
      <c r="XP58" s="0"/>
      <c r="XQ58" s="0"/>
      <c r="XR58" s="0"/>
      <c r="XS58" s="0"/>
      <c r="XT58" s="0"/>
      <c r="XU58" s="0"/>
      <c r="XV58" s="0"/>
      <c r="XW58" s="0"/>
      <c r="XX58" s="0"/>
      <c r="XY58" s="0"/>
      <c r="XZ58" s="0"/>
      <c r="YA58" s="0"/>
      <c r="YB58" s="0"/>
      <c r="YC58" s="0"/>
      <c r="YD58" s="0"/>
      <c r="YE58" s="0"/>
      <c r="YF58" s="0"/>
      <c r="YG58" s="0"/>
      <c r="YH58" s="0"/>
      <c r="YI58" s="0"/>
      <c r="YJ58" s="0"/>
      <c r="YK58" s="0"/>
      <c r="YL58" s="0"/>
      <c r="YM58" s="0"/>
      <c r="YN58" s="0"/>
      <c r="YO58" s="0"/>
      <c r="YP58" s="0"/>
      <c r="YQ58" s="0"/>
      <c r="YR58" s="0"/>
      <c r="YS58" s="0"/>
      <c r="YT58" s="0"/>
      <c r="YU58" s="0"/>
      <c r="YV58" s="0"/>
      <c r="YW58" s="0"/>
      <c r="YX58" s="0"/>
      <c r="YY58" s="0"/>
      <c r="YZ58" s="0"/>
      <c r="ZA58" s="0"/>
      <c r="ZB58" s="0"/>
      <c r="ZC58" s="0"/>
      <c r="ZD58" s="0"/>
      <c r="ZE58" s="0"/>
      <c r="ZF58" s="0"/>
      <c r="ZG58" s="0"/>
      <c r="ZH58" s="0"/>
      <c r="ZI58" s="0"/>
      <c r="ZJ58" s="0"/>
      <c r="ZK58" s="0"/>
      <c r="ZL58" s="0"/>
      <c r="ZM58" s="0"/>
      <c r="ZN58" s="0"/>
      <c r="ZO58" s="0"/>
      <c r="ZP58" s="0"/>
      <c r="ZQ58" s="0"/>
      <c r="ZR58" s="0"/>
      <c r="ZS58" s="0"/>
      <c r="ZT58" s="0"/>
      <c r="ZU58" s="0"/>
      <c r="ZV58" s="0"/>
      <c r="ZW58" s="0"/>
      <c r="ZX58" s="0"/>
      <c r="ZY58" s="0"/>
      <c r="ZZ58" s="0"/>
      <c r="AAA58" s="0"/>
      <c r="AAB58" s="0"/>
      <c r="AAC58" s="0"/>
      <c r="AAD58" s="0"/>
      <c r="AAE58" s="0"/>
      <c r="AAF58" s="0"/>
      <c r="AAG58" s="0"/>
      <c r="AAH58" s="0"/>
      <c r="AAI58" s="0"/>
      <c r="AAJ58" s="0"/>
      <c r="AAK58" s="0"/>
      <c r="AAL58" s="0"/>
      <c r="AAM58" s="0"/>
      <c r="AAN58" s="0"/>
      <c r="AAO58" s="0"/>
      <c r="AAP58" s="0"/>
      <c r="AAQ58" s="0"/>
      <c r="AAR58" s="0"/>
      <c r="AAS58" s="0"/>
      <c r="AAT58" s="0"/>
      <c r="AAU58" s="0"/>
      <c r="AAV58" s="0"/>
      <c r="AAW58" s="0"/>
      <c r="AAX58" s="0"/>
      <c r="AAY58" s="0"/>
      <c r="AAZ58" s="0"/>
      <c r="ABA58" s="0"/>
      <c r="ABB58" s="0"/>
      <c r="ABC58" s="0"/>
      <c r="ABD58" s="0"/>
      <c r="ABE58" s="0"/>
      <c r="ABF58" s="0"/>
      <c r="ABG58" s="0"/>
      <c r="ABH58" s="0"/>
      <c r="ABI58" s="0"/>
      <c r="ABJ58" s="0"/>
      <c r="ABK58" s="0"/>
      <c r="ABL58" s="0"/>
      <c r="ABM58" s="0"/>
      <c r="ABN58" s="0"/>
      <c r="ABO58" s="0"/>
      <c r="ABP58" s="0"/>
      <c r="ABQ58" s="0"/>
      <c r="ABR58" s="0"/>
      <c r="ABS58" s="0"/>
      <c r="ABT58" s="0"/>
      <c r="ABU58" s="0"/>
      <c r="ABV58" s="0"/>
      <c r="ABW58" s="0"/>
      <c r="ABX58" s="0"/>
      <c r="ABY58" s="0"/>
      <c r="ABZ58" s="0"/>
      <c r="ACA58" s="0"/>
      <c r="ACB58" s="0"/>
      <c r="ACC58" s="0"/>
      <c r="ACD58" s="0"/>
      <c r="ACE58" s="0"/>
      <c r="ACF58" s="0"/>
      <c r="ACG58" s="0"/>
      <c r="ACH58" s="0"/>
      <c r="ACI58" s="0"/>
      <c r="ACJ58" s="0"/>
      <c r="ACK58" s="0"/>
      <c r="ACL58" s="0"/>
      <c r="ACM58" s="0"/>
      <c r="ACN58" s="0"/>
      <c r="ACO58" s="0"/>
      <c r="ACP58" s="0"/>
      <c r="ACQ58" s="0"/>
      <c r="ACR58" s="0"/>
      <c r="ACS58" s="0"/>
      <c r="ACT58" s="0"/>
      <c r="ACU58" s="0"/>
      <c r="ACV58" s="0"/>
      <c r="ACW58" s="0"/>
      <c r="ACX58" s="0"/>
      <c r="ACY58" s="0"/>
      <c r="ACZ58" s="0"/>
      <c r="ADA58" s="0"/>
      <c r="ADB58" s="0"/>
      <c r="ADC58" s="0"/>
      <c r="ADD58" s="0"/>
      <c r="ADE58" s="0"/>
      <c r="ADF58" s="0"/>
      <c r="ADG58" s="0"/>
      <c r="ADH58" s="0"/>
      <c r="ADI58" s="0"/>
      <c r="ADJ58" s="0"/>
      <c r="ADK58" s="0"/>
      <c r="ADL58" s="0"/>
      <c r="ADM58" s="0"/>
      <c r="ADN58" s="0"/>
      <c r="ADO58" s="0"/>
      <c r="ADP58" s="0"/>
      <c r="ADQ58" s="0"/>
      <c r="ADR58" s="0"/>
      <c r="ADS58" s="0"/>
      <c r="ADT58" s="0"/>
      <c r="ADU58" s="0"/>
      <c r="ADV58" s="0"/>
      <c r="ADW58" s="0"/>
      <c r="ADX58" s="0"/>
      <c r="ADY58" s="0"/>
      <c r="ADZ58" s="0"/>
      <c r="AEA58" s="0"/>
      <c r="AEB58" s="0"/>
      <c r="AEC58" s="0"/>
      <c r="AED58" s="0"/>
      <c r="AEE58" s="0"/>
      <c r="AEF58" s="0"/>
      <c r="AEG58" s="0"/>
      <c r="AEH58" s="0"/>
      <c r="AEI58" s="0"/>
      <c r="AEJ58" s="0"/>
      <c r="AEK58" s="0"/>
      <c r="AEL58" s="0"/>
      <c r="AEM58" s="0"/>
      <c r="AEN58" s="0"/>
      <c r="AEO58" s="0"/>
      <c r="AEP58" s="0"/>
      <c r="AEQ58" s="0"/>
      <c r="AER58" s="0"/>
      <c r="AES58" s="0"/>
      <c r="AET58" s="0"/>
      <c r="AEU58" s="0"/>
      <c r="AEV58" s="0"/>
      <c r="AEW58" s="0"/>
      <c r="AEX58" s="0"/>
      <c r="AEY58" s="0"/>
      <c r="AEZ58" s="0"/>
      <c r="AFA58" s="0"/>
      <c r="AFB58" s="0"/>
      <c r="AFC58" s="0"/>
      <c r="AFD58" s="0"/>
      <c r="AFE58" s="0"/>
      <c r="AFF58" s="0"/>
      <c r="AFG58" s="0"/>
      <c r="AFH58" s="0"/>
      <c r="AFI58" s="0"/>
      <c r="AFJ58" s="0"/>
      <c r="AFK58" s="0"/>
      <c r="AFL58" s="0"/>
      <c r="AFM58" s="0"/>
      <c r="AFN58" s="0"/>
      <c r="AFO58" s="0"/>
      <c r="AFP58" s="0"/>
      <c r="AFQ58" s="0"/>
      <c r="AFR58" s="0"/>
      <c r="AFS58" s="0"/>
      <c r="AFT58" s="0"/>
      <c r="AFU58" s="0"/>
      <c r="AFV58" s="0"/>
      <c r="AFW58" s="0"/>
      <c r="AFX58" s="0"/>
      <c r="AFY58" s="0"/>
      <c r="AFZ58" s="0"/>
      <c r="AGA58" s="0"/>
      <c r="AGB58" s="0"/>
      <c r="AGC58" s="0"/>
      <c r="AGD58" s="0"/>
      <c r="AGE58" s="0"/>
      <c r="AGF58" s="0"/>
      <c r="AGG58" s="0"/>
      <c r="AGH58" s="0"/>
      <c r="AGI58" s="0"/>
      <c r="AGJ58" s="0"/>
      <c r="AGK58" s="0"/>
      <c r="AGL58" s="0"/>
      <c r="AGM58" s="0"/>
      <c r="AGN58" s="0"/>
      <c r="AGO58" s="0"/>
      <c r="AGP58" s="0"/>
      <c r="AGQ58" s="0"/>
      <c r="AGR58" s="0"/>
      <c r="AGS58" s="0"/>
      <c r="AGT58" s="0"/>
      <c r="AGU58" s="0"/>
      <c r="AGV58" s="0"/>
      <c r="AGW58" s="0"/>
      <c r="AGX58" s="0"/>
      <c r="AGY58" s="0"/>
      <c r="AGZ58" s="0"/>
      <c r="AHA58" s="0"/>
      <c r="AHB58" s="0"/>
      <c r="AHC58" s="0"/>
      <c r="AHD58" s="0"/>
      <c r="AHE58" s="0"/>
      <c r="AHF58" s="0"/>
      <c r="AHG58" s="0"/>
      <c r="AHH58" s="0"/>
      <c r="AHI58" s="0"/>
      <c r="AHJ58" s="0"/>
      <c r="AHK58" s="0"/>
      <c r="AHL58" s="0"/>
      <c r="AHM58" s="0"/>
      <c r="AHN58" s="0"/>
      <c r="AHO58" s="0"/>
      <c r="AHP58" s="0"/>
      <c r="AHQ58" s="0"/>
      <c r="AHR58" s="0"/>
      <c r="AHS58" s="0"/>
      <c r="AHT58" s="0"/>
      <c r="AHU58" s="0"/>
      <c r="AHV58" s="0"/>
      <c r="AHW58" s="0"/>
      <c r="AHX58" s="0"/>
      <c r="AHY58" s="0"/>
      <c r="AHZ58" s="0"/>
      <c r="AIA58" s="0"/>
      <c r="AIB58" s="0"/>
      <c r="AIC58" s="0"/>
      <c r="AID58" s="0"/>
      <c r="AIE58" s="0"/>
      <c r="AIF58" s="0"/>
      <c r="AIG58" s="0"/>
      <c r="AIH58" s="0"/>
      <c r="AII58" s="0"/>
      <c r="AIJ58" s="0"/>
      <c r="AIK58" s="0"/>
      <c r="AIL58" s="0"/>
      <c r="AIM58" s="0"/>
      <c r="AIN58" s="0"/>
      <c r="AIO58" s="0"/>
      <c r="AIP58" s="0"/>
      <c r="AIQ58" s="0"/>
      <c r="AIR58" s="0"/>
      <c r="AIS58" s="0"/>
      <c r="AIT58" s="0"/>
      <c r="AIU58" s="0"/>
      <c r="AIV58" s="0"/>
      <c r="AIW58" s="0"/>
      <c r="AIX58" s="0"/>
      <c r="AIY58" s="0"/>
      <c r="AIZ58" s="0"/>
      <c r="AJA58" s="0"/>
      <c r="AJB58" s="0"/>
      <c r="AJC58" s="0"/>
      <c r="AJD58" s="0"/>
      <c r="AJE58" s="0"/>
      <c r="AJF58" s="0"/>
      <c r="AJG58" s="0"/>
      <c r="AJH58" s="0"/>
      <c r="AJI58" s="0"/>
      <c r="AJJ58" s="0"/>
      <c r="AJK58" s="0"/>
      <c r="AJL58" s="0"/>
      <c r="AJM58" s="0"/>
      <c r="AJN58" s="0"/>
      <c r="AJO58" s="0"/>
      <c r="AJP58" s="0"/>
      <c r="AJQ58" s="0"/>
      <c r="AJR58" s="0"/>
      <c r="AJS58" s="0"/>
      <c r="AJT58" s="0"/>
      <c r="AJU58" s="0"/>
      <c r="AJV58" s="0"/>
      <c r="AJW58" s="0"/>
      <c r="AJX58" s="0"/>
      <c r="AJY58" s="0"/>
      <c r="AJZ58" s="0"/>
      <c r="AKA58" s="0"/>
      <c r="AKB58" s="0"/>
      <c r="AKC58" s="0"/>
      <c r="AKD58" s="0"/>
      <c r="AKE58" s="0"/>
      <c r="AKF58" s="0"/>
      <c r="AKG58" s="0"/>
      <c r="AKH58" s="0"/>
      <c r="AKI58" s="0"/>
      <c r="AKJ58" s="0"/>
      <c r="AKK58" s="0"/>
      <c r="AKL58" s="0"/>
      <c r="AKM58" s="0"/>
      <c r="AKN58" s="0"/>
      <c r="AKO58" s="0"/>
      <c r="AKP58" s="0"/>
      <c r="AKQ58" s="0"/>
      <c r="AKR58" s="0"/>
      <c r="AKS58" s="0"/>
      <c r="AKT58" s="0"/>
      <c r="AKU58" s="0"/>
      <c r="AKV58" s="0"/>
      <c r="AKW58" s="0"/>
      <c r="AKX58" s="0"/>
      <c r="AKY58" s="0"/>
      <c r="AKZ58" s="0"/>
      <c r="ALA58" s="0"/>
      <c r="ALB58" s="0"/>
      <c r="ALC58" s="0"/>
      <c r="ALD58" s="0"/>
      <c r="ALE58" s="0"/>
      <c r="ALF58" s="0"/>
      <c r="ALG58" s="0"/>
      <c r="ALH58" s="0"/>
      <c r="ALI58" s="0"/>
      <c r="ALJ58" s="0"/>
      <c r="ALK58" s="0"/>
      <c r="ALL58" s="0"/>
      <c r="ALM58" s="0"/>
      <c r="ALN58" s="0"/>
      <c r="ALO58" s="0"/>
      <c r="ALP58" s="0"/>
      <c r="ALQ58" s="0"/>
      <c r="ALR58" s="0"/>
      <c r="ALS58" s="0"/>
      <c r="ALT58" s="0"/>
      <c r="ALU58" s="0"/>
      <c r="ALV58" s="0"/>
      <c r="ALW58" s="0"/>
      <c r="ALX58" s="0"/>
      <c r="ALY58" s="0"/>
      <c r="ALZ58" s="0"/>
      <c r="AMA58" s="0"/>
      <c r="AMB58" s="0"/>
      <c r="AMC58" s="0"/>
      <c r="AMD58" s="0"/>
      <c r="AME58" s="0"/>
      <c r="AMF58" s="0"/>
      <c r="AMG58" s="0"/>
      <c r="AMH58" s="0"/>
      <c r="AMI58" s="0"/>
      <c r="AMJ58" s="0"/>
    </row>
    <row r="59" customFormat="false" ht="15.75" hidden="false" customHeight="false" outlineLevel="0" collapsed="false">
      <c r="A59" s="136" t="s">
        <v>3158</v>
      </c>
      <c r="B59" s="35" t="s">
        <v>3159</v>
      </c>
      <c r="C59" s="35" t="s">
        <v>98</v>
      </c>
      <c r="D59" s="35" t="s">
        <v>47</v>
      </c>
      <c r="E59" s="35" t="n">
        <v>17907</v>
      </c>
      <c r="F59" s="35" t="n">
        <v>2</v>
      </c>
      <c r="G59" s="35" t="n">
        <v>3853.5</v>
      </c>
      <c r="H59" s="35" t="n">
        <f aca="false">G59*F59</f>
        <v>7707</v>
      </c>
      <c r="I59" s="36" t="s">
        <v>3160</v>
      </c>
      <c r="J59" s="37" t="n">
        <v>7707</v>
      </c>
      <c r="K59" s="35" t="n">
        <f aca="false">H59+H60-J59-J60</f>
        <v>0</v>
      </c>
      <c r="L59" s="35"/>
      <c r="M59" s="0"/>
      <c r="N59" s="0"/>
      <c r="O59" s="0"/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0"/>
      <c r="AC59" s="0"/>
      <c r="AD59" s="0"/>
      <c r="AE59" s="0"/>
      <c r="AF59" s="0"/>
      <c r="AG59" s="0"/>
      <c r="AH59" s="0"/>
      <c r="AI59" s="0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0"/>
      <c r="BD59" s="0"/>
      <c r="BE59" s="0"/>
      <c r="BF59" s="0"/>
      <c r="BG59" s="0"/>
      <c r="BH59" s="0"/>
      <c r="BI59" s="0"/>
      <c r="BJ59" s="0"/>
      <c r="BK59" s="0"/>
      <c r="BL59" s="0"/>
      <c r="BM59" s="0"/>
      <c r="BN59" s="0"/>
      <c r="BO59" s="0"/>
      <c r="BP59" s="0"/>
      <c r="BQ59" s="0"/>
      <c r="BR59" s="0"/>
      <c r="BS59" s="0"/>
      <c r="BT59" s="0"/>
      <c r="BU59" s="0"/>
      <c r="BV59" s="0"/>
      <c r="BW59" s="0"/>
      <c r="BX59" s="0"/>
      <c r="BY59" s="0"/>
      <c r="BZ59" s="0"/>
      <c r="CA59" s="0"/>
      <c r="CB59" s="0"/>
      <c r="CC59" s="0"/>
      <c r="CD59" s="0"/>
      <c r="CE59" s="0"/>
      <c r="CF59" s="0"/>
      <c r="CG59" s="0"/>
      <c r="CH59" s="0"/>
      <c r="CI59" s="0"/>
      <c r="CJ59" s="0"/>
      <c r="CK59" s="0"/>
      <c r="CL59" s="0"/>
      <c r="CM59" s="0"/>
      <c r="CN59" s="0"/>
      <c r="CO59" s="0"/>
      <c r="CP59" s="0"/>
      <c r="CQ59" s="0"/>
      <c r="CR59" s="0"/>
      <c r="CS59" s="0"/>
      <c r="CT59" s="0"/>
      <c r="CU59" s="0"/>
      <c r="CV59" s="0"/>
      <c r="CW59" s="0"/>
      <c r="CX59" s="0"/>
      <c r="CY59" s="0"/>
      <c r="CZ59" s="0"/>
      <c r="DA59" s="0"/>
      <c r="DB59" s="0"/>
      <c r="DC59" s="0"/>
      <c r="DD59" s="0"/>
      <c r="DE59" s="0"/>
      <c r="DF59" s="0"/>
      <c r="DG59" s="0"/>
      <c r="DH59" s="0"/>
      <c r="DI59" s="0"/>
      <c r="DJ59" s="0"/>
      <c r="DK59" s="0"/>
      <c r="DL59" s="0"/>
      <c r="DM59" s="0"/>
      <c r="DN59" s="0"/>
      <c r="DO59" s="0"/>
      <c r="DP59" s="0"/>
      <c r="DQ59" s="0"/>
      <c r="DR59" s="0"/>
      <c r="DS59" s="0"/>
      <c r="DT59" s="0"/>
      <c r="DU59" s="0"/>
      <c r="DV59" s="0"/>
      <c r="DW59" s="0"/>
      <c r="DX59" s="0"/>
      <c r="DY59" s="0"/>
      <c r="DZ59" s="0"/>
      <c r="EA59" s="0"/>
      <c r="EB59" s="0"/>
      <c r="EC59" s="0"/>
      <c r="ED59" s="0"/>
      <c r="EE59" s="0"/>
      <c r="EF59" s="0"/>
      <c r="EG59" s="0"/>
      <c r="EH59" s="0"/>
      <c r="EI59" s="0"/>
      <c r="EJ59" s="0"/>
      <c r="EK59" s="0"/>
      <c r="EL59" s="0"/>
      <c r="EM59" s="0"/>
      <c r="EN59" s="0"/>
      <c r="EO59" s="0"/>
      <c r="EP59" s="0"/>
      <c r="EQ59" s="0"/>
      <c r="ER59" s="0"/>
      <c r="ES59" s="0"/>
      <c r="ET59" s="0"/>
      <c r="EU59" s="0"/>
      <c r="EV59" s="0"/>
      <c r="EW59" s="0"/>
      <c r="EX59" s="0"/>
      <c r="EY59" s="0"/>
      <c r="EZ59" s="0"/>
      <c r="FA59" s="0"/>
      <c r="FB59" s="0"/>
      <c r="FC59" s="0"/>
      <c r="FD59" s="0"/>
      <c r="FE59" s="0"/>
      <c r="FF59" s="0"/>
      <c r="FG59" s="0"/>
      <c r="FH59" s="0"/>
      <c r="FI59" s="0"/>
      <c r="FJ59" s="0"/>
      <c r="FK59" s="0"/>
      <c r="FL59" s="0"/>
      <c r="FM59" s="0"/>
      <c r="FN59" s="0"/>
      <c r="FO59" s="0"/>
      <c r="FP59" s="0"/>
      <c r="FQ59" s="0"/>
      <c r="FR59" s="0"/>
      <c r="FS59" s="0"/>
      <c r="FT59" s="0"/>
      <c r="FU59" s="0"/>
      <c r="FV59" s="0"/>
      <c r="FW59" s="0"/>
      <c r="FX59" s="0"/>
      <c r="FY59" s="0"/>
      <c r="FZ59" s="0"/>
      <c r="GA59" s="0"/>
      <c r="GB59" s="0"/>
      <c r="GC59" s="0"/>
      <c r="GD59" s="0"/>
      <c r="GE59" s="0"/>
      <c r="GF59" s="0"/>
      <c r="GG59" s="0"/>
      <c r="GH59" s="0"/>
      <c r="GI59" s="0"/>
      <c r="GJ59" s="0"/>
      <c r="GK59" s="0"/>
      <c r="GL59" s="0"/>
      <c r="GM59" s="0"/>
      <c r="GN59" s="0"/>
      <c r="GO59" s="0"/>
      <c r="GP59" s="0"/>
      <c r="GQ59" s="0"/>
      <c r="GR59" s="0"/>
      <c r="GS59" s="0"/>
      <c r="GT59" s="0"/>
      <c r="GU59" s="0"/>
      <c r="GV59" s="0"/>
      <c r="GW59" s="0"/>
      <c r="GX59" s="0"/>
      <c r="GY59" s="0"/>
      <c r="GZ59" s="0"/>
      <c r="HA59" s="0"/>
      <c r="HB59" s="0"/>
      <c r="HC59" s="0"/>
      <c r="HD59" s="0"/>
      <c r="HE59" s="0"/>
      <c r="HF59" s="0"/>
      <c r="HG59" s="0"/>
      <c r="HH59" s="0"/>
      <c r="HI59" s="0"/>
      <c r="HJ59" s="0"/>
      <c r="HK59" s="0"/>
      <c r="HL59" s="0"/>
      <c r="HM59" s="0"/>
      <c r="HN59" s="0"/>
      <c r="HO59" s="0"/>
      <c r="HP59" s="0"/>
      <c r="HQ59" s="0"/>
      <c r="HR59" s="0"/>
      <c r="HS59" s="0"/>
      <c r="HT59" s="0"/>
      <c r="HU59" s="0"/>
      <c r="HV59" s="0"/>
      <c r="HW59" s="0"/>
      <c r="HX59" s="0"/>
      <c r="HY59" s="0"/>
      <c r="HZ59" s="0"/>
      <c r="IA59" s="0"/>
      <c r="IB59" s="0"/>
      <c r="IC59" s="0"/>
      <c r="ID59" s="0"/>
      <c r="IE59" s="0"/>
      <c r="IF59" s="0"/>
      <c r="IG59" s="0"/>
      <c r="IH59" s="0"/>
      <c r="II59" s="0"/>
      <c r="IJ59" s="0"/>
      <c r="IK59" s="0"/>
      <c r="IL59" s="0"/>
      <c r="IM59" s="0"/>
      <c r="IN59" s="0"/>
      <c r="IO59" s="0"/>
      <c r="IP59" s="0"/>
      <c r="IQ59" s="0"/>
      <c r="IR59" s="0"/>
      <c r="IS59" s="0"/>
      <c r="IT59" s="0"/>
      <c r="IU59" s="0"/>
      <c r="IV59" s="0"/>
      <c r="IW59" s="0"/>
      <c r="IX59" s="0"/>
      <c r="IY59" s="0"/>
      <c r="IZ59" s="0"/>
      <c r="JA59" s="0"/>
      <c r="JB59" s="0"/>
      <c r="JC59" s="0"/>
      <c r="JD59" s="0"/>
      <c r="JE59" s="0"/>
      <c r="JF59" s="0"/>
      <c r="JG59" s="0"/>
      <c r="JH59" s="0"/>
      <c r="JI59" s="0"/>
      <c r="JJ59" s="0"/>
      <c r="JK59" s="0"/>
      <c r="JL59" s="0"/>
      <c r="JM59" s="0"/>
      <c r="JN59" s="0"/>
      <c r="JO59" s="0"/>
      <c r="JP59" s="0"/>
      <c r="JQ59" s="0"/>
      <c r="JR59" s="0"/>
      <c r="JS59" s="0"/>
      <c r="JT59" s="0"/>
      <c r="JU59" s="0"/>
      <c r="JV59" s="0"/>
      <c r="JW59" s="0"/>
      <c r="JX59" s="0"/>
      <c r="JY59" s="0"/>
      <c r="JZ59" s="0"/>
      <c r="KA59" s="0"/>
      <c r="KB59" s="0"/>
      <c r="KC59" s="0"/>
      <c r="KD59" s="0"/>
      <c r="KE59" s="0"/>
      <c r="KF59" s="0"/>
      <c r="KG59" s="0"/>
      <c r="KH59" s="0"/>
      <c r="KI59" s="0"/>
      <c r="KJ59" s="0"/>
      <c r="KK59" s="0"/>
      <c r="KL59" s="0"/>
      <c r="KM59" s="0"/>
      <c r="KN59" s="0"/>
      <c r="KO59" s="0"/>
      <c r="KP59" s="0"/>
      <c r="KQ59" s="0"/>
      <c r="KR59" s="0"/>
      <c r="KS59" s="0"/>
      <c r="KT59" s="0"/>
      <c r="KU59" s="0"/>
      <c r="KV59" s="0"/>
      <c r="KW59" s="0"/>
      <c r="KX59" s="0"/>
      <c r="KY59" s="0"/>
      <c r="KZ59" s="0"/>
      <c r="LA59" s="0"/>
      <c r="LB59" s="0"/>
      <c r="LC59" s="0"/>
      <c r="LD59" s="0"/>
      <c r="LE59" s="0"/>
      <c r="LF59" s="0"/>
      <c r="LG59" s="0"/>
      <c r="LH59" s="0"/>
      <c r="LI59" s="0"/>
      <c r="LJ59" s="0"/>
      <c r="LK59" s="0"/>
      <c r="LL59" s="0"/>
      <c r="LM59" s="0"/>
      <c r="LN59" s="0"/>
      <c r="LO59" s="0"/>
      <c r="LP59" s="0"/>
      <c r="LQ59" s="0"/>
      <c r="LR59" s="0"/>
      <c r="LS59" s="0"/>
      <c r="LT59" s="0"/>
      <c r="LU59" s="0"/>
      <c r="LV59" s="0"/>
      <c r="LW59" s="0"/>
      <c r="LX59" s="0"/>
      <c r="LY59" s="0"/>
      <c r="LZ59" s="0"/>
      <c r="MA59" s="0"/>
      <c r="MB59" s="0"/>
      <c r="MC59" s="0"/>
      <c r="MD59" s="0"/>
      <c r="ME59" s="0"/>
      <c r="MF59" s="0"/>
      <c r="MG59" s="0"/>
      <c r="MH59" s="0"/>
      <c r="MI59" s="0"/>
      <c r="MJ59" s="0"/>
      <c r="MK59" s="0"/>
      <c r="ML59" s="0"/>
      <c r="MM59" s="0"/>
      <c r="MN59" s="0"/>
      <c r="MO59" s="0"/>
      <c r="MP59" s="0"/>
      <c r="MQ59" s="0"/>
      <c r="MR59" s="0"/>
      <c r="MS59" s="0"/>
      <c r="MT59" s="0"/>
      <c r="MU59" s="0"/>
      <c r="MV59" s="0"/>
      <c r="MW59" s="0"/>
      <c r="MX59" s="0"/>
      <c r="MY59" s="0"/>
      <c r="MZ59" s="0"/>
      <c r="NA59" s="0"/>
      <c r="NB59" s="0"/>
      <c r="NC59" s="0"/>
      <c r="ND59" s="0"/>
      <c r="NE59" s="0"/>
      <c r="NF59" s="0"/>
      <c r="NG59" s="0"/>
      <c r="NH59" s="0"/>
      <c r="NI59" s="0"/>
      <c r="NJ59" s="0"/>
      <c r="NK59" s="0"/>
      <c r="NL59" s="0"/>
      <c r="NM59" s="0"/>
      <c r="NN59" s="0"/>
      <c r="NO59" s="0"/>
      <c r="NP59" s="0"/>
      <c r="NQ59" s="0"/>
      <c r="NR59" s="0"/>
      <c r="NS59" s="0"/>
      <c r="NT59" s="0"/>
      <c r="NU59" s="0"/>
      <c r="NV59" s="0"/>
      <c r="NW59" s="0"/>
      <c r="NX59" s="0"/>
      <c r="NY59" s="0"/>
      <c r="NZ59" s="0"/>
      <c r="OA59" s="0"/>
      <c r="OB59" s="0"/>
      <c r="OC59" s="0"/>
      <c r="OD59" s="0"/>
      <c r="OE59" s="0"/>
      <c r="OF59" s="0"/>
      <c r="OG59" s="0"/>
      <c r="OH59" s="0"/>
      <c r="OI59" s="0"/>
      <c r="OJ59" s="0"/>
      <c r="OK59" s="0"/>
      <c r="OL59" s="0"/>
      <c r="OM59" s="0"/>
      <c r="ON59" s="0"/>
      <c r="OO59" s="0"/>
      <c r="OP59" s="0"/>
      <c r="OQ59" s="0"/>
      <c r="OR59" s="0"/>
      <c r="OS59" s="0"/>
      <c r="OT59" s="0"/>
      <c r="OU59" s="0"/>
      <c r="OV59" s="0"/>
      <c r="OW59" s="0"/>
      <c r="OX59" s="0"/>
      <c r="OY59" s="0"/>
      <c r="OZ59" s="0"/>
      <c r="PA59" s="0"/>
      <c r="PB59" s="0"/>
      <c r="PC59" s="0"/>
      <c r="PD59" s="0"/>
      <c r="PE59" s="0"/>
      <c r="PF59" s="0"/>
      <c r="PG59" s="0"/>
      <c r="PH59" s="0"/>
      <c r="PI59" s="0"/>
      <c r="PJ59" s="0"/>
      <c r="PK59" s="0"/>
      <c r="PL59" s="0"/>
      <c r="PM59" s="0"/>
      <c r="PN59" s="0"/>
      <c r="PO59" s="0"/>
      <c r="PP59" s="0"/>
      <c r="PQ59" s="0"/>
      <c r="PR59" s="0"/>
      <c r="PS59" s="0"/>
      <c r="PT59" s="0"/>
      <c r="PU59" s="0"/>
      <c r="PV59" s="0"/>
      <c r="PW59" s="0"/>
      <c r="PX59" s="0"/>
      <c r="PY59" s="0"/>
      <c r="PZ59" s="0"/>
      <c r="QA59" s="0"/>
      <c r="QB59" s="0"/>
      <c r="QC59" s="0"/>
      <c r="QD59" s="0"/>
      <c r="QE59" s="0"/>
      <c r="QF59" s="0"/>
      <c r="QG59" s="0"/>
      <c r="QH59" s="0"/>
      <c r="QI59" s="0"/>
      <c r="QJ59" s="0"/>
      <c r="QK59" s="0"/>
      <c r="QL59" s="0"/>
      <c r="QM59" s="0"/>
      <c r="QN59" s="0"/>
      <c r="QO59" s="0"/>
      <c r="QP59" s="0"/>
      <c r="QQ59" s="0"/>
      <c r="QR59" s="0"/>
      <c r="QS59" s="0"/>
      <c r="QT59" s="0"/>
      <c r="QU59" s="0"/>
      <c r="QV59" s="0"/>
      <c r="QW59" s="0"/>
      <c r="QX59" s="0"/>
      <c r="QY59" s="0"/>
      <c r="QZ59" s="0"/>
      <c r="RA59" s="0"/>
      <c r="RB59" s="0"/>
      <c r="RC59" s="0"/>
      <c r="RD59" s="0"/>
      <c r="RE59" s="0"/>
      <c r="RF59" s="0"/>
      <c r="RG59" s="0"/>
      <c r="RH59" s="0"/>
      <c r="RI59" s="0"/>
      <c r="RJ59" s="0"/>
      <c r="RK59" s="0"/>
      <c r="RL59" s="0"/>
      <c r="RM59" s="0"/>
      <c r="RN59" s="0"/>
      <c r="RO59" s="0"/>
      <c r="RP59" s="0"/>
      <c r="RQ59" s="0"/>
      <c r="RR59" s="0"/>
      <c r="RS59" s="0"/>
      <c r="RT59" s="0"/>
      <c r="RU59" s="0"/>
      <c r="RV59" s="0"/>
      <c r="RW59" s="0"/>
      <c r="RX59" s="0"/>
      <c r="RY59" s="0"/>
      <c r="RZ59" s="0"/>
      <c r="SA59" s="0"/>
      <c r="SB59" s="0"/>
      <c r="SC59" s="0"/>
      <c r="SD59" s="0"/>
      <c r="SE59" s="0"/>
      <c r="SF59" s="0"/>
      <c r="SG59" s="0"/>
      <c r="SH59" s="0"/>
      <c r="SI59" s="0"/>
      <c r="SJ59" s="0"/>
      <c r="SK59" s="0"/>
      <c r="SL59" s="0"/>
      <c r="SM59" s="0"/>
      <c r="SN59" s="0"/>
      <c r="SO59" s="0"/>
      <c r="SP59" s="0"/>
      <c r="SQ59" s="0"/>
      <c r="SR59" s="0"/>
      <c r="SS59" s="0"/>
      <c r="ST59" s="0"/>
      <c r="SU59" s="0"/>
      <c r="SV59" s="0"/>
      <c r="SW59" s="0"/>
      <c r="SX59" s="0"/>
      <c r="SY59" s="0"/>
      <c r="SZ59" s="0"/>
      <c r="TA59" s="0"/>
      <c r="TB59" s="0"/>
      <c r="TC59" s="0"/>
      <c r="TD59" s="0"/>
      <c r="TE59" s="0"/>
      <c r="TF59" s="0"/>
      <c r="TG59" s="0"/>
      <c r="TH59" s="0"/>
      <c r="TI59" s="0"/>
      <c r="TJ59" s="0"/>
      <c r="TK59" s="0"/>
      <c r="TL59" s="0"/>
      <c r="TM59" s="0"/>
      <c r="TN59" s="0"/>
      <c r="TO59" s="0"/>
      <c r="TP59" s="0"/>
      <c r="TQ59" s="0"/>
      <c r="TR59" s="0"/>
      <c r="TS59" s="0"/>
      <c r="TT59" s="0"/>
      <c r="TU59" s="0"/>
      <c r="TV59" s="0"/>
      <c r="TW59" s="0"/>
      <c r="TX59" s="0"/>
      <c r="TY59" s="0"/>
      <c r="TZ59" s="0"/>
      <c r="UA59" s="0"/>
      <c r="UB59" s="0"/>
      <c r="UC59" s="0"/>
      <c r="UD59" s="0"/>
      <c r="UE59" s="0"/>
      <c r="UF59" s="0"/>
      <c r="UG59" s="0"/>
      <c r="UH59" s="0"/>
      <c r="UI59" s="0"/>
      <c r="UJ59" s="0"/>
      <c r="UK59" s="0"/>
      <c r="UL59" s="0"/>
      <c r="UM59" s="0"/>
      <c r="UN59" s="0"/>
      <c r="UO59" s="0"/>
      <c r="UP59" s="0"/>
      <c r="UQ59" s="0"/>
      <c r="UR59" s="0"/>
      <c r="US59" s="0"/>
      <c r="UT59" s="0"/>
      <c r="UU59" s="0"/>
      <c r="UV59" s="0"/>
      <c r="UW59" s="0"/>
      <c r="UX59" s="0"/>
      <c r="UY59" s="0"/>
      <c r="UZ59" s="0"/>
      <c r="VA59" s="0"/>
      <c r="VB59" s="0"/>
      <c r="VC59" s="0"/>
      <c r="VD59" s="0"/>
      <c r="VE59" s="0"/>
      <c r="VF59" s="0"/>
      <c r="VG59" s="0"/>
      <c r="VH59" s="0"/>
      <c r="VI59" s="0"/>
      <c r="VJ59" s="0"/>
      <c r="VK59" s="0"/>
      <c r="VL59" s="0"/>
      <c r="VM59" s="0"/>
      <c r="VN59" s="0"/>
      <c r="VO59" s="0"/>
      <c r="VP59" s="0"/>
      <c r="VQ59" s="0"/>
      <c r="VR59" s="0"/>
      <c r="VS59" s="0"/>
      <c r="VT59" s="0"/>
      <c r="VU59" s="0"/>
      <c r="VV59" s="0"/>
      <c r="VW59" s="0"/>
      <c r="VX59" s="0"/>
      <c r="VY59" s="0"/>
      <c r="VZ59" s="0"/>
      <c r="WA59" s="0"/>
      <c r="WB59" s="0"/>
      <c r="WC59" s="0"/>
      <c r="WD59" s="0"/>
      <c r="WE59" s="0"/>
      <c r="WF59" s="0"/>
      <c r="WG59" s="0"/>
      <c r="WH59" s="0"/>
      <c r="WI59" s="0"/>
      <c r="WJ59" s="0"/>
      <c r="WK59" s="0"/>
      <c r="WL59" s="0"/>
      <c r="WM59" s="0"/>
      <c r="WN59" s="0"/>
      <c r="WO59" s="0"/>
      <c r="WP59" s="0"/>
      <c r="WQ59" s="0"/>
      <c r="WR59" s="0"/>
      <c r="WS59" s="0"/>
      <c r="WT59" s="0"/>
      <c r="WU59" s="0"/>
      <c r="WV59" s="0"/>
      <c r="WW59" s="0"/>
      <c r="WX59" s="0"/>
      <c r="WY59" s="0"/>
      <c r="WZ59" s="0"/>
      <c r="XA59" s="0"/>
      <c r="XB59" s="0"/>
      <c r="XC59" s="0"/>
      <c r="XD59" s="0"/>
      <c r="XE59" s="0"/>
      <c r="XF59" s="0"/>
      <c r="XG59" s="0"/>
      <c r="XH59" s="0"/>
      <c r="XI59" s="0"/>
      <c r="XJ59" s="0"/>
      <c r="XK59" s="0"/>
      <c r="XL59" s="0"/>
      <c r="XM59" s="0"/>
      <c r="XN59" s="0"/>
      <c r="XO59" s="0"/>
      <c r="XP59" s="0"/>
      <c r="XQ59" s="0"/>
      <c r="XR59" s="0"/>
      <c r="XS59" s="0"/>
      <c r="XT59" s="0"/>
      <c r="XU59" s="0"/>
      <c r="XV59" s="0"/>
      <c r="XW59" s="0"/>
      <c r="XX59" s="0"/>
      <c r="XY59" s="0"/>
      <c r="XZ59" s="0"/>
      <c r="YA59" s="0"/>
      <c r="YB59" s="0"/>
      <c r="YC59" s="0"/>
      <c r="YD59" s="0"/>
      <c r="YE59" s="0"/>
      <c r="YF59" s="0"/>
      <c r="YG59" s="0"/>
      <c r="YH59" s="0"/>
      <c r="YI59" s="0"/>
      <c r="YJ59" s="0"/>
      <c r="YK59" s="0"/>
      <c r="YL59" s="0"/>
      <c r="YM59" s="0"/>
      <c r="YN59" s="0"/>
      <c r="YO59" s="0"/>
      <c r="YP59" s="0"/>
      <c r="YQ59" s="0"/>
      <c r="YR59" s="0"/>
      <c r="YS59" s="0"/>
      <c r="YT59" s="0"/>
      <c r="YU59" s="0"/>
      <c r="YV59" s="0"/>
      <c r="YW59" s="0"/>
      <c r="YX59" s="0"/>
      <c r="YY59" s="0"/>
      <c r="YZ59" s="0"/>
      <c r="ZA59" s="0"/>
      <c r="ZB59" s="0"/>
      <c r="ZC59" s="0"/>
      <c r="ZD59" s="0"/>
      <c r="ZE59" s="0"/>
      <c r="ZF59" s="0"/>
      <c r="ZG59" s="0"/>
      <c r="ZH59" s="0"/>
      <c r="ZI59" s="0"/>
      <c r="ZJ59" s="0"/>
      <c r="ZK59" s="0"/>
      <c r="ZL59" s="0"/>
      <c r="ZM59" s="0"/>
      <c r="ZN59" s="0"/>
      <c r="ZO59" s="0"/>
      <c r="ZP59" s="0"/>
      <c r="ZQ59" s="0"/>
      <c r="ZR59" s="0"/>
      <c r="ZS59" s="0"/>
      <c r="ZT59" s="0"/>
      <c r="ZU59" s="0"/>
      <c r="ZV59" s="0"/>
      <c r="ZW59" s="0"/>
      <c r="ZX59" s="0"/>
      <c r="ZY59" s="0"/>
      <c r="ZZ59" s="0"/>
      <c r="AAA59" s="0"/>
      <c r="AAB59" s="0"/>
      <c r="AAC59" s="0"/>
      <c r="AAD59" s="0"/>
      <c r="AAE59" s="0"/>
      <c r="AAF59" s="0"/>
      <c r="AAG59" s="0"/>
      <c r="AAH59" s="0"/>
      <c r="AAI59" s="0"/>
      <c r="AAJ59" s="0"/>
      <c r="AAK59" s="0"/>
      <c r="AAL59" s="0"/>
      <c r="AAM59" s="0"/>
      <c r="AAN59" s="0"/>
      <c r="AAO59" s="0"/>
      <c r="AAP59" s="0"/>
      <c r="AAQ59" s="0"/>
      <c r="AAR59" s="0"/>
      <c r="AAS59" s="0"/>
      <c r="AAT59" s="0"/>
      <c r="AAU59" s="0"/>
      <c r="AAV59" s="0"/>
      <c r="AAW59" s="0"/>
      <c r="AAX59" s="0"/>
      <c r="AAY59" s="0"/>
      <c r="AAZ59" s="0"/>
      <c r="ABA59" s="0"/>
      <c r="ABB59" s="0"/>
      <c r="ABC59" s="0"/>
      <c r="ABD59" s="0"/>
      <c r="ABE59" s="0"/>
      <c r="ABF59" s="0"/>
      <c r="ABG59" s="0"/>
      <c r="ABH59" s="0"/>
      <c r="ABI59" s="0"/>
      <c r="ABJ59" s="0"/>
      <c r="ABK59" s="0"/>
      <c r="ABL59" s="0"/>
      <c r="ABM59" s="0"/>
      <c r="ABN59" s="0"/>
      <c r="ABO59" s="0"/>
      <c r="ABP59" s="0"/>
      <c r="ABQ59" s="0"/>
      <c r="ABR59" s="0"/>
      <c r="ABS59" s="0"/>
      <c r="ABT59" s="0"/>
      <c r="ABU59" s="0"/>
      <c r="ABV59" s="0"/>
      <c r="ABW59" s="0"/>
      <c r="ABX59" s="0"/>
      <c r="ABY59" s="0"/>
      <c r="ABZ59" s="0"/>
      <c r="ACA59" s="0"/>
      <c r="ACB59" s="0"/>
      <c r="ACC59" s="0"/>
      <c r="ACD59" s="0"/>
      <c r="ACE59" s="0"/>
      <c r="ACF59" s="0"/>
      <c r="ACG59" s="0"/>
      <c r="ACH59" s="0"/>
      <c r="ACI59" s="0"/>
      <c r="ACJ59" s="0"/>
      <c r="ACK59" s="0"/>
      <c r="ACL59" s="0"/>
      <c r="ACM59" s="0"/>
      <c r="ACN59" s="0"/>
      <c r="ACO59" s="0"/>
      <c r="ACP59" s="0"/>
      <c r="ACQ59" s="0"/>
      <c r="ACR59" s="0"/>
      <c r="ACS59" s="0"/>
      <c r="ACT59" s="0"/>
      <c r="ACU59" s="0"/>
      <c r="ACV59" s="0"/>
      <c r="ACW59" s="0"/>
      <c r="ACX59" s="0"/>
      <c r="ACY59" s="0"/>
      <c r="ACZ59" s="0"/>
      <c r="ADA59" s="0"/>
      <c r="ADB59" s="0"/>
      <c r="ADC59" s="0"/>
      <c r="ADD59" s="0"/>
      <c r="ADE59" s="0"/>
      <c r="ADF59" s="0"/>
      <c r="ADG59" s="0"/>
      <c r="ADH59" s="0"/>
      <c r="ADI59" s="0"/>
      <c r="ADJ59" s="0"/>
      <c r="ADK59" s="0"/>
      <c r="ADL59" s="0"/>
      <c r="ADM59" s="0"/>
      <c r="ADN59" s="0"/>
      <c r="ADO59" s="0"/>
      <c r="ADP59" s="0"/>
      <c r="ADQ59" s="0"/>
      <c r="ADR59" s="0"/>
      <c r="ADS59" s="0"/>
      <c r="ADT59" s="0"/>
      <c r="ADU59" s="0"/>
      <c r="ADV59" s="0"/>
      <c r="ADW59" s="0"/>
      <c r="ADX59" s="0"/>
      <c r="ADY59" s="0"/>
      <c r="ADZ59" s="0"/>
      <c r="AEA59" s="0"/>
      <c r="AEB59" s="0"/>
      <c r="AEC59" s="0"/>
      <c r="AED59" s="0"/>
      <c r="AEE59" s="0"/>
      <c r="AEF59" s="0"/>
      <c r="AEG59" s="0"/>
      <c r="AEH59" s="0"/>
      <c r="AEI59" s="0"/>
      <c r="AEJ59" s="0"/>
      <c r="AEK59" s="0"/>
      <c r="AEL59" s="0"/>
      <c r="AEM59" s="0"/>
      <c r="AEN59" s="0"/>
      <c r="AEO59" s="0"/>
      <c r="AEP59" s="0"/>
      <c r="AEQ59" s="0"/>
      <c r="AER59" s="0"/>
      <c r="AES59" s="0"/>
      <c r="AET59" s="0"/>
      <c r="AEU59" s="0"/>
      <c r="AEV59" s="0"/>
      <c r="AEW59" s="0"/>
      <c r="AEX59" s="0"/>
      <c r="AEY59" s="0"/>
      <c r="AEZ59" s="0"/>
      <c r="AFA59" s="0"/>
      <c r="AFB59" s="0"/>
      <c r="AFC59" s="0"/>
      <c r="AFD59" s="0"/>
      <c r="AFE59" s="0"/>
      <c r="AFF59" s="0"/>
      <c r="AFG59" s="0"/>
      <c r="AFH59" s="0"/>
      <c r="AFI59" s="0"/>
      <c r="AFJ59" s="0"/>
      <c r="AFK59" s="0"/>
      <c r="AFL59" s="0"/>
      <c r="AFM59" s="0"/>
      <c r="AFN59" s="0"/>
      <c r="AFO59" s="0"/>
      <c r="AFP59" s="0"/>
      <c r="AFQ59" s="0"/>
      <c r="AFR59" s="0"/>
      <c r="AFS59" s="0"/>
      <c r="AFT59" s="0"/>
      <c r="AFU59" s="0"/>
      <c r="AFV59" s="0"/>
      <c r="AFW59" s="0"/>
      <c r="AFX59" s="0"/>
      <c r="AFY59" s="0"/>
      <c r="AFZ59" s="0"/>
      <c r="AGA59" s="0"/>
      <c r="AGB59" s="0"/>
      <c r="AGC59" s="0"/>
      <c r="AGD59" s="0"/>
      <c r="AGE59" s="0"/>
      <c r="AGF59" s="0"/>
      <c r="AGG59" s="0"/>
      <c r="AGH59" s="0"/>
      <c r="AGI59" s="0"/>
      <c r="AGJ59" s="0"/>
      <c r="AGK59" s="0"/>
      <c r="AGL59" s="0"/>
      <c r="AGM59" s="0"/>
      <c r="AGN59" s="0"/>
      <c r="AGO59" s="0"/>
      <c r="AGP59" s="0"/>
      <c r="AGQ59" s="0"/>
      <c r="AGR59" s="0"/>
      <c r="AGS59" s="0"/>
      <c r="AGT59" s="0"/>
      <c r="AGU59" s="0"/>
      <c r="AGV59" s="0"/>
      <c r="AGW59" s="0"/>
      <c r="AGX59" s="0"/>
      <c r="AGY59" s="0"/>
      <c r="AGZ59" s="0"/>
      <c r="AHA59" s="0"/>
      <c r="AHB59" s="0"/>
      <c r="AHC59" s="0"/>
      <c r="AHD59" s="0"/>
      <c r="AHE59" s="0"/>
      <c r="AHF59" s="0"/>
      <c r="AHG59" s="0"/>
      <c r="AHH59" s="0"/>
      <c r="AHI59" s="0"/>
      <c r="AHJ59" s="0"/>
      <c r="AHK59" s="0"/>
      <c r="AHL59" s="0"/>
      <c r="AHM59" s="0"/>
      <c r="AHN59" s="0"/>
      <c r="AHO59" s="0"/>
      <c r="AHP59" s="0"/>
      <c r="AHQ59" s="0"/>
      <c r="AHR59" s="0"/>
      <c r="AHS59" s="0"/>
      <c r="AHT59" s="0"/>
      <c r="AHU59" s="0"/>
      <c r="AHV59" s="0"/>
      <c r="AHW59" s="0"/>
      <c r="AHX59" s="0"/>
      <c r="AHY59" s="0"/>
      <c r="AHZ59" s="0"/>
      <c r="AIA59" s="0"/>
      <c r="AIB59" s="0"/>
      <c r="AIC59" s="0"/>
      <c r="AID59" s="0"/>
      <c r="AIE59" s="0"/>
      <c r="AIF59" s="0"/>
      <c r="AIG59" s="0"/>
      <c r="AIH59" s="0"/>
      <c r="AII59" s="0"/>
      <c r="AIJ59" s="0"/>
      <c r="AIK59" s="0"/>
      <c r="AIL59" s="0"/>
      <c r="AIM59" s="0"/>
      <c r="AIN59" s="0"/>
      <c r="AIO59" s="0"/>
      <c r="AIP59" s="0"/>
      <c r="AIQ59" s="0"/>
      <c r="AIR59" s="0"/>
      <c r="AIS59" s="0"/>
      <c r="AIT59" s="0"/>
      <c r="AIU59" s="0"/>
      <c r="AIV59" s="0"/>
      <c r="AIW59" s="0"/>
      <c r="AIX59" s="0"/>
      <c r="AIY59" s="0"/>
      <c r="AIZ59" s="0"/>
      <c r="AJA59" s="0"/>
      <c r="AJB59" s="0"/>
      <c r="AJC59" s="0"/>
      <c r="AJD59" s="0"/>
      <c r="AJE59" s="0"/>
      <c r="AJF59" s="0"/>
      <c r="AJG59" s="0"/>
      <c r="AJH59" s="0"/>
      <c r="AJI59" s="0"/>
      <c r="AJJ59" s="0"/>
      <c r="AJK59" s="0"/>
      <c r="AJL59" s="0"/>
      <c r="AJM59" s="0"/>
      <c r="AJN59" s="0"/>
      <c r="AJO59" s="0"/>
      <c r="AJP59" s="0"/>
      <c r="AJQ59" s="0"/>
      <c r="AJR59" s="0"/>
      <c r="AJS59" s="0"/>
      <c r="AJT59" s="0"/>
      <c r="AJU59" s="0"/>
      <c r="AJV59" s="0"/>
      <c r="AJW59" s="0"/>
      <c r="AJX59" s="0"/>
      <c r="AJY59" s="0"/>
      <c r="AJZ59" s="0"/>
      <c r="AKA59" s="0"/>
      <c r="AKB59" s="0"/>
      <c r="AKC59" s="0"/>
      <c r="AKD59" s="0"/>
      <c r="AKE59" s="0"/>
      <c r="AKF59" s="0"/>
      <c r="AKG59" s="0"/>
      <c r="AKH59" s="0"/>
      <c r="AKI59" s="0"/>
      <c r="AKJ59" s="0"/>
      <c r="AKK59" s="0"/>
      <c r="AKL59" s="0"/>
      <c r="AKM59" s="0"/>
      <c r="AKN59" s="0"/>
      <c r="AKO59" s="0"/>
      <c r="AKP59" s="0"/>
      <c r="AKQ59" s="0"/>
      <c r="AKR59" s="0"/>
      <c r="AKS59" s="0"/>
      <c r="AKT59" s="0"/>
      <c r="AKU59" s="0"/>
      <c r="AKV59" s="0"/>
      <c r="AKW59" s="0"/>
      <c r="AKX59" s="0"/>
      <c r="AKY59" s="0"/>
      <c r="AKZ59" s="0"/>
      <c r="ALA59" s="0"/>
      <c r="ALB59" s="0"/>
      <c r="ALC59" s="0"/>
      <c r="ALD59" s="0"/>
      <c r="ALE59" s="0"/>
      <c r="ALF59" s="0"/>
      <c r="ALG59" s="0"/>
      <c r="ALH59" s="0"/>
      <c r="ALI59" s="0"/>
      <c r="ALJ59" s="0"/>
      <c r="ALK59" s="0"/>
      <c r="ALL59" s="0"/>
      <c r="ALM59" s="0"/>
      <c r="ALN59" s="0"/>
      <c r="ALO59" s="0"/>
      <c r="ALP59" s="0"/>
      <c r="ALQ59" s="0"/>
      <c r="ALR59" s="0"/>
      <c r="ALS59" s="0"/>
      <c r="ALT59" s="0"/>
      <c r="ALU59" s="0"/>
      <c r="ALV59" s="0"/>
      <c r="ALW59" s="0"/>
      <c r="ALX59" s="0"/>
      <c r="ALY59" s="0"/>
      <c r="ALZ59" s="0"/>
      <c r="AMA59" s="0"/>
      <c r="AMB59" s="0"/>
      <c r="AMC59" s="0"/>
      <c r="AMD59" s="0"/>
      <c r="AME59" s="0"/>
      <c r="AMF59" s="0"/>
      <c r="AMG59" s="0"/>
      <c r="AMH59" s="0"/>
      <c r="AMI59" s="0"/>
      <c r="AMJ59" s="0"/>
    </row>
    <row r="60" customFormat="false" ht="15.75" hidden="false" customHeight="false" outlineLevel="0" collapsed="false">
      <c r="A60" s="136"/>
      <c r="B60" s="35"/>
      <c r="C60" s="35"/>
      <c r="D60" s="35"/>
      <c r="E60" s="35"/>
      <c r="F60" s="35" t="n">
        <v>2</v>
      </c>
      <c r="G60" s="35" t="n">
        <v>5000</v>
      </c>
      <c r="H60" s="35" t="n">
        <f aca="false">G60*F60</f>
        <v>10000</v>
      </c>
      <c r="I60" s="36" t="s">
        <v>3161</v>
      </c>
      <c r="J60" s="37" t="n">
        <v>10000</v>
      </c>
      <c r="K60" s="35" t="n">
        <v>0</v>
      </c>
      <c r="L60" s="35"/>
      <c r="M60" s="0"/>
      <c r="N60" s="0"/>
      <c r="O60" s="0"/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0"/>
      <c r="AC60" s="0"/>
      <c r="AD60" s="0"/>
      <c r="AE60" s="0"/>
      <c r="AF60" s="0"/>
      <c r="AG60" s="0"/>
      <c r="AH60" s="0"/>
      <c r="AI60" s="0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0"/>
      <c r="BD60" s="0"/>
      <c r="BE60" s="0"/>
      <c r="BF60" s="0"/>
      <c r="BG60" s="0"/>
      <c r="BH60" s="0"/>
      <c r="BI60" s="0"/>
      <c r="BJ60" s="0"/>
      <c r="BK60" s="0"/>
      <c r="BL60" s="0"/>
      <c r="BM60" s="0"/>
      <c r="BN60" s="0"/>
      <c r="BO60" s="0"/>
      <c r="BP60" s="0"/>
      <c r="BQ60" s="0"/>
      <c r="BR60" s="0"/>
      <c r="BS60" s="0"/>
      <c r="BT60" s="0"/>
      <c r="BU60" s="0"/>
      <c r="BV60" s="0"/>
      <c r="BW60" s="0"/>
      <c r="BX60" s="0"/>
      <c r="BY60" s="0"/>
      <c r="BZ60" s="0"/>
      <c r="CA60" s="0"/>
      <c r="CB60" s="0"/>
      <c r="CC60" s="0"/>
      <c r="CD60" s="0"/>
      <c r="CE60" s="0"/>
      <c r="CF60" s="0"/>
      <c r="CG60" s="0"/>
      <c r="CH60" s="0"/>
      <c r="CI60" s="0"/>
      <c r="CJ60" s="0"/>
      <c r="CK60" s="0"/>
      <c r="CL60" s="0"/>
      <c r="CM60" s="0"/>
      <c r="CN60" s="0"/>
      <c r="CO60" s="0"/>
      <c r="CP60" s="0"/>
      <c r="CQ60" s="0"/>
      <c r="CR60" s="0"/>
      <c r="CS60" s="0"/>
      <c r="CT60" s="0"/>
      <c r="CU60" s="0"/>
      <c r="CV60" s="0"/>
      <c r="CW60" s="0"/>
      <c r="CX60" s="0"/>
      <c r="CY60" s="0"/>
      <c r="CZ60" s="0"/>
      <c r="DA60" s="0"/>
      <c r="DB60" s="0"/>
      <c r="DC60" s="0"/>
      <c r="DD60" s="0"/>
      <c r="DE60" s="0"/>
      <c r="DF60" s="0"/>
      <c r="DG60" s="0"/>
      <c r="DH60" s="0"/>
      <c r="DI60" s="0"/>
      <c r="DJ60" s="0"/>
      <c r="DK60" s="0"/>
      <c r="DL60" s="0"/>
      <c r="DM60" s="0"/>
      <c r="DN60" s="0"/>
      <c r="DO60" s="0"/>
      <c r="DP60" s="0"/>
      <c r="DQ60" s="0"/>
      <c r="DR60" s="0"/>
      <c r="DS60" s="0"/>
      <c r="DT60" s="0"/>
      <c r="DU60" s="0"/>
      <c r="DV60" s="0"/>
      <c r="DW60" s="0"/>
      <c r="DX60" s="0"/>
      <c r="DY60" s="0"/>
      <c r="DZ60" s="0"/>
      <c r="EA60" s="0"/>
      <c r="EB60" s="0"/>
      <c r="EC60" s="0"/>
      <c r="ED60" s="0"/>
      <c r="EE60" s="0"/>
      <c r="EF60" s="0"/>
      <c r="EG60" s="0"/>
      <c r="EH60" s="0"/>
      <c r="EI60" s="0"/>
      <c r="EJ60" s="0"/>
      <c r="EK60" s="0"/>
      <c r="EL60" s="0"/>
      <c r="EM60" s="0"/>
      <c r="EN60" s="0"/>
      <c r="EO60" s="0"/>
      <c r="EP60" s="0"/>
      <c r="EQ60" s="0"/>
      <c r="ER60" s="0"/>
      <c r="ES60" s="0"/>
      <c r="ET60" s="0"/>
      <c r="EU60" s="0"/>
      <c r="EV60" s="0"/>
      <c r="EW60" s="0"/>
      <c r="EX60" s="0"/>
      <c r="EY60" s="0"/>
      <c r="EZ60" s="0"/>
      <c r="FA60" s="0"/>
      <c r="FB60" s="0"/>
      <c r="FC60" s="0"/>
      <c r="FD60" s="0"/>
      <c r="FE60" s="0"/>
      <c r="FF60" s="0"/>
      <c r="FG60" s="0"/>
      <c r="FH60" s="0"/>
      <c r="FI60" s="0"/>
      <c r="FJ60" s="0"/>
      <c r="FK60" s="0"/>
      <c r="FL60" s="0"/>
      <c r="FM60" s="0"/>
      <c r="FN60" s="0"/>
      <c r="FO60" s="0"/>
      <c r="FP60" s="0"/>
      <c r="FQ60" s="0"/>
      <c r="FR60" s="0"/>
      <c r="FS60" s="0"/>
      <c r="FT60" s="0"/>
      <c r="FU60" s="0"/>
      <c r="FV60" s="0"/>
      <c r="FW60" s="0"/>
      <c r="FX60" s="0"/>
      <c r="FY60" s="0"/>
      <c r="FZ60" s="0"/>
      <c r="GA60" s="0"/>
      <c r="GB60" s="0"/>
      <c r="GC60" s="0"/>
      <c r="GD60" s="0"/>
      <c r="GE60" s="0"/>
      <c r="GF60" s="0"/>
      <c r="GG60" s="0"/>
      <c r="GH60" s="0"/>
      <c r="GI60" s="0"/>
      <c r="GJ60" s="0"/>
      <c r="GK60" s="0"/>
      <c r="GL60" s="0"/>
      <c r="GM60" s="0"/>
      <c r="GN60" s="0"/>
      <c r="GO60" s="0"/>
      <c r="GP60" s="0"/>
      <c r="GQ60" s="0"/>
      <c r="GR60" s="0"/>
      <c r="GS60" s="0"/>
      <c r="GT60" s="0"/>
      <c r="GU60" s="0"/>
      <c r="GV60" s="0"/>
      <c r="GW60" s="0"/>
      <c r="GX60" s="0"/>
      <c r="GY60" s="0"/>
      <c r="GZ60" s="0"/>
      <c r="HA60" s="0"/>
      <c r="HB60" s="0"/>
      <c r="HC60" s="0"/>
      <c r="HD60" s="0"/>
      <c r="HE60" s="0"/>
      <c r="HF60" s="0"/>
      <c r="HG60" s="0"/>
      <c r="HH60" s="0"/>
      <c r="HI60" s="0"/>
      <c r="HJ60" s="0"/>
      <c r="HK60" s="0"/>
      <c r="HL60" s="0"/>
      <c r="HM60" s="0"/>
      <c r="HN60" s="0"/>
      <c r="HO60" s="0"/>
      <c r="HP60" s="0"/>
      <c r="HQ60" s="0"/>
      <c r="HR60" s="0"/>
      <c r="HS60" s="0"/>
      <c r="HT60" s="0"/>
      <c r="HU60" s="0"/>
      <c r="HV60" s="0"/>
      <c r="HW60" s="0"/>
      <c r="HX60" s="0"/>
      <c r="HY60" s="0"/>
      <c r="HZ60" s="0"/>
      <c r="IA60" s="0"/>
      <c r="IB60" s="0"/>
      <c r="IC60" s="0"/>
      <c r="ID60" s="0"/>
      <c r="IE60" s="0"/>
      <c r="IF60" s="0"/>
      <c r="IG60" s="0"/>
      <c r="IH60" s="0"/>
      <c r="II60" s="0"/>
      <c r="IJ60" s="0"/>
      <c r="IK60" s="0"/>
      <c r="IL60" s="0"/>
      <c r="IM60" s="0"/>
      <c r="IN60" s="0"/>
      <c r="IO60" s="0"/>
      <c r="IP60" s="0"/>
      <c r="IQ60" s="0"/>
      <c r="IR60" s="0"/>
      <c r="IS60" s="0"/>
      <c r="IT60" s="0"/>
      <c r="IU60" s="0"/>
      <c r="IV60" s="0"/>
      <c r="IW60" s="0"/>
      <c r="IX60" s="0"/>
      <c r="IY60" s="0"/>
      <c r="IZ60" s="0"/>
      <c r="JA60" s="0"/>
      <c r="JB60" s="0"/>
      <c r="JC60" s="0"/>
      <c r="JD60" s="0"/>
      <c r="JE60" s="0"/>
      <c r="JF60" s="0"/>
      <c r="JG60" s="0"/>
      <c r="JH60" s="0"/>
      <c r="JI60" s="0"/>
      <c r="JJ60" s="0"/>
      <c r="JK60" s="0"/>
      <c r="JL60" s="0"/>
      <c r="JM60" s="0"/>
      <c r="JN60" s="0"/>
      <c r="JO60" s="0"/>
      <c r="JP60" s="0"/>
      <c r="JQ60" s="0"/>
      <c r="JR60" s="0"/>
      <c r="JS60" s="0"/>
      <c r="JT60" s="0"/>
      <c r="JU60" s="0"/>
      <c r="JV60" s="0"/>
      <c r="JW60" s="0"/>
      <c r="JX60" s="0"/>
      <c r="JY60" s="0"/>
      <c r="JZ60" s="0"/>
      <c r="KA60" s="0"/>
      <c r="KB60" s="0"/>
      <c r="KC60" s="0"/>
      <c r="KD60" s="0"/>
      <c r="KE60" s="0"/>
      <c r="KF60" s="0"/>
      <c r="KG60" s="0"/>
      <c r="KH60" s="0"/>
      <c r="KI60" s="0"/>
      <c r="KJ60" s="0"/>
      <c r="KK60" s="0"/>
      <c r="KL60" s="0"/>
      <c r="KM60" s="0"/>
      <c r="KN60" s="0"/>
      <c r="KO60" s="0"/>
      <c r="KP60" s="0"/>
      <c r="KQ60" s="0"/>
      <c r="KR60" s="0"/>
      <c r="KS60" s="0"/>
      <c r="KT60" s="0"/>
      <c r="KU60" s="0"/>
      <c r="KV60" s="0"/>
      <c r="KW60" s="0"/>
      <c r="KX60" s="0"/>
      <c r="KY60" s="0"/>
      <c r="KZ60" s="0"/>
      <c r="LA60" s="0"/>
      <c r="LB60" s="0"/>
      <c r="LC60" s="0"/>
      <c r="LD60" s="0"/>
      <c r="LE60" s="0"/>
      <c r="LF60" s="0"/>
      <c r="LG60" s="0"/>
      <c r="LH60" s="0"/>
      <c r="LI60" s="0"/>
      <c r="LJ60" s="0"/>
      <c r="LK60" s="0"/>
      <c r="LL60" s="0"/>
      <c r="LM60" s="0"/>
      <c r="LN60" s="0"/>
      <c r="LO60" s="0"/>
      <c r="LP60" s="0"/>
      <c r="LQ60" s="0"/>
      <c r="LR60" s="0"/>
      <c r="LS60" s="0"/>
      <c r="LT60" s="0"/>
      <c r="LU60" s="0"/>
      <c r="LV60" s="0"/>
      <c r="LW60" s="0"/>
      <c r="LX60" s="0"/>
      <c r="LY60" s="0"/>
      <c r="LZ60" s="0"/>
      <c r="MA60" s="0"/>
      <c r="MB60" s="0"/>
      <c r="MC60" s="0"/>
      <c r="MD60" s="0"/>
      <c r="ME60" s="0"/>
      <c r="MF60" s="0"/>
      <c r="MG60" s="0"/>
      <c r="MH60" s="0"/>
      <c r="MI60" s="0"/>
      <c r="MJ60" s="0"/>
      <c r="MK60" s="0"/>
      <c r="ML60" s="0"/>
      <c r="MM60" s="0"/>
      <c r="MN60" s="0"/>
      <c r="MO60" s="0"/>
      <c r="MP60" s="0"/>
      <c r="MQ60" s="0"/>
      <c r="MR60" s="0"/>
      <c r="MS60" s="0"/>
      <c r="MT60" s="0"/>
      <c r="MU60" s="0"/>
      <c r="MV60" s="0"/>
      <c r="MW60" s="0"/>
      <c r="MX60" s="0"/>
      <c r="MY60" s="0"/>
      <c r="MZ60" s="0"/>
      <c r="NA60" s="0"/>
      <c r="NB60" s="0"/>
      <c r="NC60" s="0"/>
      <c r="ND60" s="0"/>
      <c r="NE60" s="0"/>
      <c r="NF60" s="0"/>
      <c r="NG60" s="0"/>
      <c r="NH60" s="0"/>
      <c r="NI60" s="0"/>
      <c r="NJ60" s="0"/>
      <c r="NK60" s="0"/>
      <c r="NL60" s="0"/>
      <c r="NM60" s="0"/>
      <c r="NN60" s="0"/>
      <c r="NO60" s="0"/>
      <c r="NP60" s="0"/>
      <c r="NQ60" s="0"/>
      <c r="NR60" s="0"/>
      <c r="NS60" s="0"/>
      <c r="NT60" s="0"/>
      <c r="NU60" s="0"/>
      <c r="NV60" s="0"/>
      <c r="NW60" s="0"/>
      <c r="NX60" s="0"/>
      <c r="NY60" s="0"/>
      <c r="NZ60" s="0"/>
      <c r="OA60" s="0"/>
      <c r="OB60" s="0"/>
      <c r="OC60" s="0"/>
      <c r="OD60" s="0"/>
      <c r="OE60" s="0"/>
      <c r="OF60" s="0"/>
      <c r="OG60" s="0"/>
      <c r="OH60" s="0"/>
      <c r="OI60" s="0"/>
      <c r="OJ60" s="0"/>
      <c r="OK60" s="0"/>
      <c r="OL60" s="0"/>
      <c r="OM60" s="0"/>
      <c r="ON60" s="0"/>
      <c r="OO60" s="0"/>
      <c r="OP60" s="0"/>
      <c r="OQ60" s="0"/>
      <c r="OR60" s="0"/>
      <c r="OS60" s="0"/>
      <c r="OT60" s="0"/>
      <c r="OU60" s="0"/>
      <c r="OV60" s="0"/>
      <c r="OW60" s="0"/>
      <c r="OX60" s="0"/>
      <c r="OY60" s="0"/>
      <c r="OZ60" s="0"/>
      <c r="PA60" s="0"/>
      <c r="PB60" s="0"/>
      <c r="PC60" s="0"/>
      <c r="PD60" s="0"/>
      <c r="PE60" s="0"/>
      <c r="PF60" s="0"/>
      <c r="PG60" s="0"/>
      <c r="PH60" s="0"/>
      <c r="PI60" s="0"/>
      <c r="PJ60" s="0"/>
      <c r="PK60" s="0"/>
      <c r="PL60" s="0"/>
      <c r="PM60" s="0"/>
      <c r="PN60" s="0"/>
      <c r="PO60" s="0"/>
      <c r="PP60" s="0"/>
      <c r="PQ60" s="0"/>
      <c r="PR60" s="0"/>
      <c r="PS60" s="0"/>
      <c r="PT60" s="0"/>
      <c r="PU60" s="0"/>
      <c r="PV60" s="0"/>
      <c r="PW60" s="0"/>
      <c r="PX60" s="0"/>
      <c r="PY60" s="0"/>
      <c r="PZ60" s="0"/>
      <c r="QA60" s="0"/>
      <c r="QB60" s="0"/>
      <c r="QC60" s="0"/>
      <c r="QD60" s="0"/>
      <c r="QE60" s="0"/>
      <c r="QF60" s="0"/>
      <c r="QG60" s="0"/>
      <c r="QH60" s="0"/>
      <c r="QI60" s="0"/>
      <c r="QJ60" s="0"/>
      <c r="QK60" s="0"/>
      <c r="QL60" s="0"/>
      <c r="QM60" s="0"/>
      <c r="QN60" s="0"/>
      <c r="QO60" s="0"/>
      <c r="QP60" s="0"/>
      <c r="QQ60" s="0"/>
      <c r="QR60" s="0"/>
      <c r="QS60" s="0"/>
      <c r="QT60" s="0"/>
      <c r="QU60" s="0"/>
      <c r="QV60" s="0"/>
      <c r="QW60" s="0"/>
      <c r="QX60" s="0"/>
      <c r="QY60" s="0"/>
      <c r="QZ60" s="0"/>
      <c r="RA60" s="0"/>
      <c r="RB60" s="0"/>
      <c r="RC60" s="0"/>
      <c r="RD60" s="0"/>
      <c r="RE60" s="0"/>
      <c r="RF60" s="0"/>
      <c r="RG60" s="0"/>
      <c r="RH60" s="0"/>
      <c r="RI60" s="0"/>
      <c r="RJ60" s="0"/>
      <c r="RK60" s="0"/>
      <c r="RL60" s="0"/>
      <c r="RM60" s="0"/>
      <c r="RN60" s="0"/>
      <c r="RO60" s="0"/>
      <c r="RP60" s="0"/>
      <c r="RQ60" s="0"/>
      <c r="RR60" s="0"/>
      <c r="RS60" s="0"/>
      <c r="RT60" s="0"/>
      <c r="RU60" s="0"/>
      <c r="RV60" s="0"/>
      <c r="RW60" s="0"/>
      <c r="RX60" s="0"/>
      <c r="RY60" s="0"/>
      <c r="RZ60" s="0"/>
      <c r="SA60" s="0"/>
      <c r="SB60" s="0"/>
      <c r="SC60" s="0"/>
      <c r="SD60" s="0"/>
      <c r="SE60" s="0"/>
      <c r="SF60" s="0"/>
      <c r="SG60" s="0"/>
      <c r="SH60" s="0"/>
      <c r="SI60" s="0"/>
      <c r="SJ60" s="0"/>
      <c r="SK60" s="0"/>
      <c r="SL60" s="0"/>
      <c r="SM60" s="0"/>
      <c r="SN60" s="0"/>
      <c r="SO60" s="0"/>
      <c r="SP60" s="0"/>
      <c r="SQ60" s="0"/>
      <c r="SR60" s="0"/>
      <c r="SS60" s="0"/>
      <c r="ST60" s="0"/>
      <c r="SU60" s="0"/>
      <c r="SV60" s="0"/>
      <c r="SW60" s="0"/>
      <c r="SX60" s="0"/>
      <c r="SY60" s="0"/>
      <c r="SZ60" s="0"/>
      <c r="TA60" s="0"/>
      <c r="TB60" s="0"/>
      <c r="TC60" s="0"/>
      <c r="TD60" s="0"/>
      <c r="TE60" s="0"/>
      <c r="TF60" s="0"/>
      <c r="TG60" s="0"/>
      <c r="TH60" s="0"/>
      <c r="TI60" s="0"/>
      <c r="TJ60" s="0"/>
      <c r="TK60" s="0"/>
      <c r="TL60" s="0"/>
      <c r="TM60" s="0"/>
      <c r="TN60" s="0"/>
      <c r="TO60" s="0"/>
      <c r="TP60" s="0"/>
      <c r="TQ60" s="0"/>
      <c r="TR60" s="0"/>
      <c r="TS60" s="0"/>
      <c r="TT60" s="0"/>
      <c r="TU60" s="0"/>
      <c r="TV60" s="0"/>
      <c r="TW60" s="0"/>
      <c r="TX60" s="0"/>
      <c r="TY60" s="0"/>
      <c r="TZ60" s="0"/>
      <c r="UA60" s="0"/>
      <c r="UB60" s="0"/>
      <c r="UC60" s="0"/>
      <c r="UD60" s="0"/>
      <c r="UE60" s="0"/>
      <c r="UF60" s="0"/>
      <c r="UG60" s="0"/>
      <c r="UH60" s="0"/>
      <c r="UI60" s="0"/>
      <c r="UJ60" s="0"/>
      <c r="UK60" s="0"/>
      <c r="UL60" s="0"/>
      <c r="UM60" s="0"/>
      <c r="UN60" s="0"/>
      <c r="UO60" s="0"/>
      <c r="UP60" s="0"/>
      <c r="UQ60" s="0"/>
      <c r="UR60" s="0"/>
      <c r="US60" s="0"/>
      <c r="UT60" s="0"/>
      <c r="UU60" s="0"/>
      <c r="UV60" s="0"/>
      <c r="UW60" s="0"/>
      <c r="UX60" s="0"/>
      <c r="UY60" s="0"/>
      <c r="UZ60" s="0"/>
      <c r="VA60" s="0"/>
      <c r="VB60" s="0"/>
      <c r="VC60" s="0"/>
      <c r="VD60" s="0"/>
      <c r="VE60" s="0"/>
      <c r="VF60" s="0"/>
      <c r="VG60" s="0"/>
      <c r="VH60" s="0"/>
      <c r="VI60" s="0"/>
      <c r="VJ60" s="0"/>
      <c r="VK60" s="0"/>
      <c r="VL60" s="0"/>
      <c r="VM60" s="0"/>
      <c r="VN60" s="0"/>
      <c r="VO60" s="0"/>
      <c r="VP60" s="0"/>
      <c r="VQ60" s="0"/>
      <c r="VR60" s="0"/>
      <c r="VS60" s="0"/>
      <c r="VT60" s="0"/>
      <c r="VU60" s="0"/>
      <c r="VV60" s="0"/>
      <c r="VW60" s="0"/>
      <c r="VX60" s="0"/>
      <c r="VY60" s="0"/>
      <c r="VZ60" s="0"/>
      <c r="WA60" s="0"/>
      <c r="WB60" s="0"/>
      <c r="WC60" s="0"/>
      <c r="WD60" s="0"/>
      <c r="WE60" s="0"/>
      <c r="WF60" s="0"/>
      <c r="WG60" s="0"/>
      <c r="WH60" s="0"/>
      <c r="WI60" s="0"/>
      <c r="WJ60" s="0"/>
      <c r="WK60" s="0"/>
      <c r="WL60" s="0"/>
      <c r="WM60" s="0"/>
      <c r="WN60" s="0"/>
      <c r="WO60" s="0"/>
      <c r="WP60" s="0"/>
      <c r="WQ60" s="0"/>
      <c r="WR60" s="0"/>
      <c r="WS60" s="0"/>
      <c r="WT60" s="0"/>
      <c r="WU60" s="0"/>
      <c r="WV60" s="0"/>
      <c r="WW60" s="0"/>
      <c r="WX60" s="0"/>
      <c r="WY60" s="0"/>
      <c r="WZ60" s="0"/>
      <c r="XA60" s="0"/>
      <c r="XB60" s="0"/>
      <c r="XC60" s="0"/>
      <c r="XD60" s="0"/>
      <c r="XE60" s="0"/>
      <c r="XF60" s="0"/>
      <c r="XG60" s="0"/>
      <c r="XH60" s="0"/>
      <c r="XI60" s="0"/>
      <c r="XJ60" s="0"/>
      <c r="XK60" s="0"/>
      <c r="XL60" s="0"/>
      <c r="XM60" s="0"/>
      <c r="XN60" s="0"/>
      <c r="XO60" s="0"/>
      <c r="XP60" s="0"/>
      <c r="XQ60" s="0"/>
      <c r="XR60" s="0"/>
      <c r="XS60" s="0"/>
      <c r="XT60" s="0"/>
      <c r="XU60" s="0"/>
      <c r="XV60" s="0"/>
      <c r="XW60" s="0"/>
      <c r="XX60" s="0"/>
      <c r="XY60" s="0"/>
      <c r="XZ60" s="0"/>
      <c r="YA60" s="0"/>
      <c r="YB60" s="0"/>
      <c r="YC60" s="0"/>
      <c r="YD60" s="0"/>
      <c r="YE60" s="0"/>
      <c r="YF60" s="0"/>
      <c r="YG60" s="0"/>
      <c r="YH60" s="0"/>
      <c r="YI60" s="0"/>
      <c r="YJ60" s="0"/>
      <c r="YK60" s="0"/>
      <c r="YL60" s="0"/>
      <c r="YM60" s="0"/>
      <c r="YN60" s="0"/>
      <c r="YO60" s="0"/>
      <c r="YP60" s="0"/>
      <c r="YQ60" s="0"/>
      <c r="YR60" s="0"/>
      <c r="YS60" s="0"/>
      <c r="YT60" s="0"/>
      <c r="YU60" s="0"/>
      <c r="YV60" s="0"/>
      <c r="YW60" s="0"/>
      <c r="YX60" s="0"/>
      <c r="YY60" s="0"/>
      <c r="YZ60" s="0"/>
      <c r="ZA60" s="0"/>
      <c r="ZB60" s="0"/>
      <c r="ZC60" s="0"/>
      <c r="ZD60" s="0"/>
      <c r="ZE60" s="0"/>
      <c r="ZF60" s="0"/>
      <c r="ZG60" s="0"/>
      <c r="ZH60" s="0"/>
      <c r="ZI60" s="0"/>
      <c r="ZJ60" s="0"/>
      <c r="ZK60" s="0"/>
      <c r="ZL60" s="0"/>
      <c r="ZM60" s="0"/>
      <c r="ZN60" s="0"/>
      <c r="ZO60" s="0"/>
      <c r="ZP60" s="0"/>
      <c r="ZQ60" s="0"/>
      <c r="ZR60" s="0"/>
      <c r="ZS60" s="0"/>
      <c r="ZT60" s="0"/>
      <c r="ZU60" s="0"/>
      <c r="ZV60" s="0"/>
      <c r="ZW60" s="0"/>
      <c r="ZX60" s="0"/>
      <c r="ZY60" s="0"/>
      <c r="ZZ60" s="0"/>
      <c r="AAA60" s="0"/>
      <c r="AAB60" s="0"/>
      <c r="AAC60" s="0"/>
      <c r="AAD60" s="0"/>
      <c r="AAE60" s="0"/>
      <c r="AAF60" s="0"/>
      <c r="AAG60" s="0"/>
      <c r="AAH60" s="0"/>
      <c r="AAI60" s="0"/>
      <c r="AAJ60" s="0"/>
      <c r="AAK60" s="0"/>
      <c r="AAL60" s="0"/>
      <c r="AAM60" s="0"/>
      <c r="AAN60" s="0"/>
      <c r="AAO60" s="0"/>
      <c r="AAP60" s="0"/>
      <c r="AAQ60" s="0"/>
      <c r="AAR60" s="0"/>
      <c r="AAS60" s="0"/>
      <c r="AAT60" s="0"/>
      <c r="AAU60" s="0"/>
      <c r="AAV60" s="0"/>
      <c r="AAW60" s="0"/>
      <c r="AAX60" s="0"/>
      <c r="AAY60" s="0"/>
      <c r="AAZ60" s="0"/>
      <c r="ABA60" s="0"/>
      <c r="ABB60" s="0"/>
      <c r="ABC60" s="0"/>
      <c r="ABD60" s="0"/>
      <c r="ABE60" s="0"/>
      <c r="ABF60" s="0"/>
      <c r="ABG60" s="0"/>
      <c r="ABH60" s="0"/>
      <c r="ABI60" s="0"/>
      <c r="ABJ60" s="0"/>
      <c r="ABK60" s="0"/>
      <c r="ABL60" s="0"/>
      <c r="ABM60" s="0"/>
      <c r="ABN60" s="0"/>
      <c r="ABO60" s="0"/>
      <c r="ABP60" s="0"/>
      <c r="ABQ60" s="0"/>
      <c r="ABR60" s="0"/>
      <c r="ABS60" s="0"/>
      <c r="ABT60" s="0"/>
      <c r="ABU60" s="0"/>
      <c r="ABV60" s="0"/>
      <c r="ABW60" s="0"/>
      <c r="ABX60" s="0"/>
      <c r="ABY60" s="0"/>
      <c r="ABZ60" s="0"/>
      <c r="ACA60" s="0"/>
      <c r="ACB60" s="0"/>
      <c r="ACC60" s="0"/>
      <c r="ACD60" s="0"/>
      <c r="ACE60" s="0"/>
      <c r="ACF60" s="0"/>
      <c r="ACG60" s="0"/>
      <c r="ACH60" s="0"/>
      <c r="ACI60" s="0"/>
      <c r="ACJ60" s="0"/>
      <c r="ACK60" s="0"/>
      <c r="ACL60" s="0"/>
      <c r="ACM60" s="0"/>
      <c r="ACN60" s="0"/>
      <c r="ACO60" s="0"/>
      <c r="ACP60" s="0"/>
      <c r="ACQ60" s="0"/>
      <c r="ACR60" s="0"/>
      <c r="ACS60" s="0"/>
      <c r="ACT60" s="0"/>
      <c r="ACU60" s="0"/>
      <c r="ACV60" s="0"/>
      <c r="ACW60" s="0"/>
      <c r="ACX60" s="0"/>
      <c r="ACY60" s="0"/>
      <c r="ACZ60" s="0"/>
      <c r="ADA60" s="0"/>
      <c r="ADB60" s="0"/>
      <c r="ADC60" s="0"/>
      <c r="ADD60" s="0"/>
      <c r="ADE60" s="0"/>
      <c r="ADF60" s="0"/>
      <c r="ADG60" s="0"/>
      <c r="ADH60" s="0"/>
      <c r="ADI60" s="0"/>
      <c r="ADJ60" s="0"/>
      <c r="ADK60" s="0"/>
      <c r="ADL60" s="0"/>
      <c r="ADM60" s="0"/>
      <c r="ADN60" s="0"/>
      <c r="ADO60" s="0"/>
      <c r="ADP60" s="0"/>
      <c r="ADQ60" s="0"/>
      <c r="ADR60" s="0"/>
      <c r="ADS60" s="0"/>
      <c r="ADT60" s="0"/>
      <c r="ADU60" s="0"/>
      <c r="ADV60" s="0"/>
      <c r="ADW60" s="0"/>
      <c r="ADX60" s="0"/>
      <c r="ADY60" s="0"/>
      <c r="ADZ60" s="0"/>
      <c r="AEA60" s="0"/>
      <c r="AEB60" s="0"/>
      <c r="AEC60" s="0"/>
      <c r="AED60" s="0"/>
      <c r="AEE60" s="0"/>
      <c r="AEF60" s="0"/>
      <c r="AEG60" s="0"/>
      <c r="AEH60" s="0"/>
      <c r="AEI60" s="0"/>
      <c r="AEJ60" s="0"/>
      <c r="AEK60" s="0"/>
      <c r="AEL60" s="0"/>
      <c r="AEM60" s="0"/>
      <c r="AEN60" s="0"/>
      <c r="AEO60" s="0"/>
      <c r="AEP60" s="0"/>
      <c r="AEQ60" s="0"/>
      <c r="AER60" s="0"/>
      <c r="AES60" s="0"/>
      <c r="AET60" s="0"/>
      <c r="AEU60" s="0"/>
      <c r="AEV60" s="0"/>
      <c r="AEW60" s="0"/>
      <c r="AEX60" s="0"/>
      <c r="AEY60" s="0"/>
      <c r="AEZ60" s="0"/>
      <c r="AFA60" s="0"/>
      <c r="AFB60" s="0"/>
      <c r="AFC60" s="0"/>
      <c r="AFD60" s="0"/>
      <c r="AFE60" s="0"/>
      <c r="AFF60" s="0"/>
      <c r="AFG60" s="0"/>
      <c r="AFH60" s="0"/>
      <c r="AFI60" s="0"/>
      <c r="AFJ60" s="0"/>
      <c r="AFK60" s="0"/>
      <c r="AFL60" s="0"/>
      <c r="AFM60" s="0"/>
      <c r="AFN60" s="0"/>
      <c r="AFO60" s="0"/>
      <c r="AFP60" s="0"/>
      <c r="AFQ60" s="0"/>
      <c r="AFR60" s="0"/>
      <c r="AFS60" s="0"/>
      <c r="AFT60" s="0"/>
      <c r="AFU60" s="0"/>
      <c r="AFV60" s="0"/>
      <c r="AFW60" s="0"/>
      <c r="AFX60" s="0"/>
      <c r="AFY60" s="0"/>
      <c r="AFZ60" s="0"/>
      <c r="AGA60" s="0"/>
      <c r="AGB60" s="0"/>
      <c r="AGC60" s="0"/>
      <c r="AGD60" s="0"/>
      <c r="AGE60" s="0"/>
      <c r="AGF60" s="0"/>
      <c r="AGG60" s="0"/>
      <c r="AGH60" s="0"/>
      <c r="AGI60" s="0"/>
      <c r="AGJ60" s="0"/>
      <c r="AGK60" s="0"/>
      <c r="AGL60" s="0"/>
      <c r="AGM60" s="0"/>
      <c r="AGN60" s="0"/>
      <c r="AGO60" s="0"/>
      <c r="AGP60" s="0"/>
      <c r="AGQ60" s="0"/>
      <c r="AGR60" s="0"/>
      <c r="AGS60" s="0"/>
      <c r="AGT60" s="0"/>
      <c r="AGU60" s="0"/>
      <c r="AGV60" s="0"/>
      <c r="AGW60" s="0"/>
      <c r="AGX60" s="0"/>
      <c r="AGY60" s="0"/>
      <c r="AGZ60" s="0"/>
      <c r="AHA60" s="0"/>
      <c r="AHB60" s="0"/>
      <c r="AHC60" s="0"/>
      <c r="AHD60" s="0"/>
      <c r="AHE60" s="0"/>
      <c r="AHF60" s="0"/>
      <c r="AHG60" s="0"/>
      <c r="AHH60" s="0"/>
      <c r="AHI60" s="0"/>
      <c r="AHJ60" s="0"/>
      <c r="AHK60" s="0"/>
      <c r="AHL60" s="0"/>
      <c r="AHM60" s="0"/>
      <c r="AHN60" s="0"/>
      <c r="AHO60" s="0"/>
      <c r="AHP60" s="0"/>
      <c r="AHQ60" s="0"/>
      <c r="AHR60" s="0"/>
      <c r="AHS60" s="0"/>
      <c r="AHT60" s="0"/>
      <c r="AHU60" s="0"/>
      <c r="AHV60" s="0"/>
      <c r="AHW60" s="0"/>
      <c r="AHX60" s="0"/>
      <c r="AHY60" s="0"/>
      <c r="AHZ60" s="0"/>
      <c r="AIA60" s="0"/>
      <c r="AIB60" s="0"/>
      <c r="AIC60" s="0"/>
      <c r="AID60" s="0"/>
      <c r="AIE60" s="0"/>
      <c r="AIF60" s="0"/>
      <c r="AIG60" s="0"/>
      <c r="AIH60" s="0"/>
      <c r="AII60" s="0"/>
      <c r="AIJ60" s="0"/>
      <c r="AIK60" s="0"/>
      <c r="AIL60" s="0"/>
      <c r="AIM60" s="0"/>
      <c r="AIN60" s="0"/>
      <c r="AIO60" s="0"/>
      <c r="AIP60" s="0"/>
      <c r="AIQ60" s="0"/>
      <c r="AIR60" s="0"/>
      <c r="AIS60" s="0"/>
      <c r="AIT60" s="0"/>
      <c r="AIU60" s="0"/>
      <c r="AIV60" s="0"/>
      <c r="AIW60" s="0"/>
      <c r="AIX60" s="0"/>
      <c r="AIY60" s="0"/>
      <c r="AIZ60" s="0"/>
      <c r="AJA60" s="0"/>
      <c r="AJB60" s="0"/>
      <c r="AJC60" s="0"/>
      <c r="AJD60" s="0"/>
      <c r="AJE60" s="0"/>
      <c r="AJF60" s="0"/>
      <c r="AJG60" s="0"/>
      <c r="AJH60" s="0"/>
      <c r="AJI60" s="0"/>
      <c r="AJJ60" s="0"/>
      <c r="AJK60" s="0"/>
      <c r="AJL60" s="0"/>
      <c r="AJM60" s="0"/>
      <c r="AJN60" s="0"/>
      <c r="AJO60" s="0"/>
      <c r="AJP60" s="0"/>
      <c r="AJQ60" s="0"/>
      <c r="AJR60" s="0"/>
      <c r="AJS60" s="0"/>
      <c r="AJT60" s="0"/>
      <c r="AJU60" s="0"/>
      <c r="AJV60" s="0"/>
      <c r="AJW60" s="0"/>
      <c r="AJX60" s="0"/>
      <c r="AJY60" s="0"/>
      <c r="AJZ60" s="0"/>
      <c r="AKA60" s="0"/>
      <c r="AKB60" s="0"/>
      <c r="AKC60" s="0"/>
      <c r="AKD60" s="0"/>
      <c r="AKE60" s="0"/>
      <c r="AKF60" s="0"/>
      <c r="AKG60" s="0"/>
      <c r="AKH60" s="0"/>
      <c r="AKI60" s="0"/>
      <c r="AKJ60" s="0"/>
      <c r="AKK60" s="0"/>
      <c r="AKL60" s="0"/>
      <c r="AKM60" s="0"/>
      <c r="AKN60" s="0"/>
      <c r="AKO60" s="0"/>
      <c r="AKP60" s="0"/>
      <c r="AKQ60" s="0"/>
      <c r="AKR60" s="0"/>
      <c r="AKS60" s="0"/>
      <c r="AKT60" s="0"/>
      <c r="AKU60" s="0"/>
      <c r="AKV60" s="0"/>
      <c r="AKW60" s="0"/>
      <c r="AKX60" s="0"/>
      <c r="AKY60" s="0"/>
      <c r="AKZ60" s="0"/>
      <c r="ALA60" s="0"/>
      <c r="ALB60" s="0"/>
      <c r="ALC60" s="0"/>
      <c r="ALD60" s="0"/>
      <c r="ALE60" s="0"/>
      <c r="ALF60" s="0"/>
      <c r="ALG60" s="0"/>
      <c r="ALH60" s="0"/>
      <c r="ALI60" s="0"/>
      <c r="ALJ60" s="0"/>
      <c r="ALK60" s="0"/>
      <c r="ALL60" s="0"/>
      <c r="ALM60" s="0"/>
      <c r="ALN60" s="0"/>
      <c r="ALO60" s="0"/>
      <c r="ALP60" s="0"/>
      <c r="ALQ60" s="0"/>
      <c r="ALR60" s="0"/>
      <c r="ALS60" s="0"/>
      <c r="ALT60" s="0"/>
      <c r="ALU60" s="0"/>
      <c r="ALV60" s="0"/>
      <c r="ALW60" s="0"/>
      <c r="ALX60" s="0"/>
      <c r="ALY60" s="0"/>
      <c r="ALZ60" s="0"/>
      <c r="AMA60" s="0"/>
      <c r="AMB60" s="0"/>
      <c r="AMC60" s="0"/>
      <c r="AMD60" s="0"/>
      <c r="AME60" s="0"/>
      <c r="AMF60" s="0"/>
      <c r="AMG60" s="0"/>
      <c r="AMH60" s="0"/>
      <c r="AMI60" s="0"/>
      <c r="AMJ60" s="0"/>
    </row>
    <row r="61" customFormat="false" ht="15.75" hidden="false" customHeight="false" outlineLevel="0" collapsed="false">
      <c r="A61" s="139" t="s">
        <v>881</v>
      </c>
      <c r="B61" s="35" t="s">
        <v>882</v>
      </c>
      <c r="C61" s="35" t="s">
        <v>98</v>
      </c>
      <c r="D61" s="35" t="s">
        <v>63</v>
      </c>
      <c r="E61" s="35" t="n">
        <v>36892.5</v>
      </c>
      <c r="F61" s="35" t="n">
        <v>5</v>
      </c>
      <c r="G61" s="35" t="n">
        <v>3853.5</v>
      </c>
      <c r="H61" s="35" t="n">
        <f aca="false">G61*F61</f>
        <v>19267.5</v>
      </c>
      <c r="I61" s="36" t="s">
        <v>883</v>
      </c>
      <c r="J61" s="37" t="n">
        <v>12200</v>
      </c>
      <c r="K61" s="35" t="n">
        <f aca="false">H61+H62-J61-J62</f>
        <v>0</v>
      </c>
      <c r="L61" s="35"/>
      <c r="M61" s="0"/>
      <c r="N61" s="0"/>
      <c r="O61" s="0"/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0"/>
      <c r="AC61" s="0"/>
      <c r="AD61" s="0"/>
      <c r="AE61" s="0"/>
      <c r="AF61" s="0"/>
      <c r="AG61" s="0"/>
      <c r="AH61" s="0"/>
      <c r="AI61" s="0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0"/>
      <c r="BD61" s="0"/>
      <c r="BE61" s="0"/>
      <c r="BF61" s="0"/>
      <c r="BG61" s="0"/>
      <c r="BH61" s="0"/>
      <c r="BI61" s="0"/>
      <c r="BJ61" s="0"/>
      <c r="BK61" s="0"/>
      <c r="BL61" s="0"/>
      <c r="BM61" s="0"/>
      <c r="BN61" s="0"/>
      <c r="BO61" s="0"/>
      <c r="BP61" s="0"/>
      <c r="BQ61" s="0"/>
      <c r="BR61" s="0"/>
      <c r="BS61" s="0"/>
      <c r="BT61" s="0"/>
      <c r="BU61" s="0"/>
      <c r="BV61" s="0"/>
      <c r="BW61" s="0"/>
      <c r="BX61" s="0"/>
      <c r="BY61" s="0"/>
      <c r="BZ61" s="0"/>
      <c r="CA61" s="0"/>
      <c r="CB61" s="0"/>
      <c r="CC61" s="0"/>
      <c r="CD61" s="0"/>
      <c r="CE61" s="0"/>
      <c r="CF61" s="0"/>
      <c r="CG61" s="0"/>
      <c r="CH61" s="0"/>
      <c r="CI61" s="0"/>
      <c r="CJ61" s="0"/>
      <c r="CK61" s="0"/>
      <c r="CL61" s="0"/>
      <c r="CM61" s="0"/>
      <c r="CN61" s="0"/>
      <c r="CO61" s="0"/>
      <c r="CP61" s="0"/>
      <c r="CQ61" s="0"/>
      <c r="CR61" s="0"/>
      <c r="CS61" s="0"/>
      <c r="CT61" s="0"/>
      <c r="CU61" s="0"/>
      <c r="CV61" s="0"/>
      <c r="CW61" s="0"/>
      <c r="CX61" s="0"/>
      <c r="CY61" s="0"/>
      <c r="CZ61" s="0"/>
      <c r="DA61" s="0"/>
      <c r="DB61" s="0"/>
      <c r="DC61" s="0"/>
      <c r="DD61" s="0"/>
      <c r="DE61" s="0"/>
      <c r="DF61" s="0"/>
      <c r="DG61" s="0"/>
      <c r="DH61" s="0"/>
      <c r="DI61" s="0"/>
      <c r="DJ61" s="0"/>
      <c r="DK61" s="0"/>
      <c r="DL61" s="0"/>
      <c r="DM61" s="0"/>
      <c r="DN61" s="0"/>
      <c r="DO61" s="0"/>
      <c r="DP61" s="0"/>
      <c r="DQ61" s="0"/>
      <c r="DR61" s="0"/>
      <c r="DS61" s="0"/>
      <c r="DT61" s="0"/>
      <c r="DU61" s="0"/>
      <c r="DV61" s="0"/>
      <c r="DW61" s="0"/>
      <c r="DX61" s="0"/>
      <c r="DY61" s="0"/>
      <c r="DZ61" s="0"/>
      <c r="EA61" s="0"/>
      <c r="EB61" s="0"/>
      <c r="EC61" s="0"/>
      <c r="ED61" s="0"/>
      <c r="EE61" s="0"/>
      <c r="EF61" s="0"/>
      <c r="EG61" s="0"/>
      <c r="EH61" s="0"/>
      <c r="EI61" s="0"/>
      <c r="EJ61" s="0"/>
      <c r="EK61" s="0"/>
      <c r="EL61" s="0"/>
      <c r="EM61" s="0"/>
      <c r="EN61" s="0"/>
      <c r="EO61" s="0"/>
      <c r="EP61" s="0"/>
      <c r="EQ61" s="0"/>
      <c r="ER61" s="0"/>
      <c r="ES61" s="0"/>
      <c r="ET61" s="0"/>
      <c r="EU61" s="0"/>
      <c r="EV61" s="0"/>
      <c r="EW61" s="0"/>
      <c r="EX61" s="0"/>
      <c r="EY61" s="0"/>
      <c r="EZ61" s="0"/>
      <c r="FA61" s="0"/>
      <c r="FB61" s="0"/>
      <c r="FC61" s="0"/>
      <c r="FD61" s="0"/>
      <c r="FE61" s="0"/>
      <c r="FF61" s="0"/>
      <c r="FG61" s="0"/>
      <c r="FH61" s="0"/>
      <c r="FI61" s="0"/>
      <c r="FJ61" s="0"/>
      <c r="FK61" s="0"/>
      <c r="FL61" s="0"/>
      <c r="FM61" s="0"/>
      <c r="FN61" s="0"/>
      <c r="FO61" s="0"/>
      <c r="FP61" s="0"/>
      <c r="FQ61" s="0"/>
      <c r="FR61" s="0"/>
      <c r="FS61" s="0"/>
      <c r="FT61" s="0"/>
      <c r="FU61" s="0"/>
      <c r="FV61" s="0"/>
      <c r="FW61" s="0"/>
      <c r="FX61" s="0"/>
      <c r="FY61" s="0"/>
      <c r="FZ61" s="0"/>
      <c r="GA61" s="0"/>
      <c r="GB61" s="0"/>
      <c r="GC61" s="0"/>
      <c r="GD61" s="0"/>
      <c r="GE61" s="0"/>
      <c r="GF61" s="0"/>
      <c r="GG61" s="0"/>
      <c r="GH61" s="0"/>
      <c r="GI61" s="0"/>
      <c r="GJ61" s="0"/>
      <c r="GK61" s="0"/>
      <c r="GL61" s="0"/>
      <c r="GM61" s="0"/>
      <c r="GN61" s="0"/>
      <c r="GO61" s="0"/>
      <c r="GP61" s="0"/>
      <c r="GQ61" s="0"/>
      <c r="GR61" s="0"/>
      <c r="GS61" s="0"/>
      <c r="GT61" s="0"/>
      <c r="GU61" s="0"/>
      <c r="GV61" s="0"/>
      <c r="GW61" s="0"/>
      <c r="GX61" s="0"/>
      <c r="GY61" s="0"/>
      <c r="GZ61" s="0"/>
      <c r="HA61" s="0"/>
      <c r="HB61" s="0"/>
      <c r="HC61" s="0"/>
      <c r="HD61" s="0"/>
      <c r="HE61" s="0"/>
      <c r="HF61" s="0"/>
      <c r="HG61" s="0"/>
      <c r="HH61" s="0"/>
      <c r="HI61" s="0"/>
      <c r="HJ61" s="0"/>
      <c r="HK61" s="0"/>
      <c r="HL61" s="0"/>
      <c r="HM61" s="0"/>
      <c r="HN61" s="0"/>
      <c r="HO61" s="0"/>
      <c r="HP61" s="0"/>
      <c r="HQ61" s="0"/>
      <c r="HR61" s="0"/>
      <c r="HS61" s="0"/>
      <c r="HT61" s="0"/>
      <c r="HU61" s="0"/>
      <c r="HV61" s="0"/>
      <c r="HW61" s="0"/>
      <c r="HX61" s="0"/>
      <c r="HY61" s="0"/>
      <c r="HZ61" s="0"/>
      <c r="IA61" s="0"/>
      <c r="IB61" s="0"/>
      <c r="IC61" s="0"/>
      <c r="ID61" s="0"/>
      <c r="IE61" s="0"/>
      <c r="IF61" s="0"/>
      <c r="IG61" s="0"/>
      <c r="IH61" s="0"/>
      <c r="II61" s="0"/>
      <c r="IJ61" s="0"/>
      <c r="IK61" s="0"/>
      <c r="IL61" s="0"/>
      <c r="IM61" s="0"/>
      <c r="IN61" s="0"/>
      <c r="IO61" s="0"/>
      <c r="IP61" s="0"/>
      <c r="IQ61" s="0"/>
      <c r="IR61" s="0"/>
      <c r="IS61" s="0"/>
      <c r="IT61" s="0"/>
      <c r="IU61" s="0"/>
      <c r="IV61" s="0"/>
      <c r="IW61" s="0"/>
      <c r="IX61" s="0"/>
      <c r="IY61" s="0"/>
      <c r="IZ61" s="0"/>
      <c r="JA61" s="0"/>
      <c r="JB61" s="0"/>
      <c r="JC61" s="0"/>
      <c r="JD61" s="0"/>
      <c r="JE61" s="0"/>
      <c r="JF61" s="0"/>
      <c r="JG61" s="0"/>
      <c r="JH61" s="0"/>
      <c r="JI61" s="0"/>
      <c r="JJ61" s="0"/>
      <c r="JK61" s="0"/>
      <c r="JL61" s="0"/>
      <c r="JM61" s="0"/>
      <c r="JN61" s="0"/>
      <c r="JO61" s="0"/>
      <c r="JP61" s="0"/>
      <c r="JQ61" s="0"/>
      <c r="JR61" s="0"/>
      <c r="JS61" s="0"/>
      <c r="JT61" s="0"/>
      <c r="JU61" s="0"/>
      <c r="JV61" s="0"/>
      <c r="JW61" s="0"/>
      <c r="JX61" s="0"/>
      <c r="JY61" s="0"/>
      <c r="JZ61" s="0"/>
      <c r="KA61" s="0"/>
      <c r="KB61" s="0"/>
      <c r="KC61" s="0"/>
      <c r="KD61" s="0"/>
      <c r="KE61" s="0"/>
      <c r="KF61" s="0"/>
      <c r="KG61" s="0"/>
      <c r="KH61" s="0"/>
      <c r="KI61" s="0"/>
      <c r="KJ61" s="0"/>
      <c r="KK61" s="0"/>
      <c r="KL61" s="0"/>
      <c r="KM61" s="0"/>
      <c r="KN61" s="0"/>
      <c r="KO61" s="0"/>
      <c r="KP61" s="0"/>
      <c r="KQ61" s="0"/>
      <c r="KR61" s="0"/>
      <c r="KS61" s="0"/>
      <c r="KT61" s="0"/>
      <c r="KU61" s="0"/>
      <c r="KV61" s="0"/>
      <c r="KW61" s="0"/>
      <c r="KX61" s="0"/>
      <c r="KY61" s="0"/>
      <c r="KZ61" s="0"/>
      <c r="LA61" s="0"/>
      <c r="LB61" s="0"/>
      <c r="LC61" s="0"/>
      <c r="LD61" s="0"/>
      <c r="LE61" s="0"/>
      <c r="LF61" s="0"/>
      <c r="LG61" s="0"/>
      <c r="LH61" s="0"/>
      <c r="LI61" s="0"/>
      <c r="LJ61" s="0"/>
      <c r="LK61" s="0"/>
      <c r="LL61" s="0"/>
      <c r="LM61" s="0"/>
      <c r="LN61" s="0"/>
      <c r="LO61" s="0"/>
      <c r="LP61" s="0"/>
      <c r="LQ61" s="0"/>
      <c r="LR61" s="0"/>
      <c r="LS61" s="0"/>
      <c r="LT61" s="0"/>
      <c r="LU61" s="0"/>
      <c r="LV61" s="0"/>
      <c r="LW61" s="0"/>
      <c r="LX61" s="0"/>
      <c r="LY61" s="0"/>
      <c r="LZ61" s="0"/>
      <c r="MA61" s="0"/>
      <c r="MB61" s="0"/>
      <c r="MC61" s="0"/>
      <c r="MD61" s="0"/>
      <c r="ME61" s="0"/>
      <c r="MF61" s="0"/>
      <c r="MG61" s="0"/>
      <c r="MH61" s="0"/>
      <c r="MI61" s="0"/>
      <c r="MJ61" s="0"/>
      <c r="MK61" s="0"/>
      <c r="ML61" s="0"/>
      <c r="MM61" s="0"/>
      <c r="MN61" s="0"/>
      <c r="MO61" s="0"/>
      <c r="MP61" s="0"/>
      <c r="MQ61" s="0"/>
      <c r="MR61" s="0"/>
      <c r="MS61" s="0"/>
      <c r="MT61" s="0"/>
      <c r="MU61" s="0"/>
      <c r="MV61" s="0"/>
      <c r="MW61" s="0"/>
      <c r="MX61" s="0"/>
      <c r="MY61" s="0"/>
      <c r="MZ61" s="0"/>
      <c r="NA61" s="0"/>
      <c r="NB61" s="0"/>
      <c r="NC61" s="0"/>
      <c r="ND61" s="0"/>
      <c r="NE61" s="0"/>
      <c r="NF61" s="0"/>
      <c r="NG61" s="0"/>
      <c r="NH61" s="0"/>
      <c r="NI61" s="0"/>
      <c r="NJ61" s="0"/>
      <c r="NK61" s="0"/>
      <c r="NL61" s="0"/>
      <c r="NM61" s="0"/>
      <c r="NN61" s="0"/>
      <c r="NO61" s="0"/>
      <c r="NP61" s="0"/>
      <c r="NQ61" s="0"/>
      <c r="NR61" s="0"/>
      <c r="NS61" s="0"/>
      <c r="NT61" s="0"/>
      <c r="NU61" s="0"/>
      <c r="NV61" s="0"/>
      <c r="NW61" s="0"/>
      <c r="NX61" s="0"/>
      <c r="NY61" s="0"/>
      <c r="NZ61" s="0"/>
      <c r="OA61" s="0"/>
      <c r="OB61" s="0"/>
      <c r="OC61" s="0"/>
      <c r="OD61" s="0"/>
      <c r="OE61" s="0"/>
      <c r="OF61" s="0"/>
      <c r="OG61" s="0"/>
      <c r="OH61" s="0"/>
      <c r="OI61" s="0"/>
      <c r="OJ61" s="0"/>
      <c r="OK61" s="0"/>
      <c r="OL61" s="0"/>
      <c r="OM61" s="0"/>
      <c r="ON61" s="0"/>
      <c r="OO61" s="0"/>
      <c r="OP61" s="0"/>
      <c r="OQ61" s="0"/>
      <c r="OR61" s="0"/>
      <c r="OS61" s="0"/>
      <c r="OT61" s="0"/>
      <c r="OU61" s="0"/>
      <c r="OV61" s="0"/>
      <c r="OW61" s="0"/>
      <c r="OX61" s="0"/>
      <c r="OY61" s="0"/>
      <c r="OZ61" s="0"/>
      <c r="PA61" s="0"/>
      <c r="PB61" s="0"/>
      <c r="PC61" s="0"/>
      <c r="PD61" s="0"/>
      <c r="PE61" s="0"/>
      <c r="PF61" s="0"/>
      <c r="PG61" s="0"/>
      <c r="PH61" s="0"/>
      <c r="PI61" s="0"/>
      <c r="PJ61" s="0"/>
      <c r="PK61" s="0"/>
      <c r="PL61" s="0"/>
      <c r="PM61" s="0"/>
      <c r="PN61" s="0"/>
      <c r="PO61" s="0"/>
      <c r="PP61" s="0"/>
      <c r="PQ61" s="0"/>
      <c r="PR61" s="0"/>
      <c r="PS61" s="0"/>
      <c r="PT61" s="0"/>
      <c r="PU61" s="0"/>
      <c r="PV61" s="0"/>
      <c r="PW61" s="0"/>
      <c r="PX61" s="0"/>
      <c r="PY61" s="0"/>
      <c r="PZ61" s="0"/>
      <c r="QA61" s="0"/>
      <c r="QB61" s="0"/>
      <c r="QC61" s="0"/>
      <c r="QD61" s="0"/>
      <c r="QE61" s="0"/>
      <c r="QF61" s="0"/>
      <c r="QG61" s="0"/>
      <c r="QH61" s="0"/>
      <c r="QI61" s="0"/>
      <c r="QJ61" s="0"/>
      <c r="QK61" s="0"/>
      <c r="QL61" s="0"/>
      <c r="QM61" s="0"/>
      <c r="QN61" s="0"/>
      <c r="QO61" s="0"/>
      <c r="QP61" s="0"/>
      <c r="QQ61" s="0"/>
      <c r="QR61" s="0"/>
      <c r="QS61" s="0"/>
      <c r="QT61" s="0"/>
      <c r="QU61" s="0"/>
      <c r="QV61" s="0"/>
      <c r="QW61" s="0"/>
      <c r="QX61" s="0"/>
      <c r="QY61" s="0"/>
      <c r="QZ61" s="0"/>
      <c r="RA61" s="0"/>
      <c r="RB61" s="0"/>
      <c r="RC61" s="0"/>
      <c r="RD61" s="0"/>
      <c r="RE61" s="0"/>
      <c r="RF61" s="0"/>
      <c r="RG61" s="0"/>
      <c r="RH61" s="0"/>
      <c r="RI61" s="0"/>
      <c r="RJ61" s="0"/>
      <c r="RK61" s="0"/>
      <c r="RL61" s="0"/>
      <c r="RM61" s="0"/>
      <c r="RN61" s="0"/>
      <c r="RO61" s="0"/>
      <c r="RP61" s="0"/>
      <c r="RQ61" s="0"/>
      <c r="RR61" s="0"/>
      <c r="RS61" s="0"/>
      <c r="RT61" s="0"/>
      <c r="RU61" s="0"/>
      <c r="RV61" s="0"/>
      <c r="RW61" s="0"/>
      <c r="RX61" s="0"/>
      <c r="RY61" s="0"/>
      <c r="RZ61" s="0"/>
      <c r="SA61" s="0"/>
      <c r="SB61" s="0"/>
      <c r="SC61" s="0"/>
      <c r="SD61" s="0"/>
      <c r="SE61" s="0"/>
      <c r="SF61" s="0"/>
      <c r="SG61" s="0"/>
      <c r="SH61" s="0"/>
      <c r="SI61" s="0"/>
      <c r="SJ61" s="0"/>
      <c r="SK61" s="0"/>
      <c r="SL61" s="0"/>
      <c r="SM61" s="0"/>
      <c r="SN61" s="0"/>
      <c r="SO61" s="0"/>
      <c r="SP61" s="0"/>
      <c r="SQ61" s="0"/>
      <c r="SR61" s="0"/>
      <c r="SS61" s="0"/>
      <c r="ST61" s="0"/>
      <c r="SU61" s="0"/>
      <c r="SV61" s="0"/>
      <c r="SW61" s="0"/>
      <c r="SX61" s="0"/>
      <c r="SY61" s="0"/>
      <c r="SZ61" s="0"/>
      <c r="TA61" s="0"/>
      <c r="TB61" s="0"/>
      <c r="TC61" s="0"/>
      <c r="TD61" s="0"/>
      <c r="TE61" s="0"/>
      <c r="TF61" s="0"/>
      <c r="TG61" s="0"/>
      <c r="TH61" s="0"/>
      <c r="TI61" s="0"/>
      <c r="TJ61" s="0"/>
      <c r="TK61" s="0"/>
      <c r="TL61" s="0"/>
      <c r="TM61" s="0"/>
      <c r="TN61" s="0"/>
      <c r="TO61" s="0"/>
      <c r="TP61" s="0"/>
      <c r="TQ61" s="0"/>
      <c r="TR61" s="0"/>
      <c r="TS61" s="0"/>
      <c r="TT61" s="0"/>
      <c r="TU61" s="0"/>
      <c r="TV61" s="0"/>
      <c r="TW61" s="0"/>
      <c r="TX61" s="0"/>
      <c r="TY61" s="0"/>
      <c r="TZ61" s="0"/>
      <c r="UA61" s="0"/>
      <c r="UB61" s="0"/>
      <c r="UC61" s="0"/>
      <c r="UD61" s="0"/>
      <c r="UE61" s="0"/>
      <c r="UF61" s="0"/>
      <c r="UG61" s="0"/>
      <c r="UH61" s="0"/>
      <c r="UI61" s="0"/>
      <c r="UJ61" s="0"/>
      <c r="UK61" s="0"/>
      <c r="UL61" s="0"/>
      <c r="UM61" s="0"/>
      <c r="UN61" s="0"/>
      <c r="UO61" s="0"/>
      <c r="UP61" s="0"/>
      <c r="UQ61" s="0"/>
      <c r="UR61" s="0"/>
      <c r="US61" s="0"/>
      <c r="UT61" s="0"/>
      <c r="UU61" s="0"/>
      <c r="UV61" s="0"/>
      <c r="UW61" s="0"/>
      <c r="UX61" s="0"/>
      <c r="UY61" s="0"/>
      <c r="UZ61" s="0"/>
      <c r="VA61" s="0"/>
      <c r="VB61" s="0"/>
      <c r="VC61" s="0"/>
      <c r="VD61" s="0"/>
      <c r="VE61" s="0"/>
      <c r="VF61" s="0"/>
      <c r="VG61" s="0"/>
      <c r="VH61" s="0"/>
      <c r="VI61" s="0"/>
      <c r="VJ61" s="0"/>
      <c r="VK61" s="0"/>
      <c r="VL61" s="0"/>
      <c r="VM61" s="0"/>
      <c r="VN61" s="0"/>
      <c r="VO61" s="0"/>
      <c r="VP61" s="0"/>
      <c r="VQ61" s="0"/>
      <c r="VR61" s="0"/>
      <c r="VS61" s="0"/>
      <c r="VT61" s="0"/>
      <c r="VU61" s="0"/>
      <c r="VV61" s="0"/>
      <c r="VW61" s="0"/>
      <c r="VX61" s="0"/>
      <c r="VY61" s="0"/>
      <c r="VZ61" s="0"/>
      <c r="WA61" s="0"/>
      <c r="WB61" s="0"/>
      <c r="WC61" s="0"/>
      <c r="WD61" s="0"/>
      <c r="WE61" s="0"/>
      <c r="WF61" s="0"/>
      <c r="WG61" s="0"/>
      <c r="WH61" s="0"/>
      <c r="WI61" s="0"/>
      <c r="WJ61" s="0"/>
      <c r="WK61" s="0"/>
      <c r="WL61" s="0"/>
      <c r="WM61" s="0"/>
      <c r="WN61" s="0"/>
      <c r="WO61" s="0"/>
      <c r="WP61" s="0"/>
      <c r="WQ61" s="0"/>
      <c r="WR61" s="0"/>
      <c r="WS61" s="0"/>
      <c r="WT61" s="0"/>
      <c r="WU61" s="0"/>
      <c r="WV61" s="0"/>
      <c r="WW61" s="0"/>
      <c r="WX61" s="0"/>
      <c r="WY61" s="0"/>
      <c r="WZ61" s="0"/>
      <c r="XA61" s="0"/>
      <c r="XB61" s="0"/>
      <c r="XC61" s="0"/>
      <c r="XD61" s="0"/>
      <c r="XE61" s="0"/>
      <c r="XF61" s="0"/>
      <c r="XG61" s="0"/>
      <c r="XH61" s="0"/>
      <c r="XI61" s="0"/>
      <c r="XJ61" s="0"/>
      <c r="XK61" s="0"/>
      <c r="XL61" s="0"/>
      <c r="XM61" s="0"/>
      <c r="XN61" s="0"/>
      <c r="XO61" s="0"/>
      <c r="XP61" s="0"/>
      <c r="XQ61" s="0"/>
      <c r="XR61" s="0"/>
      <c r="XS61" s="0"/>
      <c r="XT61" s="0"/>
      <c r="XU61" s="0"/>
      <c r="XV61" s="0"/>
      <c r="XW61" s="0"/>
      <c r="XX61" s="0"/>
      <c r="XY61" s="0"/>
      <c r="XZ61" s="0"/>
      <c r="YA61" s="0"/>
      <c r="YB61" s="0"/>
      <c r="YC61" s="0"/>
      <c r="YD61" s="0"/>
      <c r="YE61" s="0"/>
      <c r="YF61" s="0"/>
      <c r="YG61" s="0"/>
      <c r="YH61" s="0"/>
      <c r="YI61" s="0"/>
      <c r="YJ61" s="0"/>
      <c r="YK61" s="0"/>
      <c r="YL61" s="0"/>
      <c r="YM61" s="0"/>
      <c r="YN61" s="0"/>
      <c r="YO61" s="0"/>
      <c r="YP61" s="0"/>
      <c r="YQ61" s="0"/>
      <c r="YR61" s="0"/>
      <c r="YS61" s="0"/>
      <c r="YT61" s="0"/>
      <c r="YU61" s="0"/>
      <c r="YV61" s="0"/>
      <c r="YW61" s="0"/>
      <c r="YX61" s="0"/>
      <c r="YY61" s="0"/>
      <c r="YZ61" s="0"/>
      <c r="ZA61" s="0"/>
      <c r="ZB61" s="0"/>
      <c r="ZC61" s="0"/>
      <c r="ZD61" s="0"/>
      <c r="ZE61" s="0"/>
      <c r="ZF61" s="0"/>
      <c r="ZG61" s="0"/>
      <c r="ZH61" s="0"/>
      <c r="ZI61" s="0"/>
      <c r="ZJ61" s="0"/>
      <c r="ZK61" s="0"/>
      <c r="ZL61" s="0"/>
      <c r="ZM61" s="0"/>
      <c r="ZN61" s="0"/>
      <c r="ZO61" s="0"/>
      <c r="ZP61" s="0"/>
      <c r="ZQ61" s="0"/>
      <c r="ZR61" s="0"/>
      <c r="ZS61" s="0"/>
      <c r="ZT61" s="0"/>
      <c r="ZU61" s="0"/>
      <c r="ZV61" s="0"/>
      <c r="ZW61" s="0"/>
      <c r="ZX61" s="0"/>
      <c r="ZY61" s="0"/>
      <c r="ZZ61" s="0"/>
      <c r="AAA61" s="0"/>
      <c r="AAB61" s="0"/>
      <c r="AAC61" s="0"/>
      <c r="AAD61" s="0"/>
      <c r="AAE61" s="0"/>
      <c r="AAF61" s="0"/>
      <c r="AAG61" s="0"/>
      <c r="AAH61" s="0"/>
      <c r="AAI61" s="0"/>
      <c r="AAJ61" s="0"/>
      <c r="AAK61" s="0"/>
      <c r="AAL61" s="0"/>
      <c r="AAM61" s="0"/>
      <c r="AAN61" s="0"/>
      <c r="AAO61" s="0"/>
      <c r="AAP61" s="0"/>
      <c r="AAQ61" s="0"/>
      <c r="AAR61" s="0"/>
      <c r="AAS61" s="0"/>
      <c r="AAT61" s="0"/>
      <c r="AAU61" s="0"/>
      <c r="AAV61" s="0"/>
      <c r="AAW61" s="0"/>
      <c r="AAX61" s="0"/>
      <c r="AAY61" s="0"/>
      <c r="AAZ61" s="0"/>
      <c r="ABA61" s="0"/>
      <c r="ABB61" s="0"/>
      <c r="ABC61" s="0"/>
      <c r="ABD61" s="0"/>
      <c r="ABE61" s="0"/>
      <c r="ABF61" s="0"/>
      <c r="ABG61" s="0"/>
      <c r="ABH61" s="0"/>
      <c r="ABI61" s="0"/>
      <c r="ABJ61" s="0"/>
      <c r="ABK61" s="0"/>
      <c r="ABL61" s="0"/>
      <c r="ABM61" s="0"/>
      <c r="ABN61" s="0"/>
      <c r="ABO61" s="0"/>
      <c r="ABP61" s="0"/>
      <c r="ABQ61" s="0"/>
      <c r="ABR61" s="0"/>
      <c r="ABS61" s="0"/>
      <c r="ABT61" s="0"/>
      <c r="ABU61" s="0"/>
      <c r="ABV61" s="0"/>
      <c r="ABW61" s="0"/>
      <c r="ABX61" s="0"/>
      <c r="ABY61" s="0"/>
      <c r="ABZ61" s="0"/>
      <c r="ACA61" s="0"/>
      <c r="ACB61" s="0"/>
      <c r="ACC61" s="0"/>
      <c r="ACD61" s="0"/>
      <c r="ACE61" s="0"/>
      <c r="ACF61" s="0"/>
      <c r="ACG61" s="0"/>
      <c r="ACH61" s="0"/>
      <c r="ACI61" s="0"/>
      <c r="ACJ61" s="0"/>
      <c r="ACK61" s="0"/>
      <c r="ACL61" s="0"/>
      <c r="ACM61" s="0"/>
      <c r="ACN61" s="0"/>
      <c r="ACO61" s="0"/>
      <c r="ACP61" s="0"/>
      <c r="ACQ61" s="0"/>
      <c r="ACR61" s="0"/>
      <c r="ACS61" s="0"/>
      <c r="ACT61" s="0"/>
      <c r="ACU61" s="0"/>
      <c r="ACV61" s="0"/>
      <c r="ACW61" s="0"/>
      <c r="ACX61" s="0"/>
      <c r="ACY61" s="0"/>
      <c r="ACZ61" s="0"/>
      <c r="ADA61" s="0"/>
      <c r="ADB61" s="0"/>
      <c r="ADC61" s="0"/>
      <c r="ADD61" s="0"/>
      <c r="ADE61" s="0"/>
      <c r="ADF61" s="0"/>
      <c r="ADG61" s="0"/>
      <c r="ADH61" s="0"/>
      <c r="ADI61" s="0"/>
      <c r="ADJ61" s="0"/>
      <c r="ADK61" s="0"/>
      <c r="ADL61" s="0"/>
      <c r="ADM61" s="0"/>
      <c r="ADN61" s="0"/>
      <c r="ADO61" s="0"/>
      <c r="ADP61" s="0"/>
      <c r="ADQ61" s="0"/>
      <c r="ADR61" s="0"/>
      <c r="ADS61" s="0"/>
      <c r="ADT61" s="0"/>
      <c r="ADU61" s="0"/>
      <c r="ADV61" s="0"/>
      <c r="ADW61" s="0"/>
      <c r="ADX61" s="0"/>
      <c r="ADY61" s="0"/>
      <c r="ADZ61" s="0"/>
      <c r="AEA61" s="0"/>
      <c r="AEB61" s="0"/>
      <c r="AEC61" s="0"/>
      <c r="AED61" s="0"/>
      <c r="AEE61" s="0"/>
      <c r="AEF61" s="0"/>
      <c r="AEG61" s="0"/>
      <c r="AEH61" s="0"/>
      <c r="AEI61" s="0"/>
      <c r="AEJ61" s="0"/>
      <c r="AEK61" s="0"/>
      <c r="AEL61" s="0"/>
      <c r="AEM61" s="0"/>
      <c r="AEN61" s="0"/>
      <c r="AEO61" s="0"/>
      <c r="AEP61" s="0"/>
      <c r="AEQ61" s="0"/>
      <c r="AER61" s="0"/>
      <c r="AES61" s="0"/>
      <c r="AET61" s="0"/>
      <c r="AEU61" s="0"/>
      <c r="AEV61" s="0"/>
      <c r="AEW61" s="0"/>
      <c r="AEX61" s="0"/>
      <c r="AEY61" s="0"/>
      <c r="AEZ61" s="0"/>
      <c r="AFA61" s="0"/>
      <c r="AFB61" s="0"/>
      <c r="AFC61" s="0"/>
      <c r="AFD61" s="0"/>
      <c r="AFE61" s="0"/>
      <c r="AFF61" s="0"/>
      <c r="AFG61" s="0"/>
      <c r="AFH61" s="0"/>
      <c r="AFI61" s="0"/>
      <c r="AFJ61" s="0"/>
      <c r="AFK61" s="0"/>
      <c r="AFL61" s="0"/>
      <c r="AFM61" s="0"/>
      <c r="AFN61" s="0"/>
      <c r="AFO61" s="0"/>
      <c r="AFP61" s="0"/>
      <c r="AFQ61" s="0"/>
      <c r="AFR61" s="0"/>
      <c r="AFS61" s="0"/>
      <c r="AFT61" s="0"/>
      <c r="AFU61" s="0"/>
      <c r="AFV61" s="0"/>
      <c r="AFW61" s="0"/>
      <c r="AFX61" s="0"/>
      <c r="AFY61" s="0"/>
      <c r="AFZ61" s="0"/>
      <c r="AGA61" s="0"/>
      <c r="AGB61" s="0"/>
      <c r="AGC61" s="0"/>
      <c r="AGD61" s="0"/>
      <c r="AGE61" s="0"/>
      <c r="AGF61" s="0"/>
      <c r="AGG61" s="0"/>
      <c r="AGH61" s="0"/>
      <c r="AGI61" s="0"/>
      <c r="AGJ61" s="0"/>
      <c r="AGK61" s="0"/>
      <c r="AGL61" s="0"/>
      <c r="AGM61" s="0"/>
      <c r="AGN61" s="0"/>
      <c r="AGO61" s="0"/>
      <c r="AGP61" s="0"/>
      <c r="AGQ61" s="0"/>
      <c r="AGR61" s="0"/>
      <c r="AGS61" s="0"/>
      <c r="AGT61" s="0"/>
      <c r="AGU61" s="0"/>
      <c r="AGV61" s="0"/>
      <c r="AGW61" s="0"/>
      <c r="AGX61" s="0"/>
      <c r="AGY61" s="0"/>
      <c r="AGZ61" s="0"/>
      <c r="AHA61" s="0"/>
      <c r="AHB61" s="0"/>
      <c r="AHC61" s="0"/>
      <c r="AHD61" s="0"/>
      <c r="AHE61" s="0"/>
      <c r="AHF61" s="0"/>
      <c r="AHG61" s="0"/>
      <c r="AHH61" s="0"/>
      <c r="AHI61" s="0"/>
      <c r="AHJ61" s="0"/>
      <c r="AHK61" s="0"/>
      <c r="AHL61" s="0"/>
      <c r="AHM61" s="0"/>
      <c r="AHN61" s="0"/>
      <c r="AHO61" s="0"/>
      <c r="AHP61" s="0"/>
      <c r="AHQ61" s="0"/>
      <c r="AHR61" s="0"/>
      <c r="AHS61" s="0"/>
      <c r="AHT61" s="0"/>
      <c r="AHU61" s="0"/>
      <c r="AHV61" s="0"/>
      <c r="AHW61" s="0"/>
      <c r="AHX61" s="0"/>
      <c r="AHY61" s="0"/>
      <c r="AHZ61" s="0"/>
      <c r="AIA61" s="0"/>
      <c r="AIB61" s="0"/>
      <c r="AIC61" s="0"/>
      <c r="AID61" s="0"/>
      <c r="AIE61" s="0"/>
      <c r="AIF61" s="0"/>
      <c r="AIG61" s="0"/>
      <c r="AIH61" s="0"/>
      <c r="AII61" s="0"/>
      <c r="AIJ61" s="0"/>
      <c r="AIK61" s="0"/>
      <c r="AIL61" s="0"/>
      <c r="AIM61" s="0"/>
      <c r="AIN61" s="0"/>
      <c r="AIO61" s="0"/>
      <c r="AIP61" s="0"/>
      <c r="AIQ61" s="0"/>
      <c r="AIR61" s="0"/>
      <c r="AIS61" s="0"/>
      <c r="AIT61" s="0"/>
      <c r="AIU61" s="0"/>
      <c r="AIV61" s="0"/>
      <c r="AIW61" s="0"/>
      <c r="AIX61" s="0"/>
      <c r="AIY61" s="0"/>
      <c r="AIZ61" s="0"/>
      <c r="AJA61" s="0"/>
      <c r="AJB61" s="0"/>
      <c r="AJC61" s="0"/>
      <c r="AJD61" s="0"/>
      <c r="AJE61" s="0"/>
      <c r="AJF61" s="0"/>
      <c r="AJG61" s="0"/>
      <c r="AJH61" s="0"/>
      <c r="AJI61" s="0"/>
      <c r="AJJ61" s="0"/>
      <c r="AJK61" s="0"/>
      <c r="AJL61" s="0"/>
      <c r="AJM61" s="0"/>
      <c r="AJN61" s="0"/>
      <c r="AJO61" s="0"/>
      <c r="AJP61" s="0"/>
      <c r="AJQ61" s="0"/>
      <c r="AJR61" s="0"/>
      <c r="AJS61" s="0"/>
      <c r="AJT61" s="0"/>
      <c r="AJU61" s="0"/>
      <c r="AJV61" s="0"/>
      <c r="AJW61" s="0"/>
      <c r="AJX61" s="0"/>
      <c r="AJY61" s="0"/>
      <c r="AJZ61" s="0"/>
      <c r="AKA61" s="0"/>
      <c r="AKB61" s="0"/>
      <c r="AKC61" s="0"/>
      <c r="AKD61" s="0"/>
      <c r="AKE61" s="0"/>
      <c r="AKF61" s="0"/>
      <c r="AKG61" s="0"/>
      <c r="AKH61" s="0"/>
      <c r="AKI61" s="0"/>
      <c r="AKJ61" s="0"/>
      <c r="AKK61" s="0"/>
      <c r="AKL61" s="0"/>
      <c r="AKM61" s="0"/>
      <c r="AKN61" s="0"/>
      <c r="AKO61" s="0"/>
      <c r="AKP61" s="0"/>
      <c r="AKQ61" s="0"/>
      <c r="AKR61" s="0"/>
      <c r="AKS61" s="0"/>
      <c r="AKT61" s="0"/>
      <c r="AKU61" s="0"/>
      <c r="AKV61" s="0"/>
      <c r="AKW61" s="0"/>
      <c r="AKX61" s="0"/>
      <c r="AKY61" s="0"/>
      <c r="AKZ61" s="0"/>
      <c r="ALA61" s="0"/>
      <c r="ALB61" s="0"/>
      <c r="ALC61" s="0"/>
      <c r="ALD61" s="0"/>
      <c r="ALE61" s="0"/>
      <c r="ALF61" s="0"/>
      <c r="ALG61" s="0"/>
      <c r="ALH61" s="0"/>
      <c r="ALI61" s="0"/>
      <c r="ALJ61" s="0"/>
      <c r="ALK61" s="0"/>
      <c r="ALL61" s="0"/>
      <c r="ALM61" s="0"/>
      <c r="ALN61" s="0"/>
      <c r="ALO61" s="0"/>
      <c r="ALP61" s="0"/>
      <c r="ALQ61" s="0"/>
      <c r="ALR61" s="0"/>
      <c r="ALS61" s="0"/>
      <c r="ALT61" s="0"/>
      <c r="ALU61" s="0"/>
      <c r="ALV61" s="0"/>
      <c r="ALW61" s="0"/>
      <c r="ALX61" s="0"/>
      <c r="ALY61" s="0"/>
      <c r="ALZ61" s="0"/>
      <c r="AMA61" s="0"/>
      <c r="AMB61" s="0"/>
      <c r="AMC61" s="0"/>
      <c r="AMD61" s="0"/>
      <c r="AME61" s="0"/>
      <c r="AMF61" s="0"/>
      <c r="AMG61" s="0"/>
      <c r="AMH61" s="0"/>
      <c r="AMI61" s="0"/>
      <c r="AMJ61" s="0"/>
    </row>
    <row r="62" customFormat="false" ht="15.75" hidden="false" customHeight="false" outlineLevel="0" collapsed="false">
      <c r="A62" s="139"/>
      <c r="B62" s="35"/>
      <c r="C62" s="35"/>
      <c r="D62" s="35"/>
      <c r="E62" s="35"/>
      <c r="F62" s="35" t="n">
        <v>2</v>
      </c>
      <c r="G62" s="35" t="n">
        <v>5000</v>
      </c>
      <c r="H62" s="35" t="n">
        <f aca="false">(G62*F62)+1100*2</f>
        <v>12200</v>
      </c>
      <c r="I62" s="36" t="s">
        <v>884</v>
      </c>
      <c r="J62" s="37" t="n">
        <v>19267.5</v>
      </c>
      <c r="K62" s="35" t="n">
        <v>0</v>
      </c>
      <c r="L62" s="35"/>
      <c r="M62" s="0"/>
      <c r="N62" s="0"/>
      <c r="O62" s="0"/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0"/>
      <c r="AC62" s="0"/>
      <c r="AD62" s="0"/>
      <c r="AE62" s="0"/>
      <c r="AF62" s="0"/>
      <c r="AG62" s="0"/>
      <c r="AH62" s="0"/>
      <c r="AI62" s="0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0"/>
      <c r="BD62" s="0"/>
      <c r="BE62" s="0"/>
      <c r="BF62" s="0"/>
      <c r="BG62" s="0"/>
      <c r="BH62" s="0"/>
      <c r="BI62" s="0"/>
      <c r="BJ62" s="0"/>
      <c r="BK62" s="0"/>
      <c r="BL62" s="0"/>
      <c r="BM62" s="0"/>
      <c r="BN62" s="0"/>
      <c r="BO62" s="0"/>
      <c r="BP62" s="0"/>
      <c r="BQ62" s="0"/>
      <c r="BR62" s="0"/>
      <c r="BS62" s="0"/>
      <c r="BT62" s="0"/>
      <c r="BU62" s="0"/>
      <c r="BV62" s="0"/>
      <c r="BW62" s="0"/>
      <c r="BX62" s="0"/>
      <c r="BY62" s="0"/>
      <c r="BZ62" s="0"/>
      <c r="CA62" s="0"/>
      <c r="CB62" s="0"/>
      <c r="CC62" s="0"/>
      <c r="CD62" s="0"/>
      <c r="CE62" s="0"/>
      <c r="CF62" s="0"/>
      <c r="CG62" s="0"/>
      <c r="CH62" s="0"/>
      <c r="CI62" s="0"/>
      <c r="CJ62" s="0"/>
      <c r="CK62" s="0"/>
      <c r="CL62" s="0"/>
      <c r="CM62" s="0"/>
      <c r="CN62" s="0"/>
      <c r="CO62" s="0"/>
      <c r="CP62" s="0"/>
      <c r="CQ62" s="0"/>
      <c r="CR62" s="0"/>
      <c r="CS62" s="0"/>
      <c r="CT62" s="0"/>
      <c r="CU62" s="0"/>
      <c r="CV62" s="0"/>
      <c r="CW62" s="0"/>
      <c r="CX62" s="0"/>
      <c r="CY62" s="0"/>
      <c r="CZ62" s="0"/>
      <c r="DA62" s="0"/>
      <c r="DB62" s="0"/>
      <c r="DC62" s="0"/>
      <c r="DD62" s="0"/>
      <c r="DE62" s="0"/>
      <c r="DF62" s="0"/>
      <c r="DG62" s="0"/>
      <c r="DH62" s="0"/>
      <c r="DI62" s="0"/>
      <c r="DJ62" s="0"/>
      <c r="DK62" s="0"/>
      <c r="DL62" s="0"/>
      <c r="DM62" s="0"/>
      <c r="DN62" s="0"/>
      <c r="DO62" s="0"/>
      <c r="DP62" s="0"/>
      <c r="DQ62" s="0"/>
      <c r="DR62" s="0"/>
      <c r="DS62" s="0"/>
      <c r="DT62" s="0"/>
      <c r="DU62" s="0"/>
      <c r="DV62" s="0"/>
      <c r="DW62" s="0"/>
      <c r="DX62" s="0"/>
      <c r="DY62" s="0"/>
      <c r="DZ62" s="0"/>
      <c r="EA62" s="0"/>
      <c r="EB62" s="0"/>
      <c r="EC62" s="0"/>
      <c r="ED62" s="0"/>
      <c r="EE62" s="0"/>
      <c r="EF62" s="0"/>
      <c r="EG62" s="0"/>
      <c r="EH62" s="0"/>
      <c r="EI62" s="0"/>
      <c r="EJ62" s="0"/>
      <c r="EK62" s="0"/>
      <c r="EL62" s="0"/>
      <c r="EM62" s="0"/>
      <c r="EN62" s="0"/>
      <c r="EO62" s="0"/>
      <c r="EP62" s="0"/>
      <c r="EQ62" s="0"/>
      <c r="ER62" s="0"/>
      <c r="ES62" s="0"/>
      <c r="ET62" s="0"/>
      <c r="EU62" s="0"/>
      <c r="EV62" s="0"/>
      <c r="EW62" s="0"/>
      <c r="EX62" s="0"/>
      <c r="EY62" s="0"/>
      <c r="EZ62" s="0"/>
      <c r="FA62" s="0"/>
      <c r="FB62" s="0"/>
      <c r="FC62" s="0"/>
      <c r="FD62" s="0"/>
      <c r="FE62" s="0"/>
      <c r="FF62" s="0"/>
      <c r="FG62" s="0"/>
      <c r="FH62" s="0"/>
      <c r="FI62" s="0"/>
      <c r="FJ62" s="0"/>
      <c r="FK62" s="0"/>
      <c r="FL62" s="0"/>
      <c r="FM62" s="0"/>
      <c r="FN62" s="0"/>
      <c r="FO62" s="0"/>
      <c r="FP62" s="0"/>
      <c r="FQ62" s="0"/>
      <c r="FR62" s="0"/>
      <c r="FS62" s="0"/>
      <c r="FT62" s="0"/>
      <c r="FU62" s="0"/>
      <c r="FV62" s="0"/>
      <c r="FW62" s="0"/>
      <c r="FX62" s="0"/>
      <c r="FY62" s="0"/>
      <c r="FZ62" s="0"/>
      <c r="GA62" s="0"/>
      <c r="GB62" s="0"/>
      <c r="GC62" s="0"/>
      <c r="GD62" s="0"/>
      <c r="GE62" s="0"/>
      <c r="GF62" s="0"/>
      <c r="GG62" s="0"/>
      <c r="GH62" s="0"/>
      <c r="GI62" s="0"/>
      <c r="GJ62" s="0"/>
      <c r="GK62" s="0"/>
      <c r="GL62" s="0"/>
      <c r="GM62" s="0"/>
      <c r="GN62" s="0"/>
      <c r="GO62" s="0"/>
      <c r="GP62" s="0"/>
      <c r="GQ62" s="0"/>
      <c r="GR62" s="0"/>
      <c r="GS62" s="0"/>
      <c r="GT62" s="0"/>
      <c r="GU62" s="0"/>
      <c r="GV62" s="0"/>
      <c r="GW62" s="0"/>
      <c r="GX62" s="0"/>
      <c r="GY62" s="0"/>
      <c r="GZ62" s="0"/>
      <c r="HA62" s="0"/>
      <c r="HB62" s="0"/>
      <c r="HC62" s="0"/>
      <c r="HD62" s="0"/>
      <c r="HE62" s="0"/>
      <c r="HF62" s="0"/>
      <c r="HG62" s="0"/>
      <c r="HH62" s="0"/>
      <c r="HI62" s="0"/>
      <c r="HJ62" s="0"/>
      <c r="HK62" s="0"/>
      <c r="HL62" s="0"/>
      <c r="HM62" s="0"/>
      <c r="HN62" s="0"/>
      <c r="HO62" s="0"/>
      <c r="HP62" s="0"/>
      <c r="HQ62" s="0"/>
      <c r="HR62" s="0"/>
      <c r="HS62" s="0"/>
      <c r="HT62" s="0"/>
      <c r="HU62" s="0"/>
      <c r="HV62" s="0"/>
      <c r="HW62" s="0"/>
      <c r="HX62" s="0"/>
      <c r="HY62" s="0"/>
      <c r="HZ62" s="0"/>
      <c r="IA62" s="0"/>
      <c r="IB62" s="0"/>
      <c r="IC62" s="0"/>
      <c r="ID62" s="0"/>
      <c r="IE62" s="0"/>
      <c r="IF62" s="0"/>
      <c r="IG62" s="0"/>
      <c r="IH62" s="0"/>
      <c r="II62" s="0"/>
      <c r="IJ62" s="0"/>
      <c r="IK62" s="0"/>
      <c r="IL62" s="0"/>
      <c r="IM62" s="0"/>
      <c r="IN62" s="0"/>
      <c r="IO62" s="0"/>
      <c r="IP62" s="0"/>
      <c r="IQ62" s="0"/>
      <c r="IR62" s="0"/>
      <c r="IS62" s="0"/>
      <c r="IT62" s="0"/>
      <c r="IU62" s="0"/>
      <c r="IV62" s="0"/>
      <c r="IW62" s="0"/>
      <c r="IX62" s="0"/>
      <c r="IY62" s="0"/>
      <c r="IZ62" s="0"/>
      <c r="JA62" s="0"/>
      <c r="JB62" s="0"/>
      <c r="JC62" s="0"/>
      <c r="JD62" s="0"/>
      <c r="JE62" s="0"/>
      <c r="JF62" s="0"/>
      <c r="JG62" s="0"/>
      <c r="JH62" s="0"/>
      <c r="JI62" s="0"/>
      <c r="JJ62" s="0"/>
      <c r="JK62" s="0"/>
      <c r="JL62" s="0"/>
      <c r="JM62" s="0"/>
      <c r="JN62" s="0"/>
      <c r="JO62" s="0"/>
      <c r="JP62" s="0"/>
      <c r="JQ62" s="0"/>
      <c r="JR62" s="0"/>
      <c r="JS62" s="0"/>
      <c r="JT62" s="0"/>
      <c r="JU62" s="0"/>
      <c r="JV62" s="0"/>
      <c r="JW62" s="0"/>
      <c r="JX62" s="0"/>
      <c r="JY62" s="0"/>
      <c r="JZ62" s="0"/>
      <c r="KA62" s="0"/>
      <c r="KB62" s="0"/>
      <c r="KC62" s="0"/>
      <c r="KD62" s="0"/>
      <c r="KE62" s="0"/>
      <c r="KF62" s="0"/>
      <c r="KG62" s="0"/>
      <c r="KH62" s="0"/>
      <c r="KI62" s="0"/>
      <c r="KJ62" s="0"/>
      <c r="KK62" s="0"/>
      <c r="KL62" s="0"/>
      <c r="KM62" s="0"/>
      <c r="KN62" s="0"/>
      <c r="KO62" s="0"/>
      <c r="KP62" s="0"/>
      <c r="KQ62" s="0"/>
      <c r="KR62" s="0"/>
      <c r="KS62" s="0"/>
      <c r="KT62" s="0"/>
      <c r="KU62" s="0"/>
      <c r="KV62" s="0"/>
      <c r="KW62" s="0"/>
      <c r="KX62" s="0"/>
      <c r="KY62" s="0"/>
      <c r="KZ62" s="0"/>
      <c r="LA62" s="0"/>
      <c r="LB62" s="0"/>
      <c r="LC62" s="0"/>
      <c r="LD62" s="0"/>
      <c r="LE62" s="0"/>
      <c r="LF62" s="0"/>
      <c r="LG62" s="0"/>
      <c r="LH62" s="0"/>
      <c r="LI62" s="0"/>
      <c r="LJ62" s="0"/>
      <c r="LK62" s="0"/>
      <c r="LL62" s="0"/>
      <c r="LM62" s="0"/>
      <c r="LN62" s="0"/>
      <c r="LO62" s="0"/>
      <c r="LP62" s="0"/>
      <c r="LQ62" s="0"/>
      <c r="LR62" s="0"/>
      <c r="LS62" s="0"/>
      <c r="LT62" s="0"/>
      <c r="LU62" s="0"/>
      <c r="LV62" s="0"/>
      <c r="LW62" s="0"/>
      <c r="LX62" s="0"/>
      <c r="LY62" s="0"/>
      <c r="LZ62" s="0"/>
      <c r="MA62" s="0"/>
      <c r="MB62" s="0"/>
      <c r="MC62" s="0"/>
      <c r="MD62" s="0"/>
      <c r="ME62" s="0"/>
      <c r="MF62" s="0"/>
      <c r="MG62" s="0"/>
      <c r="MH62" s="0"/>
      <c r="MI62" s="0"/>
      <c r="MJ62" s="0"/>
      <c r="MK62" s="0"/>
      <c r="ML62" s="0"/>
      <c r="MM62" s="0"/>
      <c r="MN62" s="0"/>
      <c r="MO62" s="0"/>
      <c r="MP62" s="0"/>
      <c r="MQ62" s="0"/>
      <c r="MR62" s="0"/>
      <c r="MS62" s="0"/>
      <c r="MT62" s="0"/>
      <c r="MU62" s="0"/>
      <c r="MV62" s="0"/>
      <c r="MW62" s="0"/>
      <c r="MX62" s="0"/>
      <c r="MY62" s="0"/>
      <c r="MZ62" s="0"/>
      <c r="NA62" s="0"/>
      <c r="NB62" s="0"/>
      <c r="NC62" s="0"/>
      <c r="ND62" s="0"/>
      <c r="NE62" s="0"/>
      <c r="NF62" s="0"/>
      <c r="NG62" s="0"/>
      <c r="NH62" s="0"/>
      <c r="NI62" s="0"/>
      <c r="NJ62" s="0"/>
      <c r="NK62" s="0"/>
      <c r="NL62" s="0"/>
      <c r="NM62" s="0"/>
      <c r="NN62" s="0"/>
      <c r="NO62" s="0"/>
      <c r="NP62" s="0"/>
      <c r="NQ62" s="0"/>
      <c r="NR62" s="0"/>
      <c r="NS62" s="0"/>
      <c r="NT62" s="0"/>
      <c r="NU62" s="0"/>
      <c r="NV62" s="0"/>
      <c r="NW62" s="0"/>
      <c r="NX62" s="0"/>
      <c r="NY62" s="0"/>
      <c r="NZ62" s="0"/>
      <c r="OA62" s="0"/>
      <c r="OB62" s="0"/>
      <c r="OC62" s="0"/>
      <c r="OD62" s="0"/>
      <c r="OE62" s="0"/>
      <c r="OF62" s="0"/>
      <c r="OG62" s="0"/>
      <c r="OH62" s="0"/>
      <c r="OI62" s="0"/>
      <c r="OJ62" s="0"/>
      <c r="OK62" s="0"/>
      <c r="OL62" s="0"/>
      <c r="OM62" s="0"/>
      <c r="ON62" s="0"/>
      <c r="OO62" s="0"/>
      <c r="OP62" s="0"/>
      <c r="OQ62" s="0"/>
      <c r="OR62" s="0"/>
      <c r="OS62" s="0"/>
      <c r="OT62" s="0"/>
      <c r="OU62" s="0"/>
      <c r="OV62" s="0"/>
      <c r="OW62" s="0"/>
      <c r="OX62" s="0"/>
      <c r="OY62" s="0"/>
      <c r="OZ62" s="0"/>
      <c r="PA62" s="0"/>
      <c r="PB62" s="0"/>
      <c r="PC62" s="0"/>
      <c r="PD62" s="0"/>
      <c r="PE62" s="0"/>
      <c r="PF62" s="0"/>
      <c r="PG62" s="0"/>
      <c r="PH62" s="0"/>
      <c r="PI62" s="0"/>
      <c r="PJ62" s="0"/>
      <c r="PK62" s="0"/>
      <c r="PL62" s="0"/>
      <c r="PM62" s="0"/>
      <c r="PN62" s="0"/>
      <c r="PO62" s="0"/>
      <c r="PP62" s="0"/>
      <c r="PQ62" s="0"/>
      <c r="PR62" s="0"/>
      <c r="PS62" s="0"/>
      <c r="PT62" s="0"/>
      <c r="PU62" s="0"/>
      <c r="PV62" s="0"/>
      <c r="PW62" s="0"/>
      <c r="PX62" s="0"/>
      <c r="PY62" s="0"/>
      <c r="PZ62" s="0"/>
      <c r="QA62" s="0"/>
      <c r="QB62" s="0"/>
      <c r="QC62" s="0"/>
      <c r="QD62" s="0"/>
      <c r="QE62" s="0"/>
      <c r="QF62" s="0"/>
      <c r="QG62" s="0"/>
      <c r="QH62" s="0"/>
      <c r="QI62" s="0"/>
      <c r="QJ62" s="0"/>
      <c r="QK62" s="0"/>
      <c r="QL62" s="0"/>
      <c r="QM62" s="0"/>
      <c r="QN62" s="0"/>
      <c r="QO62" s="0"/>
      <c r="QP62" s="0"/>
      <c r="QQ62" s="0"/>
      <c r="QR62" s="0"/>
      <c r="QS62" s="0"/>
      <c r="QT62" s="0"/>
      <c r="QU62" s="0"/>
      <c r="QV62" s="0"/>
      <c r="QW62" s="0"/>
      <c r="QX62" s="0"/>
      <c r="QY62" s="0"/>
      <c r="QZ62" s="0"/>
      <c r="RA62" s="0"/>
      <c r="RB62" s="0"/>
      <c r="RC62" s="0"/>
      <c r="RD62" s="0"/>
      <c r="RE62" s="0"/>
      <c r="RF62" s="0"/>
      <c r="RG62" s="0"/>
      <c r="RH62" s="0"/>
      <c r="RI62" s="0"/>
      <c r="RJ62" s="0"/>
      <c r="RK62" s="0"/>
      <c r="RL62" s="0"/>
      <c r="RM62" s="0"/>
      <c r="RN62" s="0"/>
      <c r="RO62" s="0"/>
      <c r="RP62" s="0"/>
      <c r="RQ62" s="0"/>
      <c r="RR62" s="0"/>
      <c r="RS62" s="0"/>
      <c r="RT62" s="0"/>
      <c r="RU62" s="0"/>
      <c r="RV62" s="0"/>
      <c r="RW62" s="0"/>
      <c r="RX62" s="0"/>
      <c r="RY62" s="0"/>
      <c r="RZ62" s="0"/>
      <c r="SA62" s="0"/>
      <c r="SB62" s="0"/>
      <c r="SC62" s="0"/>
      <c r="SD62" s="0"/>
      <c r="SE62" s="0"/>
      <c r="SF62" s="0"/>
      <c r="SG62" s="0"/>
      <c r="SH62" s="0"/>
      <c r="SI62" s="0"/>
      <c r="SJ62" s="0"/>
      <c r="SK62" s="0"/>
      <c r="SL62" s="0"/>
      <c r="SM62" s="0"/>
      <c r="SN62" s="0"/>
      <c r="SO62" s="0"/>
      <c r="SP62" s="0"/>
      <c r="SQ62" s="0"/>
      <c r="SR62" s="0"/>
      <c r="SS62" s="0"/>
      <c r="ST62" s="0"/>
      <c r="SU62" s="0"/>
      <c r="SV62" s="0"/>
      <c r="SW62" s="0"/>
      <c r="SX62" s="0"/>
      <c r="SY62" s="0"/>
      <c r="SZ62" s="0"/>
      <c r="TA62" s="0"/>
      <c r="TB62" s="0"/>
      <c r="TC62" s="0"/>
      <c r="TD62" s="0"/>
      <c r="TE62" s="0"/>
      <c r="TF62" s="0"/>
      <c r="TG62" s="0"/>
      <c r="TH62" s="0"/>
      <c r="TI62" s="0"/>
      <c r="TJ62" s="0"/>
      <c r="TK62" s="0"/>
      <c r="TL62" s="0"/>
      <c r="TM62" s="0"/>
      <c r="TN62" s="0"/>
      <c r="TO62" s="0"/>
      <c r="TP62" s="0"/>
      <c r="TQ62" s="0"/>
      <c r="TR62" s="0"/>
      <c r="TS62" s="0"/>
      <c r="TT62" s="0"/>
      <c r="TU62" s="0"/>
      <c r="TV62" s="0"/>
      <c r="TW62" s="0"/>
      <c r="TX62" s="0"/>
      <c r="TY62" s="0"/>
      <c r="TZ62" s="0"/>
      <c r="UA62" s="0"/>
      <c r="UB62" s="0"/>
      <c r="UC62" s="0"/>
      <c r="UD62" s="0"/>
      <c r="UE62" s="0"/>
      <c r="UF62" s="0"/>
      <c r="UG62" s="0"/>
      <c r="UH62" s="0"/>
      <c r="UI62" s="0"/>
      <c r="UJ62" s="0"/>
      <c r="UK62" s="0"/>
      <c r="UL62" s="0"/>
      <c r="UM62" s="0"/>
      <c r="UN62" s="0"/>
      <c r="UO62" s="0"/>
      <c r="UP62" s="0"/>
      <c r="UQ62" s="0"/>
      <c r="UR62" s="0"/>
      <c r="US62" s="0"/>
      <c r="UT62" s="0"/>
      <c r="UU62" s="0"/>
      <c r="UV62" s="0"/>
      <c r="UW62" s="0"/>
      <c r="UX62" s="0"/>
      <c r="UY62" s="0"/>
      <c r="UZ62" s="0"/>
      <c r="VA62" s="0"/>
      <c r="VB62" s="0"/>
      <c r="VC62" s="0"/>
      <c r="VD62" s="0"/>
      <c r="VE62" s="0"/>
      <c r="VF62" s="0"/>
      <c r="VG62" s="0"/>
      <c r="VH62" s="0"/>
      <c r="VI62" s="0"/>
      <c r="VJ62" s="0"/>
      <c r="VK62" s="0"/>
      <c r="VL62" s="0"/>
      <c r="VM62" s="0"/>
      <c r="VN62" s="0"/>
      <c r="VO62" s="0"/>
      <c r="VP62" s="0"/>
      <c r="VQ62" s="0"/>
      <c r="VR62" s="0"/>
      <c r="VS62" s="0"/>
      <c r="VT62" s="0"/>
      <c r="VU62" s="0"/>
      <c r="VV62" s="0"/>
      <c r="VW62" s="0"/>
      <c r="VX62" s="0"/>
      <c r="VY62" s="0"/>
      <c r="VZ62" s="0"/>
      <c r="WA62" s="0"/>
      <c r="WB62" s="0"/>
      <c r="WC62" s="0"/>
      <c r="WD62" s="0"/>
      <c r="WE62" s="0"/>
      <c r="WF62" s="0"/>
      <c r="WG62" s="0"/>
      <c r="WH62" s="0"/>
      <c r="WI62" s="0"/>
      <c r="WJ62" s="0"/>
      <c r="WK62" s="0"/>
      <c r="WL62" s="0"/>
      <c r="WM62" s="0"/>
      <c r="WN62" s="0"/>
      <c r="WO62" s="0"/>
      <c r="WP62" s="0"/>
      <c r="WQ62" s="0"/>
      <c r="WR62" s="0"/>
      <c r="WS62" s="0"/>
      <c r="WT62" s="0"/>
      <c r="WU62" s="0"/>
      <c r="WV62" s="0"/>
      <c r="WW62" s="0"/>
      <c r="WX62" s="0"/>
      <c r="WY62" s="0"/>
      <c r="WZ62" s="0"/>
      <c r="XA62" s="0"/>
      <c r="XB62" s="0"/>
      <c r="XC62" s="0"/>
      <c r="XD62" s="0"/>
      <c r="XE62" s="0"/>
      <c r="XF62" s="0"/>
      <c r="XG62" s="0"/>
      <c r="XH62" s="0"/>
      <c r="XI62" s="0"/>
      <c r="XJ62" s="0"/>
      <c r="XK62" s="0"/>
      <c r="XL62" s="0"/>
      <c r="XM62" s="0"/>
      <c r="XN62" s="0"/>
      <c r="XO62" s="0"/>
      <c r="XP62" s="0"/>
      <c r="XQ62" s="0"/>
      <c r="XR62" s="0"/>
      <c r="XS62" s="0"/>
      <c r="XT62" s="0"/>
      <c r="XU62" s="0"/>
      <c r="XV62" s="0"/>
      <c r="XW62" s="0"/>
      <c r="XX62" s="0"/>
      <c r="XY62" s="0"/>
      <c r="XZ62" s="0"/>
      <c r="YA62" s="0"/>
      <c r="YB62" s="0"/>
      <c r="YC62" s="0"/>
      <c r="YD62" s="0"/>
      <c r="YE62" s="0"/>
      <c r="YF62" s="0"/>
      <c r="YG62" s="0"/>
      <c r="YH62" s="0"/>
      <c r="YI62" s="0"/>
      <c r="YJ62" s="0"/>
      <c r="YK62" s="0"/>
      <c r="YL62" s="0"/>
      <c r="YM62" s="0"/>
      <c r="YN62" s="0"/>
      <c r="YO62" s="0"/>
      <c r="YP62" s="0"/>
      <c r="YQ62" s="0"/>
      <c r="YR62" s="0"/>
      <c r="YS62" s="0"/>
      <c r="YT62" s="0"/>
      <c r="YU62" s="0"/>
      <c r="YV62" s="0"/>
      <c r="YW62" s="0"/>
      <c r="YX62" s="0"/>
      <c r="YY62" s="0"/>
      <c r="YZ62" s="0"/>
      <c r="ZA62" s="0"/>
      <c r="ZB62" s="0"/>
      <c r="ZC62" s="0"/>
      <c r="ZD62" s="0"/>
      <c r="ZE62" s="0"/>
      <c r="ZF62" s="0"/>
      <c r="ZG62" s="0"/>
      <c r="ZH62" s="0"/>
      <c r="ZI62" s="0"/>
      <c r="ZJ62" s="0"/>
      <c r="ZK62" s="0"/>
      <c r="ZL62" s="0"/>
      <c r="ZM62" s="0"/>
      <c r="ZN62" s="0"/>
      <c r="ZO62" s="0"/>
      <c r="ZP62" s="0"/>
      <c r="ZQ62" s="0"/>
      <c r="ZR62" s="0"/>
      <c r="ZS62" s="0"/>
      <c r="ZT62" s="0"/>
      <c r="ZU62" s="0"/>
      <c r="ZV62" s="0"/>
      <c r="ZW62" s="0"/>
      <c r="ZX62" s="0"/>
      <c r="ZY62" s="0"/>
      <c r="ZZ62" s="0"/>
      <c r="AAA62" s="0"/>
      <c r="AAB62" s="0"/>
      <c r="AAC62" s="0"/>
      <c r="AAD62" s="0"/>
      <c r="AAE62" s="0"/>
      <c r="AAF62" s="0"/>
      <c r="AAG62" s="0"/>
      <c r="AAH62" s="0"/>
      <c r="AAI62" s="0"/>
      <c r="AAJ62" s="0"/>
      <c r="AAK62" s="0"/>
      <c r="AAL62" s="0"/>
      <c r="AAM62" s="0"/>
      <c r="AAN62" s="0"/>
      <c r="AAO62" s="0"/>
      <c r="AAP62" s="0"/>
      <c r="AAQ62" s="0"/>
      <c r="AAR62" s="0"/>
      <c r="AAS62" s="0"/>
      <c r="AAT62" s="0"/>
      <c r="AAU62" s="0"/>
      <c r="AAV62" s="0"/>
      <c r="AAW62" s="0"/>
      <c r="AAX62" s="0"/>
      <c r="AAY62" s="0"/>
      <c r="AAZ62" s="0"/>
      <c r="ABA62" s="0"/>
      <c r="ABB62" s="0"/>
      <c r="ABC62" s="0"/>
      <c r="ABD62" s="0"/>
      <c r="ABE62" s="0"/>
      <c r="ABF62" s="0"/>
      <c r="ABG62" s="0"/>
      <c r="ABH62" s="0"/>
      <c r="ABI62" s="0"/>
      <c r="ABJ62" s="0"/>
      <c r="ABK62" s="0"/>
      <c r="ABL62" s="0"/>
      <c r="ABM62" s="0"/>
      <c r="ABN62" s="0"/>
      <c r="ABO62" s="0"/>
      <c r="ABP62" s="0"/>
      <c r="ABQ62" s="0"/>
      <c r="ABR62" s="0"/>
      <c r="ABS62" s="0"/>
      <c r="ABT62" s="0"/>
      <c r="ABU62" s="0"/>
      <c r="ABV62" s="0"/>
      <c r="ABW62" s="0"/>
      <c r="ABX62" s="0"/>
      <c r="ABY62" s="0"/>
      <c r="ABZ62" s="0"/>
      <c r="ACA62" s="0"/>
      <c r="ACB62" s="0"/>
      <c r="ACC62" s="0"/>
      <c r="ACD62" s="0"/>
      <c r="ACE62" s="0"/>
      <c r="ACF62" s="0"/>
      <c r="ACG62" s="0"/>
      <c r="ACH62" s="0"/>
      <c r="ACI62" s="0"/>
      <c r="ACJ62" s="0"/>
      <c r="ACK62" s="0"/>
      <c r="ACL62" s="0"/>
      <c r="ACM62" s="0"/>
      <c r="ACN62" s="0"/>
      <c r="ACO62" s="0"/>
      <c r="ACP62" s="0"/>
      <c r="ACQ62" s="0"/>
      <c r="ACR62" s="0"/>
      <c r="ACS62" s="0"/>
      <c r="ACT62" s="0"/>
      <c r="ACU62" s="0"/>
      <c r="ACV62" s="0"/>
      <c r="ACW62" s="0"/>
      <c r="ACX62" s="0"/>
      <c r="ACY62" s="0"/>
      <c r="ACZ62" s="0"/>
      <c r="ADA62" s="0"/>
      <c r="ADB62" s="0"/>
      <c r="ADC62" s="0"/>
      <c r="ADD62" s="0"/>
      <c r="ADE62" s="0"/>
      <c r="ADF62" s="0"/>
      <c r="ADG62" s="0"/>
      <c r="ADH62" s="0"/>
      <c r="ADI62" s="0"/>
      <c r="ADJ62" s="0"/>
      <c r="ADK62" s="0"/>
      <c r="ADL62" s="0"/>
      <c r="ADM62" s="0"/>
      <c r="ADN62" s="0"/>
      <c r="ADO62" s="0"/>
      <c r="ADP62" s="0"/>
      <c r="ADQ62" s="0"/>
      <c r="ADR62" s="0"/>
      <c r="ADS62" s="0"/>
      <c r="ADT62" s="0"/>
      <c r="ADU62" s="0"/>
      <c r="ADV62" s="0"/>
      <c r="ADW62" s="0"/>
      <c r="ADX62" s="0"/>
      <c r="ADY62" s="0"/>
      <c r="ADZ62" s="0"/>
      <c r="AEA62" s="0"/>
      <c r="AEB62" s="0"/>
      <c r="AEC62" s="0"/>
      <c r="AED62" s="0"/>
      <c r="AEE62" s="0"/>
      <c r="AEF62" s="0"/>
      <c r="AEG62" s="0"/>
      <c r="AEH62" s="0"/>
      <c r="AEI62" s="0"/>
      <c r="AEJ62" s="0"/>
      <c r="AEK62" s="0"/>
      <c r="AEL62" s="0"/>
      <c r="AEM62" s="0"/>
      <c r="AEN62" s="0"/>
      <c r="AEO62" s="0"/>
      <c r="AEP62" s="0"/>
      <c r="AEQ62" s="0"/>
      <c r="AER62" s="0"/>
      <c r="AES62" s="0"/>
      <c r="AET62" s="0"/>
      <c r="AEU62" s="0"/>
      <c r="AEV62" s="0"/>
      <c r="AEW62" s="0"/>
      <c r="AEX62" s="0"/>
      <c r="AEY62" s="0"/>
      <c r="AEZ62" s="0"/>
      <c r="AFA62" s="0"/>
      <c r="AFB62" s="0"/>
      <c r="AFC62" s="0"/>
      <c r="AFD62" s="0"/>
      <c r="AFE62" s="0"/>
      <c r="AFF62" s="0"/>
      <c r="AFG62" s="0"/>
      <c r="AFH62" s="0"/>
      <c r="AFI62" s="0"/>
      <c r="AFJ62" s="0"/>
      <c r="AFK62" s="0"/>
      <c r="AFL62" s="0"/>
      <c r="AFM62" s="0"/>
      <c r="AFN62" s="0"/>
      <c r="AFO62" s="0"/>
      <c r="AFP62" s="0"/>
      <c r="AFQ62" s="0"/>
      <c r="AFR62" s="0"/>
      <c r="AFS62" s="0"/>
      <c r="AFT62" s="0"/>
      <c r="AFU62" s="0"/>
      <c r="AFV62" s="0"/>
      <c r="AFW62" s="0"/>
      <c r="AFX62" s="0"/>
      <c r="AFY62" s="0"/>
      <c r="AFZ62" s="0"/>
      <c r="AGA62" s="0"/>
      <c r="AGB62" s="0"/>
      <c r="AGC62" s="0"/>
      <c r="AGD62" s="0"/>
      <c r="AGE62" s="0"/>
      <c r="AGF62" s="0"/>
      <c r="AGG62" s="0"/>
      <c r="AGH62" s="0"/>
      <c r="AGI62" s="0"/>
      <c r="AGJ62" s="0"/>
      <c r="AGK62" s="0"/>
      <c r="AGL62" s="0"/>
      <c r="AGM62" s="0"/>
      <c r="AGN62" s="0"/>
      <c r="AGO62" s="0"/>
      <c r="AGP62" s="0"/>
      <c r="AGQ62" s="0"/>
      <c r="AGR62" s="0"/>
      <c r="AGS62" s="0"/>
      <c r="AGT62" s="0"/>
      <c r="AGU62" s="0"/>
      <c r="AGV62" s="0"/>
      <c r="AGW62" s="0"/>
      <c r="AGX62" s="0"/>
      <c r="AGY62" s="0"/>
      <c r="AGZ62" s="0"/>
      <c r="AHA62" s="0"/>
      <c r="AHB62" s="0"/>
      <c r="AHC62" s="0"/>
      <c r="AHD62" s="0"/>
      <c r="AHE62" s="0"/>
      <c r="AHF62" s="0"/>
      <c r="AHG62" s="0"/>
      <c r="AHH62" s="0"/>
      <c r="AHI62" s="0"/>
      <c r="AHJ62" s="0"/>
      <c r="AHK62" s="0"/>
      <c r="AHL62" s="0"/>
      <c r="AHM62" s="0"/>
      <c r="AHN62" s="0"/>
      <c r="AHO62" s="0"/>
      <c r="AHP62" s="0"/>
      <c r="AHQ62" s="0"/>
      <c r="AHR62" s="0"/>
      <c r="AHS62" s="0"/>
      <c r="AHT62" s="0"/>
      <c r="AHU62" s="0"/>
      <c r="AHV62" s="0"/>
      <c r="AHW62" s="0"/>
      <c r="AHX62" s="0"/>
      <c r="AHY62" s="0"/>
      <c r="AHZ62" s="0"/>
      <c r="AIA62" s="0"/>
      <c r="AIB62" s="0"/>
      <c r="AIC62" s="0"/>
      <c r="AID62" s="0"/>
      <c r="AIE62" s="0"/>
      <c r="AIF62" s="0"/>
      <c r="AIG62" s="0"/>
      <c r="AIH62" s="0"/>
      <c r="AII62" s="0"/>
      <c r="AIJ62" s="0"/>
      <c r="AIK62" s="0"/>
      <c r="AIL62" s="0"/>
      <c r="AIM62" s="0"/>
      <c r="AIN62" s="0"/>
      <c r="AIO62" s="0"/>
      <c r="AIP62" s="0"/>
      <c r="AIQ62" s="0"/>
      <c r="AIR62" s="0"/>
      <c r="AIS62" s="0"/>
      <c r="AIT62" s="0"/>
      <c r="AIU62" s="0"/>
      <c r="AIV62" s="0"/>
      <c r="AIW62" s="0"/>
      <c r="AIX62" s="0"/>
      <c r="AIY62" s="0"/>
      <c r="AIZ62" s="0"/>
      <c r="AJA62" s="0"/>
      <c r="AJB62" s="0"/>
      <c r="AJC62" s="0"/>
      <c r="AJD62" s="0"/>
      <c r="AJE62" s="0"/>
      <c r="AJF62" s="0"/>
      <c r="AJG62" s="0"/>
      <c r="AJH62" s="0"/>
      <c r="AJI62" s="0"/>
      <c r="AJJ62" s="0"/>
      <c r="AJK62" s="0"/>
      <c r="AJL62" s="0"/>
      <c r="AJM62" s="0"/>
      <c r="AJN62" s="0"/>
      <c r="AJO62" s="0"/>
      <c r="AJP62" s="0"/>
      <c r="AJQ62" s="0"/>
      <c r="AJR62" s="0"/>
      <c r="AJS62" s="0"/>
      <c r="AJT62" s="0"/>
      <c r="AJU62" s="0"/>
      <c r="AJV62" s="0"/>
      <c r="AJW62" s="0"/>
      <c r="AJX62" s="0"/>
      <c r="AJY62" s="0"/>
      <c r="AJZ62" s="0"/>
      <c r="AKA62" s="0"/>
      <c r="AKB62" s="0"/>
      <c r="AKC62" s="0"/>
      <c r="AKD62" s="0"/>
      <c r="AKE62" s="0"/>
      <c r="AKF62" s="0"/>
      <c r="AKG62" s="0"/>
      <c r="AKH62" s="0"/>
      <c r="AKI62" s="0"/>
      <c r="AKJ62" s="0"/>
      <c r="AKK62" s="0"/>
      <c r="AKL62" s="0"/>
      <c r="AKM62" s="0"/>
      <c r="AKN62" s="0"/>
      <c r="AKO62" s="0"/>
      <c r="AKP62" s="0"/>
      <c r="AKQ62" s="0"/>
      <c r="AKR62" s="0"/>
      <c r="AKS62" s="0"/>
      <c r="AKT62" s="0"/>
      <c r="AKU62" s="0"/>
      <c r="AKV62" s="0"/>
      <c r="AKW62" s="0"/>
      <c r="AKX62" s="0"/>
      <c r="AKY62" s="0"/>
      <c r="AKZ62" s="0"/>
      <c r="ALA62" s="0"/>
      <c r="ALB62" s="0"/>
      <c r="ALC62" s="0"/>
      <c r="ALD62" s="0"/>
      <c r="ALE62" s="0"/>
      <c r="ALF62" s="0"/>
      <c r="ALG62" s="0"/>
      <c r="ALH62" s="0"/>
      <c r="ALI62" s="0"/>
      <c r="ALJ62" s="0"/>
      <c r="ALK62" s="0"/>
      <c r="ALL62" s="0"/>
      <c r="ALM62" s="0"/>
      <c r="ALN62" s="0"/>
      <c r="ALO62" s="0"/>
      <c r="ALP62" s="0"/>
      <c r="ALQ62" s="0"/>
      <c r="ALR62" s="0"/>
      <c r="ALS62" s="0"/>
      <c r="ALT62" s="0"/>
      <c r="ALU62" s="0"/>
      <c r="ALV62" s="0"/>
      <c r="ALW62" s="0"/>
      <c r="ALX62" s="0"/>
      <c r="ALY62" s="0"/>
      <c r="ALZ62" s="0"/>
      <c r="AMA62" s="0"/>
      <c r="AMB62" s="0"/>
      <c r="AMC62" s="0"/>
      <c r="AMD62" s="0"/>
      <c r="AME62" s="0"/>
      <c r="AMF62" s="0"/>
      <c r="AMG62" s="0"/>
      <c r="AMH62" s="0"/>
      <c r="AMI62" s="0"/>
      <c r="AMJ62" s="0"/>
    </row>
    <row r="63" customFormat="false" ht="15.75" hidden="false" customHeight="false" outlineLevel="0" collapsed="false">
      <c r="A63" s="139" t="s">
        <v>96</v>
      </c>
      <c r="B63" s="35" t="s">
        <v>97</v>
      </c>
      <c r="C63" s="35" t="s">
        <v>98</v>
      </c>
      <c r="D63" s="35" t="s">
        <v>47</v>
      </c>
      <c r="E63" s="35" t="n">
        <v>24787</v>
      </c>
      <c r="F63" s="35" t="n">
        <v>2</v>
      </c>
      <c r="G63" s="35" t="n">
        <v>4693.5</v>
      </c>
      <c r="H63" s="35" t="n">
        <f aca="false">G63*F63</f>
        <v>9387</v>
      </c>
      <c r="I63" s="36" t="s">
        <v>99</v>
      </c>
      <c r="J63" s="37" t="n">
        <v>9387</v>
      </c>
      <c r="K63" s="35" t="n">
        <f aca="false">H63+H64-J63-J64</f>
        <v>0</v>
      </c>
      <c r="L63" s="35"/>
      <c r="M63" s="0"/>
      <c r="N63" s="0"/>
      <c r="O63" s="0"/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0"/>
      <c r="AC63" s="0"/>
      <c r="AD63" s="0"/>
      <c r="AE63" s="0"/>
      <c r="AF63" s="0"/>
      <c r="AG63" s="0"/>
      <c r="AH63" s="0"/>
      <c r="AI63" s="0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0"/>
      <c r="BD63" s="0"/>
      <c r="BE63" s="0"/>
      <c r="BF63" s="0"/>
      <c r="BG63" s="0"/>
      <c r="BH63" s="0"/>
      <c r="BI63" s="0"/>
      <c r="BJ63" s="0"/>
      <c r="BK63" s="0"/>
      <c r="BL63" s="0"/>
      <c r="BM63" s="0"/>
      <c r="BN63" s="0"/>
      <c r="BO63" s="0"/>
      <c r="BP63" s="0"/>
      <c r="BQ63" s="0"/>
      <c r="BR63" s="0"/>
      <c r="BS63" s="0"/>
      <c r="BT63" s="0"/>
      <c r="BU63" s="0"/>
      <c r="BV63" s="0"/>
      <c r="BW63" s="0"/>
      <c r="BX63" s="0"/>
      <c r="BY63" s="0"/>
      <c r="BZ63" s="0"/>
      <c r="CA63" s="0"/>
      <c r="CB63" s="0"/>
      <c r="CC63" s="0"/>
      <c r="CD63" s="0"/>
      <c r="CE63" s="0"/>
      <c r="CF63" s="0"/>
      <c r="CG63" s="0"/>
      <c r="CH63" s="0"/>
      <c r="CI63" s="0"/>
      <c r="CJ63" s="0"/>
      <c r="CK63" s="0"/>
      <c r="CL63" s="0"/>
      <c r="CM63" s="0"/>
      <c r="CN63" s="0"/>
      <c r="CO63" s="0"/>
      <c r="CP63" s="0"/>
      <c r="CQ63" s="0"/>
      <c r="CR63" s="0"/>
      <c r="CS63" s="0"/>
      <c r="CT63" s="0"/>
      <c r="CU63" s="0"/>
      <c r="CV63" s="0"/>
      <c r="CW63" s="0"/>
      <c r="CX63" s="0"/>
      <c r="CY63" s="0"/>
      <c r="CZ63" s="0"/>
      <c r="DA63" s="0"/>
      <c r="DB63" s="0"/>
      <c r="DC63" s="0"/>
      <c r="DD63" s="0"/>
      <c r="DE63" s="0"/>
      <c r="DF63" s="0"/>
      <c r="DG63" s="0"/>
      <c r="DH63" s="0"/>
      <c r="DI63" s="0"/>
      <c r="DJ63" s="0"/>
      <c r="DK63" s="0"/>
      <c r="DL63" s="0"/>
      <c r="DM63" s="0"/>
      <c r="DN63" s="0"/>
      <c r="DO63" s="0"/>
      <c r="DP63" s="0"/>
      <c r="DQ63" s="0"/>
      <c r="DR63" s="0"/>
      <c r="DS63" s="0"/>
      <c r="DT63" s="0"/>
      <c r="DU63" s="0"/>
      <c r="DV63" s="0"/>
      <c r="DW63" s="0"/>
      <c r="DX63" s="0"/>
      <c r="DY63" s="0"/>
      <c r="DZ63" s="0"/>
      <c r="EA63" s="0"/>
      <c r="EB63" s="0"/>
      <c r="EC63" s="0"/>
      <c r="ED63" s="0"/>
      <c r="EE63" s="0"/>
      <c r="EF63" s="0"/>
      <c r="EG63" s="0"/>
      <c r="EH63" s="0"/>
      <c r="EI63" s="0"/>
      <c r="EJ63" s="0"/>
      <c r="EK63" s="0"/>
      <c r="EL63" s="0"/>
      <c r="EM63" s="0"/>
      <c r="EN63" s="0"/>
      <c r="EO63" s="0"/>
      <c r="EP63" s="0"/>
      <c r="EQ63" s="0"/>
      <c r="ER63" s="0"/>
      <c r="ES63" s="0"/>
      <c r="ET63" s="0"/>
      <c r="EU63" s="0"/>
      <c r="EV63" s="0"/>
      <c r="EW63" s="0"/>
      <c r="EX63" s="0"/>
      <c r="EY63" s="0"/>
      <c r="EZ63" s="0"/>
      <c r="FA63" s="0"/>
      <c r="FB63" s="0"/>
      <c r="FC63" s="0"/>
      <c r="FD63" s="0"/>
      <c r="FE63" s="0"/>
      <c r="FF63" s="0"/>
      <c r="FG63" s="0"/>
      <c r="FH63" s="0"/>
      <c r="FI63" s="0"/>
      <c r="FJ63" s="0"/>
      <c r="FK63" s="0"/>
      <c r="FL63" s="0"/>
      <c r="FM63" s="0"/>
      <c r="FN63" s="0"/>
      <c r="FO63" s="0"/>
      <c r="FP63" s="0"/>
      <c r="FQ63" s="0"/>
      <c r="FR63" s="0"/>
      <c r="FS63" s="0"/>
      <c r="FT63" s="0"/>
      <c r="FU63" s="0"/>
      <c r="FV63" s="0"/>
      <c r="FW63" s="0"/>
      <c r="FX63" s="0"/>
      <c r="FY63" s="0"/>
      <c r="FZ63" s="0"/>
      <c r="GA63" s="0"/>
      <c r="GB63" s="0"/>
      <c r="GC63" s="0"/>
      <c r="GD63" s="0"/>
      <c r="GE63" s="0"/>
      <c r="GF63" s="0"/>
      <c r="GG63" s="0"/>
      <c r="GH63" s="0"/>
      <c r="GI63" s="0"/>
      <c r="GJ63" s="0"/>
      <c r="GK63" s="0"/>
      <c r="GL63" s="0"/>
      <c r="GM63" s="0"/>
      <c r="GN63" s="0"/>
      <c r="GO63" s="0"/>
      <c r="GP63" s="0"/>
      <c r="GQ63" s="0"/>
      <c r="GR63" s="0"/>
      <c r="GS63" s="0"/>
      <c r="GT63" s="0"/>
      <c r="GU63" s="0"/>
      <c r="GV63" s="0"/>
      <c r="GW63" s="0"/>
      <c r="GX63" s="0"/>
      <c r="GY63" s="0"/>
      <c r="GZ63" s="0"/>
      <c r="HA63" s="0"/>
      <c r="HB63" s="0"/>
      <c r="HC63" s="0"/>
      <c r="HD63" s="0"/>
      <c r="HE63" s="0"/>
      <c r="HF63" s="0"/>
      <c r="HG63" s="0"/>
      <c r="HH63" s="0"/>
      <c r="HI63" s="0"/>
      <c r="HJ63" s="0"/>
      <c r="HK63" s="0"/>
      <c r="HL63" s="0"/>
      <c r="HM63" s="0"/>
      <c r="HN63" s="0"/>
      <c r="HO63" s="0"/>
      <c r="HP63" s="0"/>
      <c r="HQ63" s="0"/>
      <c r="HR63" s="0"/>
      <c r="HS63" s="0"/>
      <c r="HT63" s="0"/>
      <c r="HU63" s="0"/>
      <c r="HV63" s="0"/>
      <c r="HW63" s="0"/>
      <c r="HX63" s="0"/>
      <c r="HY63" s="0"/>
      <c r="HZ63" s="0"/>
      <c r="IA63" s="0"/>
      <c r="IB63" s="0"/>
      <c r="IC63" s="0"/>
      <c r="ID63" s="0"/>
      <c r="IE63" s="0"/>
      <c r="IF63" s="0"/>
      <c r="IG63" s="0"/>
      <c r="IH63" s="0"/>
      <c r="II63" s="0"/>
      <c r="IJ63" s="0"/>
      <c r="IK63" s="0"/>
      <c r="IL63" s="0"/>
      <c r="IM63" s="0"/>
      <c r="IN63" s="0"/>
      <c r="IO63" s="0"/>
      <c r="IP63" s="0"/>
      <c r="IQ63" s="0"/>
      <c r="IR63" s="0"/>
      <c r="IS63" s="0"/>
      <c r="IT63" s="0"/>
      <c r="IU63" s="0"/>
      <c r="IV63" s="0"/>
      <c r="IW63" s="0"/>
      <c r="IX63" s="0"/>
      <c r="IY63" s="0"/>
      <c r="IZ63" s="0"/>
      <c r="JA63" s="0"/>
      <c r="JB63" s="0"/>
      <c r="JC63" s="0"/>
      <c r="JD63" s="0"/>
      <c r="JE63" s="0"/>
      <c r="JF63" s="0"/>
      <c r="JG63" s="0"/>
      <c r="JH63" s="0"/>
      <c r="JI63" s="0"/>
      <c r="JJ63" s="0"/>
      <c r="JK63" s="0"/>
      <c r="JL63" s="0"/>
      <c r="JM63" s="0"/>
      <c r="JN63" s="0"/>
      <c r="JO63" s="0"/>
      <c r="JP63" s="0"/>
      <c r="JQ63" s="0"/>
      <c r="JR63" s="0"/>
      <c r="JS63" s="0"/>
      <c r="JT63" s="0"/>
      <c r="JU63" s="0"/>
      <c r="JV63" s="0"/>
      <c r="JW63" s="0"/>
      <c r="JX63" s="0"/>
      <c r="JY63" s="0"/>
      <c r="JZ63" s="0"/>
      <c r="KA63" s="0"/>
      <c r="KB63" s="0"/>
      <c r="KC63" s="0"/>
      <c r="KD63" s="0"/>
      <c r="KE63" s="0"/>
      <c r="KF63" s="0"/>
      <c r="KG63" s="0"/>
      <c r="KH63" s="0"/>
      <c r="KI63" s="0"/>
      <c r="KJ63" s="0"/>
      <c r="KK63" s="0"/>
      <c r="KL63" s="0"/>
      <c r="KM63" s="0"/>
      <c r="KN63" s="0"/>
      <c r="KO63" s="0"/>
      <c r="KP63" s="0"/>
      <c r="KQ63" s="0"/>
      <c r="KR63" s="0"/>
      <c r="KS63" s="0"/>
      <c r="KT63" s="0"/>
      <c r="KU63" s="0"/>
      <c r="KV63" s="0"/>
      <c r="KW63" s="0"/>
      <c r="KX63" s="0"/>
      <c r="KY63" s="0"/>
      <c r="KZ63" s="0"/>
      <c r="LA63" s="0"/>
      <c r="LB63" s="0"/>
      <c r="LC63" s="0"/>
      <c r="LD63" s="0"/>
      <c r="LE63" s="0"/>
      <c r="LF63" s="0"/>
      <c r="LG63" s="0"/>
      <c r="LH63" s="0"/>
      <c r="LI63" s="0"/>
      <c r="LJ63" s="0"/>
      <c r="LK63" s="0"/>
      <c r="LL63" s="0"/>
      <c r="LM63" s="0"/>
      <c r="LN63" s="0"/>
      <c r="LO63" s="0"/>
      <c r="LP63" s="0"/>
      <c r="LQ63" s="0"/>
      <c r="LR63" s="0"/>
      <c r="LS63" s="0"/>
      <c r="LT63" s="0"/>
      <c r="LU63" s="0"/>
      <c r="LV63" s="0"/>
      <c r="LW63" s="0"/>
      <c r="LX63" s="0"/>
      <c r="LY63" s="0"/>
      <c r="LZ63" s="0"/>
      <c r="MA63" s="0"/>
      <c r="MB63" s="0"/>
      <c r="MC63" s="0"/>
      <c r="MD63" s="0"/>
      <c r="ME63" s="0"/>
      <c r="MF63" s="0"/>
      <c r="MG63" s="0"/>
      <c r="MH63" s="0"/>
      <c r="MI63" s="0"/>
      <c r="MJ63" s="0"/>
      <c r="MK63" s="0"/>
      <c r="ML63" s="0"/>
      <c r="MM63" s="0"/>
      <c r="MN63" s="0"/>
      <c r="MO63" s="0"/>
      <c r="MP63" s="0"/>
      <c r="MQ63" s="0"/>
      <c r="MR63" s="0"/>
      <c r="MS63" s="0"/>
      <c r="MT63" s="0"/>
      <c r="MU63" s="0"/>
      <c r="MV63" s="0"/>
      <c r="MW63" s="0"/>
      <c r="MX63" s="0"/>
      <c r="MY63" s="0"/>
      <c r="MZ63" s="0"/>
      <c r="NA63" s="0"/>
      <c r="NB63" s="0"/>
      <c r="NC63" s="0"/>
      <c r="ND63" s="0"/>
      <c r="NE63" s="0"/>
      <c r="NF63" s="0"/>
      <c r="NG63" s="0"/>
      <c r="NH63" s="0"/>
      <c r="NI63" s="0"/>
      <c r="NJ63" s="0"/>
      <c r="NK63" s="0"/>
      <c r="NL63" s="0"/>
      <c r="NM63" s="0"/>
      <c r="NN63" s="0"/>
      <c r="NO63" s="0"/>
      <c r="NP63" s="0"/>
      <c r="NQ63" s="0"/>
      <c r="NR63" s="0"/>
      <c r="NS63" s="0"/>
      <c r="NT63" s="0"/>
      <c r="NU63" s="0"/>
      <c r="NV63" s="0"/>
      <c r="NW63" s="0"/>
      <c r="NX63" s="0"/>
      <c r="NY63" s="0"/>
      <c r="NZ63" s="0"/>
      <c r="OA63" s="0"/>
      <c r="OB63" s="0"/>
      <c r="OC63" s="0"/>
      <c r="OD63" s="0"/>
      <c r="OE63" s="0"/>
      <c r="OF63" s="0"/>
      <c r="OG63" s="0"/>
      <c r="OH63" s="0"/>
      <c r="OI63" s="0"/>
      <c r="OJ63" s="0"/>
      <c r="OK63" s="0"/>
      <c r="OL63" s="0"/>
      <c r="OM63" s="0"/>
      <c r="ON63" s="0"/>
      <c r="OO63" s="0"/>
      <c r="OP63" s="0"/>
      <c r="OQ63" s="0"/>
      <c r="OR63" s="0"/>
      <c r="OS63" s="0"/>
      <c r="OT63" s="0"/>
      <c r="OU63" s="0"/>
      <c r="OV63" s="0"/>
      <c r="OW63" s="0"/>
      <c r="OX63" s="0"/>
      <c r="OY63" s="0"/>
      <c r="OZ63" s="0"/>
      <c r="PA63" s="0"/>
      <c r="PB63" s="0"/>
      <c r="PC63" s="0"/>
      <c r="PD63" s="0"/>
      <c r="PE63" s="0"/>
      <c r="PF63" s="0"/>
      <c r="PG63" s="0"/>
      <c r="PH63" s="0"/>
      <c r="PI63" s="0"/>
      <c r="PJ63" s="0"/>
      <c r="PK63" s="0"/>
      <c r="PL63" s="0"/>
      <c r="PM63" s="0"/>
      <c r="PN63" s="0"/>
      <c r="PO63" s="0"/>
      <c r="PP63" s="0"/>
      <c r="PQ63" s="0"/>
      <c r="PR63" s="0"/>
      <c r="PS63" s="0"/>
      <c r="PT63" s="0"/>
      <c r="PU63" s="0"/>
      <c r="PV63" s="0"/>
      <c r="PW63" s="0"/>
      <c r="PX63" s="0"/>
      <c r="PY63" s="0"/>
      <c r="PZ63" s="0"/>
      <c r="QA63" s="0"/>
      <c r="QB63" s="0"/>
      <c r="QC63" s="0"/>
      <c r="QD63" s="0"/>
      <c r="QE63" s="0"/>
      <c r="QF63" s="0"/>
      <c r="QG63" s="0"/>
      <c r="QH63" s="0"/>
      <c r="QI63" s="0"/>
      <c r="QJ63" s="0"/>
      <c r="QK63" s="0"/>
      <c r="QL63" s="0"/>
      <c r="QM63" s="0"/>
      <c r="QN63" s="0"/>
      <c r="QO63" s="0"/>
      <c r="QP63" s="0"/>
      <c r="QQ63" s="0"/>
      <c r="QR63" s="0"/>
      <c r="QS63" s="0"/>
      <c r="QT63" s="0"/>
      <c r="QU63" s="0"/>
      <c r="QV63" s="0"/>
      <c r="QW63" s="0"/>
      <c r="QX63" s="0"/>
      <c r="QY63" s="0"/>
      <c r="QZ63" s="0"/>
      <c r="RA63" s="0"/>
      <c r="RB63" s="0"/>
      <c r="RC63" s="0"/>
      <c r="RD63" s="0"/>
      <c r="RE63" s="0"/>
      <c r="RF63" s="0"/>
      <c r="RG63" s="0"/>
      <c r="RH63" s="0"/>
      <c r="RI63" s="0"/>
      <c r="RJ63" s="0"/>
      <c r="RK63" s="0"/>
      <c r="RL63" s="0"/>
      <c r="RM63" s="0"/>
      <c r="RN63" s="0"/>
      <c r="RO63" s="0"/>
      <c r="RP63" s="0"/>
      <c r="RQ63" s="0"/>
      <c r="RR63" s="0"/>
      <c r="RS63" s="0"/>
      <c r="RT63" s="0"/>
      <c r="RU63" s="0"/>
      <c r="RV63" s="0"/>
      <c r="RW63" s="0"/>
      <c r="RX63" s="0"/>
      <c r="RY63" s="0"/>
      <c r="RZ63" s="0"/>
      <c r="SA63" s="0"/>
      <c r="SB63" s="0"/>
      <c r="SC63" s="0"/>
      <c r="SD63" s="0"/>
      <c r="SE63" s="0"/>
      <c r="SF63" s="0"/>
      <c r="SG63" s="0"/>
      <c r="SH63" s="0"/>
      <c r="SI63" s="0"/>
      <c r="SJ63" s="0"/>
      <c r="SK63" s="0"/>
      <c r="SL63" s="0"/>
      <c r="SM63" s="0"/>
      <c r="SN63" s="0"/>
      <c r="SO63" s="0"/>
      <c r="SP63" s="0"/>
      <c r="SQ63" s="0"/>
      <c r="SR63" s="0"/>
      <c r="SS63" s="0"/>
      <c r="ST63" s="0"/>
      <c r="SU63" s="0"/>
      <c r="SV63" s="0"/>
      <c r="SW63" s="0"/>
      <c r="SX63" s="0"/>
      <c r="SY63" s="0"/>
      <c r="SZ63" s="0"/>
      <c r="TA63" s="0"/>
      <c r="TB63" s="0"/>
      <c r="TC63" s="0"/>
      <c r="TD63" s="0"/>
      <c r="TE63" s="0"/>
      <c r="TF63" s="0"/>
      <c r="TG63" s="0"/>
      <c r="TH63" s="0"/>
      <c r="TI63" s="0"/>
      <c r="TJ63" s="0"/>
      <c r="TK63" s="0"/>
      <c r="TL63" s="0"/>
      <c r="TM63" s="0"/>
      <c r="TN63" s="0"/>
      <c r="TO63" s="0"/>
      <c r="TP63" s="0"/>
      <c r="TQ63" s="0"/>
      <c r="TR63" s="0"/>
      <c r="TS63" s="0"/>
      <c r="TT63" s="0"/>
      <c r="TU63" s="0"/>
      <c r="TV63" s="0"/>
      <c r="TW63" s="0"/>
      <c r="TX63" s="0"/>
      <c r="TY63" s="0"/>
      <c r="TZ63" s="0"/>
      <c r="UA63" s="0"/>
      <c r="UB63" s="0"/>
      <c r="UC63" s="0"/>
      <c r="UD63" s="0"/>
      <c r="UE63" s="0"/>
      <c r="UF63" s="0"/>
      <c r="UG63" s="0"/>
      <c r="UH63" s="0"/>
      <c r="UI63" s="0"/>
      <c r="UJ63" s="0"/>
      <c r="UK63" s="0"/>
      <c r="UL63" s="0"/>
      <c r="UM63" s="0"/>
      <c r="UN63" s="0"/>
      <c r="UO63" s="0"/>
      <c r="UP63" s="0"/>
      <c r="UQ63" s="0"/>
      <c r="UR63" s="0"/>
      <c r="US63" s="0"/>
      <c r="UT63" s="0"/>
      <c r="UU63" s="0"/>
      <c r="UV63" s="0"/>
      <c r="UW63" s="0"/>
      <c r="UX63" s="0"/>
      <c r="UY63" s="0"/>
      <c r="UZ63" s="0"/>
      <c r="VA63" s="0"/>
      <c r="VB63" s="0"/>
      <c r="VC63" s="0"/>
      <c r="VD63" s="0"/>
      <c r="VE63" s="0"/>
      <c r="VF63" s="0"/>
      <c r="VG63" s="0"/>
      <c r="VH63" s="0"/>
      <c r="VI63" s="0"/>
      <c r="VJ63" s="0"/>
      <c r="VK63" s="0"/>
      <c r="VL63" s="0"/>
      <c r="VM63" s="0"/>
      <c r="VN63" s="0"/>
      <c r="VO63" s="0"/>
      <c r="VP63" s="0"/>
      <c r="VQ63" s="0"/>
      <c r="VR63" s="0"/>
      <c r="VS63" s="0"/>
      <c r="VT63" s="0"/>
      <c r="VU63" s="0"/>
      <c r="VV63" s="0"/>
      <c r="VW63" s="0"/>
      <c r="VX63" s="0"/>
      <c r="VY63" s="0"/>
      <c r="VZ63" s="0"/>
      <c r="WA63" s="0"/>
      <c r="WB63" s="0"/>
      <c r="WC63" s="0"/>
      <c r="WD63" s="0"/>
      <c r="WE63" s="0"/>
      <c r="WF63" s="0"/>
      <c r="WG63" s="0"/>
      <c r="WH63" s="0"/>
      <c r="WI63" s="0"/>
      <c r="WJ63" s="0"/>
      <c r="WK63" s="0"/>
      <c r="WL63" s="0"/>
      <c r="WM63" s="0"/>
      <c r="WN63" s="0"/>
      <c r="WO63" s="0"/>
      <c r="WP63" s="0"/>
      <c r="WQ63" s="0"/>
      <c r="WR63" s="0"/>
      <c r="WS63" s="0"/>
      <c r="WT63" s="0"/>
      <c r="WU63" s="0"/>
      <c r="WV63" s="0"/>
      <c r="WW63" s="0"/>
      <c r="WX63" s="0"/>
      <c r="WY63" s="0"/>
      <c r="WZ63" s="0"/>
      <c r="XA63" s="0"/>
      <c r="XB63" s="0"/>
      <c r="XC63" s="0"/>
      <c r="XD63" s="0"/>
      <c r="XE63" s="0"/>
      <c r="XF63" s="0"/>
      <c r="XG63" s="0"/>
      <c r="XH63" s="0"/>
      <c r="XI63" s="0"/>
      <c r="XJ63" s="0"/>
      <c r="XK63" s="0"/>
      <c r="XL63" s="0"/>
      <c r="XM63" s="0"/>
      <c r="XN63" s="0"/>
      <c r="XO63" s="0"/>
      <c r="XP63" s="0"/>
      <c r="XQ63" s="0"/>
      <c r="XR63" s="0"/>
      <c r="XS63" s="0"/>
      <c r="XT63" s="0"/>
      <c r="XU63" s="0"/>
      <c r="XV63" s="0"/>
      <c r="XW63" s="0"/>
      <c r="XX63" s="0"/>
      <c r="XY63" s="0"/>
      <c r="XZ63" s="0"/>
      <c r="YA63" s="0"/>
      <c r="YB63" s="0"/>
      <c r="YC63" s="0"/>
      <c r="YD63" s="0"/>
      <c r="YE63" s="0"/>
      <c r="YF63" s="0"/>
      <c r="YG63" s="0"/>
      <c r="YH63" s="0"/>
      <c r="YI63" s="0"/>
      <c r="YJ63" s="0"/>
      <c r="YK63" s="0"/>
      <c r="YL63" s="0"/>
      <c r="YM63" s="0"/>
      <c r="YN63" s="0"/>
      <c r="YO63" s="0"/>
      <c r="YP63" s="0"/>
      <c r="YQ63" s="0"/>
      <c r="YR63" s="0"/>
      <c r="YS63" s="0"/>
      <c r="YT63" s="0"/>
      <c r="YU63" s="0"/>
      <c r="YV63" s="0"/>
      <c r="YW63" s="0"/>
      <c r="YX63" s="0"/>
      <c r="YY63" s="0"/>
      <c r="YZ63" s="0"/>
      <c r="ZA63" s="0"/>
      <c r="ZB63" s="0"/>
      <c r="ZC63" s="0"/>
      <c r="ZD63" s="0"/>
      <c r="ZE63" s="0"/>
      <c r="ZF63" s="0"/>
      <c r="ZG63" s="0"/>
      <c r="ZH63" s="0"/>
      <c r="ZI63" s="0"/>
      <c r="ZJ63" s="0"/>
      <c r="ZK63" s="0"/>
      <c r="ZL63" s="0"/>
      <c r="ZM63" s="0"/>
      <c r="ZN63" s="0"/>
      <c r="ZO63" s="0"/>
      <c r="ZP63" s="0"/>
      <c r="ZQ63" s="0"/>
      <c r="ZR63" s="0"/>
      <c r="ZS63" s="0"/>
      <c r="ZT63" s="0"/>
      <c r="ZU63" s="0"/>
      <c r="ZV63" s="0"/>
      <c r="ZW63" s="0"/>
      <c r="ZX63" s="0"/>
      <c r="ZY63" s="0"/>
      <c r="ZZ63" s="0"/>
      <c r="AAA63" s="0"/>
      <c r="AAB63" s="0"/>
      <c r="AAC63" s="0"/>
      <c r="AAD63" s="0"/>
      <c r="AAE63" s="0"/>
      <c r="AAF63" s="0"/>
      <c r="AAG63" s="0"/>
      <c r="AAH63" s="0"/>
      <c r="AAI63" s="0"/>
      <c r="AAJ63" s="0"/>
      <c r="AAK63" s="0"/>
      <c r="AAL63" s="0"/>
      <c r="AAM63" s="0"/>
      <c r="AAN63" s="0"/>
      <c r="AAO63" s="0"/>
      <c r="AAP63" s="0"/>
      <c r="AAQ63" s="0"/>
      <c r="AAR63" s="0"/>
      <c r="AAS63" s="0"/>
      <c r="AAT63" s="0"/>
      <c r="AAU63" s="0"/>
      <c r="AAV63" s="0"/>
      <c r="AAW63" s="0"/>
      <c r="AAX63" s="0"/>
      <c r="AAY63" s="0"/>
      <c r="AAZ63" s="0"/>
      <c r="ABA63" s="0"/>
      <c r="ABB63" s="0"/>
      <c r="ABC63" s="0"/>
      <c r="ABD63" s="0"/>
      <c r="ABE63" s="0"/>
      <c r="ABF63" s="0"/>
      <c r="ABG63" s="0"/>
      <c r="ABH63" s="0"/>
      <c r="ABI63" s="0"/>
      <c r="ABJ63" s="0"/>
      <c r="ABK63" s="0"/>
      <c r="ABL63" s="0"/>
      <c r="ABM63" s="0"/>
      <c r="ABN63" s="0"/>
      <c r="ABO63" s="0"/>
      <c r="ABP63" s="0"/>
      <c r="ABQ63" s="0"/>
      <c r="ABR63" s="0"/>
      <c r="ABS63" s="0"/>
      <c r="ABT63" s="0"/>
      <c r="ABU63" s="0"/>
      <c r="ABV63" s="0"/>
      <c r="ABW63" s="0"/>
      <c r="ABX63" s="0"/>
      <c r="ABY63" s="0"/>
      <c r="ABZ63" s="0"/>
      <c r="ACA63" s="0"/>
      <c r="ACB63" s="0"/>
      <c r="ACC63" s="0"/>
      <c r="ACD63" s="0"/>
      <c r="ACE63" s="0"/>
      <c r="ACF63" s="0"/>
      <c r="ACG63" s="0"/>
      <c r="ACH63" s="0"/>
      <c r="ACI63" s="0"/>
      <c r="ACJ63" s="0"/>
      <c r="ACK63" s="0"/>
      <c r="ACL63" s="0"/>
      <c r="ACM63" s="0"/>
      <c r="ACN63" s="0"/>
      <c r="ACO63" s="0"/>
      <c r="ACP63" s="0"/>
      <c r="ACQ63" s="0"/>
      <c r="ACR63" s="0"/>
      <c r="ACS63" s="0"/>
      <c r="ACT63" s="0"/>
      <c r="ACU63" s="0"/>
      <c r="ACV63" s="0"/>
      <c r="ACW63" s="0"/>
      <c r="ACX63" s="0"/>
      <c r="ACY63" s="0"/>
      <c r="ACZ63" s="0"/>
      <c r="ADA63" s="0"/>
      <c r="ADB63" s="0"/>
      <c r="ADC63" s="0"/>
      <c r="ADD63" s="0"/>
      <c r="ADE63" s="0"/>
      <c r="ADF63" s="0"/>
      <c r="ADG63" s="0"/>
      <c r="ADH63" s="0"/>
      <c r="ADI63" s="0"/>
      <c r="ADJ63" s="0"/>
      <c r="ADK63" s="0"/>
      <c r="ADL63" s="0"/>
      <c r="ADM63" s="0"/>
      <c r="ADN63" s="0"/>
      <c r="ADO63" s="0"/>
      <c r="ADP63" s="0"/>
      <c r="ADQ63" s="0"/>
      <c r="ADR63" s="0"/>
      <c r="ADS63" s="0"/>
      <c r="ADT63" s="0"/>
      <c r="ADU63" s="0"/>
      <c r="ADV63" s="0"/>
      <c r="ADW63" s="0"/>
      <c r="ADX63" s="0"/>
      <c r="ADY63" s="0"/>
      <c r="ADZ63" s="0"/>
      <c r="AEA63" s="0"/>
      <c r="AEB63" s="0"/>
      <c r="AEC63" s="0"/>
      <c r="AED63" s="0"/>
      <c r="AEE63" s="0"/>
      <c r="AEF63" s="0"/>
      <c r="AEG63" s="0"/>
      <c r="AEH63" s="0"/>
      <c r="AEI63" s="0"/>
      <c r="AEJ63" s="0"/>
      <c r="AEK63" s="0"/>
      <c r="AEL63" s="0"/>
      <c r="AEM63" s="0"/>
      <c r="AEN63" s="0"/>
      <c r="AEO63" s="0"/>
      <c r="AEP63" s="0"/>
      <c r="AEQ63" s="0"/>
      <c r="AER63" s="0"/>
      <c r="AES63" s="0"/>
      <c r="AET63" s="0"/>
      <c r="AEU63" s="0"/>
      <c r="AEV63" s="0"/>
      <c r="AEW63" s="0"/>
      <c r="AEX63" s="0"/>
      <c r="AEY63" s="0"/>
      <c r="AEZ63" s="0"/>
      <c r="AFA63" s="0"/>
      <c r="AFB63" s="0"/>
      <c r="AFC63" s="0"/>
      <c r="AFD63" s="0"/>
      <c r="AFE63" s="0"/>
      <c r="AFF63" s="0"/>
      <c r="AFG63" s="0"/>
      <c r="AFH63" s="0"/>
      <c r="AFI63" s="0"/>
      <c r="AFJ63" s="0"/>
      <c r="AFK63" s="0"/>
      <c r="AFL63" s="0"/>
      <c r="AFM63" s="0"/>
      <c r="AFN63" s="0"/>
      <c r="AFO63" s="0"/>
      <c r="AFP63" s="0"/>
      <c r="AFQ63" s="0"/>
      <c r="AFR63" s="0"/>
      <c r="AFS63" s="0"/>
      <c r="AFT63" s="0"/>
      <c r="AFU63" s="0"/>
      <c r="AFV63" s="0"/>
      <c r="AFW63" s="0"/>
      <c r="AFX63" s="0"/>
      <c r="AFY63" s="0"/>
      <c r="AFZ63" s="0"/>
      <c r="AGA63" s="0"/>
      <c r="AGB63" s="0"/>
      <c r="AGC63" s="0"/>
      <c r="AGD63" s="0"/>
      <c r="AGE63" s="0"/>
      <c r="AGF63" s="0"/>
      <c r="AGG63" s="0"/>
      <c r="AGH63" s="0"/>
      <c r="AGI63" s="0"/>
      <c r="AGJ63" s="0"/>
      <c r="AGK63" s="0"/>
      <c r="AGL63" s="0"/>
      <c r="AGM63" s="0"/>
      <c r="AGN63" s="0"/>
      <c r="AGO63" s="0"/>
      <c r="AGP63" s="0"/>
      <c r="AGQ63" s="0"/>
      <c r="AGR63" s="0"/>
      <c r="AGS63" s="0"/>
      <c r="AGT63" s="0"/>
      <c r="AGU63" s="0"/>
      <c r="AGV63" s="0"/>
      <c r="AGW63" s="0"/>
      <c r="AGX63" s="0"/>
      <c r="AGY63" s="0"/>
      <c r="AGZ63" s="0"/>
      <c r="AHA63" s="0"/>
      <c r="AHB63" s="0"/>
      <c r="AHC63" s="0"/>
      <c r="AHD63" s="0"/>
      <c r="AHE63" s="0"/>
      <c r="AHF63" s="0"/>
      <c r="AHG63" s="0"/>
      <c r="AHH63" s="0"/>
      <c r="AHI63" s="0"/>
      <c r="AHJ63" s="0"/>
      <c r="AHK63" s="0"/>
      <c r="AHL63" s="0"/>
      <c r="AHM63" s="0"/>
      <c r="AHN63" s="0"/>
      <c r="AHO63" s="0"/>
      <c r="AHP63" s="0"/>
      <c r="AHQ63" s="0"/>
      <c r="AHR63" s="0"/>
      <c r="AHS63" s="0"/>
      <c r="AHT63" s="0"/>
      <c r="AHU63" s="0"/>
      <c r="AHV63" s="0"/>
      <c r="AHW63" s="0"/>
      <c r="AHX63" s="0"/>
      <c r="AHY63" s="0"/>
      <c r="AHZ63" s="0"/>
      <c r="AIA63" s="0"/>
      <c r="AIB63" s="0"/>
      <c r="AIC63" s="0"/>
      <c r="AID63" s="0"/>
      <c r="AIE63" s="0"/>
      <c r="AIF63" s="0"/>
      <c r="AIG63" s="0"/>
      <c r="AIH63" s="0"/>
      <c r="AII63" s="0"/>
      <c r="AIJ63" s="0"/>
      <c r="AIK63" s="0"/>
      <c r="AIL63" s="0"/>
      <c r="AIM63" s="0"/>
      <c r="AIN63" s="0"/>
      <c r="AIO63" s="0"/>
      <c r="AIP63" s="0"/>
      <c r="AIQ63" s="0"/>
      <c r="AIR63" s="0"/>
      <c r="AIS63" s="0"/>
      <c r="AIT63" s="0"/>
      <c r="AIU63" s="0"/>
      <c r="AIV63" s="0"/>
      <c r="AIW63" s="0"/>
      <c r="AIX63" s="0"/>
      <c r="AIY63" s="0"/>
      <c r="AIZ63" s="0"/>
      <c r="AJA63" s="0"/>
      <c r="AJB63" s="0"/>
      <c r="AJC63" s="0"/>
      <c r="AJD63" s="0"/>
      <c r="AJE63" s="0"/>
      <c r="AJF63" s="0"/>
      <c r="AJG63" s="0"/>
      <c r="AJH63" s="0"/>
      <c r="AJI63" s="0"/>
      <c r="AJJ63" s="0"/>
      <c r="AJK63" s="0"/>
      <c r="AJL63" s="0"/>
      <c r="AJM63" s="0"/>
      <c r="AJN63" s="0"/>
      <c r="AJO63" s="0"/>
      <c r="AJP63" s="0"/>
      <c r="AJQ63" s="0"/>
      <c r="AJR63" s="0"/>
      <c r="AJS63" s="0"/>
      <c r="AJT63" s="0"/>
      <c r="AJU63" s="0"/>
      <c r="AJV63" s="0"/>
      <c r="AJW63" s="0"/>
      <c r="AJX63" s="0"/>
      <c r="AJY63" s="0"/>
      <c r="AJZ63" s="0"/>
      <c r="AKA63" s="0"/>
      <c r="AKB63" s="0"/>
      <c r="AKC63" s="0"/>
      <c r="AKD63" s="0"/>
      <c r="AKE63" s="0"/>
      <c r="AKF63" s="0"/>
      <c r="AKG63" s="0"/>
      <c r="AKH63" s="0"/>
      <c r="AKI63" s="0"/>
      <c r="AKJ63" s="0"/>
      <c r="AKK63" s="0"/>
      <c r="AKL63" s="0"/>
      <c r="AKM63" s="0"/>
      <c r="AKN63" s="0"/>
      <c r="AKO63" s="0"/>
      <c r="AKP63" s="0"/>
      <c r="AKQ63" s="0"/>
      <c r="AKR63" s="0"/>
      <c r="AKS63" s="0"/>
      <c r="AKT63" s="0"/>
      <c r="AKU63" s="0"/>
      <c r="AKV63" s="0"/>
      <c r="AKW63" s="0"/>
      <c r="AKX63" s="0"/>
      <c r="AKY63" s="0"/>
      <c r="AKZ63" s="0"/>
      <c r="ALA63" s="0"/>
      <c r="ALB63" s="0"/>
      <c r="ALC63" s="0"/>
      <c r="ALD63" s="0"/>
      <c r="ALE63" s="0"/>
      <c r="ALF63" s="0"/>
      <c r="ALG63" s="0"/>
      <c r="ALH63" s="0"/>
      <c r="ALI63" s="0"/>
      <c r="ALJ63" s="0"/>
      <c r="ALK63" s="0"/>
      <c r="ALL63" s="0"/>
      <c r="ALM63" s="0"/>
      <c r="ALN63" s="0"/>
      <c r="ALO63" s="0"/>
      <c r="ALP63" s="0"/>
      <c r="ALQ63" s="0"/>
      <c r="ALR63" s="0"/>
      <c r="ALS63" s="0"/>
      <c r="ALT63" s="0"/>
      <c r="ALU63" s="0"/>
      <c r="ALV63" s="0"/>
      <c r="ALW63" s="0"/>
      <c r="ALX63" s="0"/>
      <c r="ALY63" s="0"/>
      <c r="ALZ63" s="0"/>
      <c r="AMA63" s="0"/>
      <c r="AMB63" s="0"/>
      <c r="AMC63" s="0"/>
      <c r="AMD63" s="0"/>
      <c r="AME63" s="0"/>
      <c r="AMF63" s="0"/>
      <c r="AMG63" s="0"/>
      <c r="AMH63" s="0"/>
      <c r="AMI63" s="0"/>
      <c r="AMJ63" s="0"/>
    </row>
    <row r="64" customFormat="false" ht="15.75" hidden="false" customHeight="false" outlineLevel="0" collapsed="false">
      <c r="A64" s="139"/>
      <c r="B64" s="35"/>
      <c r="C64" s="35"/>
      <c r="D64" s="35"/>
      <c r="E64" s="35"/>
      <c r="F64" s="35" t="n">
        <v>2</v>
      </c>
      <c r="G64" s="35" t="n">
        <v>6000</v>
      </c>
      <c r="H64" s="35" t="n">
        <f aca="false">(G64*F64)+1100*2+600*2</f>
        <v>15400</v>
      </c>
      <c r="I64" s="36" t="s">
        <v>100</v>
      </c>
      <c r="J64" s="37" t="n">
        <v>15400</v>
      </c>
      <c r="K64" s="35" t="n">
        <v>0</v>
      </c>
      <c r="L64" s="35"/>
      <c r="M64" s="0"/>
      <c r="N64" s="0"/>
      <c r="O64" s="0"/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0"/>
      <c r="AC64" s="0"/>
      <c r="AD64" s="0"/>
      <c r="AE64" s="0"/>
      <c r="AF64" s="0"/>
      <c r="AG64" s="0"/>
      <c r="AH64" s="0"/>
      <c r="AI64" s="0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0"/>
      <c r="BD64" s="0"/>
      <c r="BE64" s="0"/>
      <c r="BF64" s="0"/>
      <c r="BG64" s="0"/>
      <c r="BH64" s="0"/>
      <c r="BI64" s="0"/>
      <c r="BJ64" s="0"/>
      <c r="BK64" s="0"/>
      <c r="BL64" s="0"/>
      <c r="BM64" s="0"/>
      <c r="BN64" s="0"/>
      <c r="BO64" s="0"/>
      <c r="BP64" s="0"/>
      <c r="BQ64" s="0"/>
      <c r="BR64" s="0"/>
      <c r="BS64" s="0"/>
      <c r="BT64" s="0"/>
      <c r="BU64" s="0"/>
      <c r="BV64" s="0"/>
      <c r="BW64" s="0"/>
      <c r="BX64" s="0"/>
      <c r="BY64" s="0"/>
      <c r="BZ64" s="0"/>
      <c r="CA64" s="0"/>
      <c r="CB64" s="0"/>
      <c r="CC64" s="0"/>
      <c r="CD64" s="0"/>
      <c r="CE64" s="0"/>
      <c r="CF64" s="0"/>
      <c r="CG64" s="0"/>
      <c r="CH64" s="0"/>
      <c r="CI64" s="0"/>
      <c r="CJ64" s="0"/>
      <c r="CK64" s="0"/>
      <c r="CL64" s="0"/>
      <c r="CM64" s="0"/>
      <c r="CN64" s="0"/>
      <c r="CO64" s="0"/>
      <c r="CP64" s="0"/>
      <c r="CQ64" s="0"/>
      <c r="CR64" s="0"/>
      <c r="CS64" s="0"/>
      <c r="CT64" s="0"/>
      <c r="CU64" s="0"/>
      <c r="CV64" s="0"/>
      <c r="CW64" s="0"/>
      <c r="CX64" s="0"/>
      <c r="CY64" s="0"/>
      <c r="CZ64" s="0"/>
      <c r="DA64" s="0"/>
      <c r="DB64" s="0"/>
      <c r="DC64" s="0"/>
      <c r="DD64" s="0"/>
      <c r="DE64" s="0"/>
      <c r="DF64" s="0"/>
      <c r="DG64" s="0"/>
      <c r="DH64" s="0"/>
      <c r="DI64" s="0"/>
      <c r="DJ64" s="0"/>
      <c r="DK64" s="0"/>
      <c r="DL64" s="0"/>
      <c r="DM64" s="0"/>
      <c r="DN64" s="0"/>
      <c r="DO64" s="0"/>
      <c r="DP64" s="0"/>
      <c r="DQ64" s="0"/>
      <c r="DR64" s="0"/>
      <c r="DS64" s="0"/>
      <c r="DT64" s="0"/>
      <c r="DU64" s="0"/>
      <c r="DV64" s="0"/>
      <c r="DW64" s="0"/>
      <c r="DX64" s="0"/>
      <c r="DY64" s="0"/>
      <c r="DZ64" s="0"/>
      <c r="EA64" s="0"/>
      <c r="EB64" s="0"/>
      <c r="EC64" s="0"/>
      <c r="ED64" s="0"/>
      <c r="EE64" s="0"/>
      <c r="EF64" s="0"/>
      <c r="EG64" s="0"/>
      <c r="EH64" s="0"/>
      <c r="EI64" s="0"/>
      <c r="EJ64" s="0"/>
      <c r="EK64" s="0"/>
      <c r="EL64" s="0"/>
      <c r="EM64" s="0"/>
      <c r="EN64" s="0"/>
      <c r="EO64" s="0"/>
      <c r="EP64" s="0"/>
      <c r="EQ64" s="0"/>
      <c r="ER64" s="0"/>
      <c r="ES64" s="0"/>
      <c r="ET64" s="0"/>
      <c r="EU64" s="0"/>
      <c r="EV64" s="0"/>
      <c r="EW64" s="0"/>
      <c r="EX64" s="0"/>
      <c r="EY64" s="0"/>
      <c r="EZ64" s="0"/>
      <c r="FA64" s="0"/>
      <c r="FB64" s="0"/>
      <c r="FC64" s="0"/>
      <c r="FD64" s="0"/>
      <c r="FE64" s="0"/>
      <c r="FF64" s="0"/>
      <c r="FG64" s="0"/>
      <c r="FH64" s="0"/>
      <c r="FI64" s="0"/>
      <c r="FJ64" s="0"/>
      <c r="FK64" s="0"/>
      <c r="FL64" s="0"/>
      <c r="FM64" s="0"/>
      <c r="FN64" s="0"/>
      <c r="FO64" s="0"/>
      <c r="FP64" s="0"/>
      <c r="FQ64" s="0"/>
      <c r="FR64" s="0"/>
      <c r="FS64" s="0"/>
      <c r="FT64" s="0"/>
      <c r="FU64" s="0"/>
      <c r="FV64" s="0"/>
      <c r="FW64" s="0"/>
      <c r="FX64" s="0"/>
      <c r="FY64" s="0"/>
      <c r="FZ64" s="0"/>
      <c r="GA64" s="0"/>
      <c r="GB64" s="0"/>
      <c r="GC64" s="0"/>
      <c r="GD64" s="0"/>
      <c r="GE64" s="0"/>
      <c r="GF64" s="0"/>
      <c r="GG64" s="0"/>
      <c r="GH64" s="0"/>
      <c r="GI64" s="0"/>
      <c r="GJ64" s="0"/>
      <c r="GK64" s="0"/>
      <c r="GL64" s="0"/>
      <c r="GM64" s="0"/>
      <c r="GN64" s="0"/>
      <c r="GO64" s="0"/>
      <c r="GP64" s="0"/>
      <c r="GQ64" s="0"/>
      <c r="GR64" s="0"/>
      <c r="GS64" s="0"/>
      <c r="GT64" s="0"/>
      <c r="GU64" s="0"/>
      <c r="GV64" s="0"/>
      <c r="GW64" s="0"/>
      <c r="GX64" s="0"/>
      <c r="GY64" s="0"/>
      <c r="GZ64" s="0"/>
      <c r="HA64" s="0"/>
      <c r="HB64" s="0"/>
      <c r="HC64" s="0"/>
      <c r="HD64" s="0"/>
      <c r="HE64" s="0"/>
      <c r="HF64" s="0"/>
      <c r="HG64" s="0"/>
      <c r="HH64" s="0"/>
      <c r="HI64" s="0"/>
      <c r="HJ64" s="0"/>
      <c r="HK64" s="0"/>
      <c r="HL64" s="0"/>
      <c r="HM64" s="0"/>
      <c r="HN64" s="0"/>
      <c r="HO64" s="0"/>
      <c r="HP64" s="0"/>
      <c r="HQ64" s="0"/>
      <c r="HR64" s="0"/>
      <c r="HS64" s="0"/>
      <c r="HT64" s="0"/>
      <c r="HU64" s="0"/>
      <c r="HV64" s="0"/>
      <c r="HW64" s="0"/>
      <c r="HX64" s="0"/>
      <c r="HY64" s="0"/>
      <c r="HZ64" s="0"/>
      <c r="IA64" s="0"/>
      <c r="IB64" s="0"/>
      <c r="IC64" s="0"/>
      <c r="ID64" s="0"/>
      <c r="IE64" s="0"/>
      <c r="IF64" s="0"/>
      <c r="IG64" s="0"/>
      <c r="IH64" s="0"/>
      <c r="II64" s="0"/>
      <c r="IJ64" s="0"/>
      <c r="IK64" s="0"/>
      <c r="IL64" s="0"/>
      <c r="IM64" s="0"/>
      <c r="IN64" s="0"/>
      <c r="IO64" s="0"/>
      <c r="IP64" s="0"/>
      <c r="IQ64" s="0"/>
      <c r="IR64" s="0"/>
      <c r="IS64" s="0"/>
      <c r="IT64" s="0"/>
      <c r="IU64" s="0"/>
      <c r="IV64" s="0"/>
      <c r="IW64" s="0"/>
      <c r="IX64" s="0"/>
      <c r="IY64" s="0"/>
      <c r="IZ64" s="0"/>
      <c r="JA64" s="0"/>
      <c r="JB64" s="0"/>
      <c r="JC64" s="0"/>
      <c r="JD64" s="0"/>
      <c r="JE64" s="0"/>
      <c r="JF64" s="0"/>
      <c r="JG64" s="0"/>
      <c r="JH64" s="0"/>
      <c r="JI64" s="0"/>
      <c r="JJ64" s="0"/>
      <c r="JK64" s="0"/>
      <c r="JL64" s="0"/>
      <c r="JM64" s="0"/>
      <c r="JN64" s="0"/>
      <c r="JO64" s="0"/>
      <c r="JP64" s="0"/>
      <c r="JQ64" s="0"/>
      <c r="JR64" s="0"/>
      <c r="JS64" s="0"/>
      <c r="JT64" s="0"/>
      <c r="JU64" s="0"/>
      <c r="JV64" s="0"/>
      <c r="JW64" s="0"/>
      <c r="JX64" s="0"/>
      <c r="JY64" s="0"/>
      <c r="JZ64" s="0"/>
      <c r="KA64" s="0"/>
      <c r="KB64" s="0"/>
      <c r="KC64" s="0"/>
      <c r="KD64" s="0"/>
      <c r="KE64" s="0"/>
      <c r="KF64" s="0"/>
      <c r="KG64" s="0"/>
      <c r="KH64" s="0"/>
      <c r="KI64" s="0"/>
      <c r="KJ64" s="0"/>
      <c r="KK64" s="0"/>
      <c r="KL64" s="0"/>
      <c r="KM64" s="0"/>
      <c r="KN64" s="0"/>
      <c r="KO64" s="0"/>
      <c r="KP64" s="0"/>
      <c r="KQ64" s="0"/>
      <c r="KR64" s="0"/>
      <c r="KS64" s="0"/>
      <c r="KT64" s="0"/>
      <c r="KU64" s="0"/>
      <c r="KV64" s="0"/>
      <c r="KW64" s="0"/>
      <c r="KX64" s="0"/>
      <c r="KY64" s="0"/>
      <c r="KZ64" s="0"/>
      <c r="LA64" s="0"/>
      <c r="LB64" s="0"/>
      <c r="LC64" s="0"/>
      <c r="LD64" s="0"/>
      <c r="LE64" s="0"/>
      <c r="LF64" s="0"/>
      <c r="LG64" s="0"/>
      <c r="LH64" s="0"/>
      <c r="LI64" s="0"/>
      <c r="LJ64" s="0"/>
      <c r="LK64" s="0"/>
      <c r="LL64" s="0"/>
      <c r="LM64" s="0"/>
      <c r="LN64" s="0"/>
      <c r="LO64" s="0"/>
      <c r="LP64" s="0"/>
      <c r="LQ64" s="0"/>
      <c r="LR64" s="0"/>
      <c r="LS64" s="0"/>
      <c r="LT64" s="0"/>
      <c r="LU64" s="0"/>
      <c r="LV64" s="0"/>
      <c r="LW64" s="0"/>
      <c r="LX64" s="0"/>
      <c r="LY64" s="0"/>
      <c r="LZ64" s="0"/>
      <c r="MA64" s="0"/>
      <c r="MB64" s="0"/>
      <c r="MC64" s="0"/>
      <c r="MD64" s="0"/>
      <c r="ME64" s="0"/>
      <c r="MF64" s="0"/>
      <c r="MG64" s="0"/>
      <c r="MH64" s="0"/>
      <c r="MI64" s="0"/>
      <c r="MJ64" s="0"/>
      <c r="MK64" s="0"/>
      <c r="ML64" s="0"/>
      <c r="MM64" s="0"/>
      <c r="MN64" s="0"/>
      <c r="MO64" s="0"/>
      <c r="MP64" s="0"/>
      <c r="MQ64" s="0"/>
      <c r="MR64" s="0"/>
      <c r="MS64" s="0"/>
      <c r="MT64" s="0"/>
      <c r="MU64" s="0"/>
      <c r="MV64" s="0"/>
      <c r="MW64" s="0"/>
      <c r="MX64" s="0"/>
      <c r="MY64" s="0"/>
      <c r="MZ64" s="0"/>
      <c r="NA64" s="0"/>
      <c r="NB64" s="0"/>
      <c r="NC64" s="0"/>
      <c r="ND64" s="0"/>
      <c r="NE64" s="0"/>
      <c r="NF64" s="0"/>
      <c r="NG64" s="0"/>
      <c r="NH64" s="0"/>
      <c r="NI64" s="0"/>
      <c r="NJ64" s="0"/>
      <c r="NK64" s="0"/>
      <c r="NL64" s="0"/>
      <c r="NM64" s="0"/>
      <c r="NN64" s="0"/>
      <c r="NO64" s="0"/>
      <c r="NP64" s="0"/>
      <c r="NQ64" s="0"/>
      <c r="NR64" s="0"/>
      <c r="NS64" s="0"/>
      <c r="NT64" s="0"/>
      <c r="NU64" s="0"/>
      <c r="NV64" s="0"/>
      <c r="NW64" s="0"/>
      <c r="NX64" s="0"/>
      <c r="NY64" s="0"/>
      <c r="NZ64" s="0"/>
      <c r="OA64" s="0"/>
      <c r="OB64" s="0"/>
      <c r="OC64" s="0"/>
      <c r="OD64" s="0"/>
      <c r="OE64" s="0"/>
      <c r="OF64" s="0"/>
      <c r="OG64" s="0"/>
      <c r="OH64" s="0"/>
      <c r="OI64" s="0"/>
      <c r="OJ64" s="0"/>
      <c r="OK64" s="0"/>
      <c r="OL64" s="0"/>
      <c r="OM64" s="0"/>
      <c r="ON64" s="0"/>
      <c r="OO64" s="0"/>
      <c r="OP64" s="0"/>
      <c r="OQ64" s="0"/>
      <c r="OR64" s="0"/>
      <c r="OS64" s="0"/>
      <c r="OT64" s="0"/>
      <c r="OU64" s="0"/>
      <c r="OV64" s="0"/>
      <c r="OW64" s="0"/>
      <c r="OX64" s="0"/>
      <c r="OY64" s="0"/>
      <c r="OZ64" s="0"/>
      <c r="PA64" s="0"/>
      <c r="PB64" s="0"/>
      <c r="PC64" s="0"/>
      <c r="PD64" s="0"/>
      <c r="PE64" s="0"/>
      <c r="PF64" s="0"/>
      <c r="PG64" s="0"/>
      <c r="PH64" s="0"/>
      <c r="PI64" s="0"/>
      <c r="PJ64" s="0"/>
      <c r="PK64" s="0"/>
      <c r="PL64" s="0"/>
      <c r="PM64" s="0"/>
      <c r="PN64" s="0"/>
      <c r="PO64" s="0"/>
      <c r="PP64" s="0"/>
      <c r="PQ64" s="0"/>
      <c r="PR64" s="0"/>
      <c r="PS64" s="0"/>
      <c r="PT64" s="0"/>
      <c r="PU64" s="0"/>
      <c r="PV64" s="0"/>
      <c r="PW64" s="0"/>
      <c r="PX64" s="0"/>
      <c r="PY64" s="0"/>
      <c r="PZ64" s="0"/>
      <c r="QA64" s="0"/>
      <c r="QB64" s="0"/>
      <c r="QC64" s="0"/>
      <c r="QD64" s="0"/>
      <c r="QE64" s="0"/>
      <c r="QF64" s="0"/>
      <c r="QG64" s="0"/>
      <c r="QH64" s="0"/>
      <c r="QI64" s="0"/>
      <c r="QJ64" s="0"/>
      <c r="QK64" s="0"/>
      <c r="QL64" s="0"/>
      <c r="QM64" s="0"/>
      <c r="QN64" s="0"/>
      <c r="QO64" s="0"/>
      <c r="QP64" s="0"/>
      <c r="QQ64" s="0"/>
      <c r="QR64" s="0"/>
      <c r="QS64" s="0"/>
      <c r="QT64" s="0"/>
      <c r="QU64" s="0"/>
      <c r="QV64" s="0"/>
      <c r="QW64" s="0"/>
      <c r="QX64" s="0"/>
      <c r="QY64" s="0"/>
      <c r="QZ64" s="0"/>
      <c r="RA64" s="0"/>
      <c r="RB64" s="0"/>
      <c r="RC64" s="0"/>
      <c r="RD64" s="0"/>
      <c r="RE64" s="0"/>
      <c r="RF64" s="0"/>
      <c r="RG64" s="0"/>
      <c r="RH64" s="0"/>
      <c r="RI64" s="0"/>
      <c r="RJ64" s="0"/>
      <c r="RK64" s="0"/>
      <c r="RL64" s="0"/>
      <c r="RM64" s="0"/>
      <c r="RN64" s="0"/>
      <c r="RO64" s="0"/>
      <c r="RP64" s="0"/>
      <c r="RQ64" s="0"/>
      <c r="RR64" s="0"/>
      <c r="RS64" s="0"/>
      <c r="RT64" s="0"/>
      <c r="RU64" s="0"/>
      <c r="RV64" s="0"/>
      <c r="RW64" s="0"/>
      <c r="RX64" s="0"/>
      <c r="RY64" s="0"/>
      <c r="RZ64" s="0"/>
      <c r="SA64" s="0"/>
      <c r="SB64" s="0"/>
      <c r="SC64" s="0"/>
      <c r="SD64" s="0"/>
      <c r="SE64" s="0"/>
      <c r="SF64" s="0"/>
      <c r="SG64" s="0"/>
      <c r="SH64" s="0"/>
      <c r="SI64" s="0"/>
      <c r="SJ64" s="0"/>
      <c r="SK64" s="0"/>
      <c r="SL64" s="0"/>
      <c r="SM64" s="0"/>
      <c r="SN64" s="0"/>
      <c r="SO64" s="0"/>
      <c r="SP64" s="0"/>
      <c r="SQ64" s="0"/>
      <c r="SR64" s="0"/>
      <c r="SS64" s="0"/>
      <c r="ST64" s="0"/>
      <c r="SU64" s="0"/>
      <c r="SV64" s="0"/>
      <c r="SW64" s="0"/>
      <c r="SX64" s="0"/>
      <c r="SY64" s="0"/>
      <c r="SZ64" s="0"/>
      <c r="TA64" s="0"/>
      <c r="TB64" s="0"/>
      <c r="TC64" s="0"/>
      <c r="TD64" s="0"/>
      <c r="TE64" s="0"/>
      <c r="TF64" s="0"/>
      <c r="TG64" s="0"/>
      <c r="TH64" s="0"/>
      <c r="TI64" s="0"/>
      <c r="TJ64" s="0"/>
      <c r="TK64" s="0"/>
      <c r="TL64" s="0"/>
      <c r="TM64" s="0"/>
      <c r="TN64" s="0"/>
      <c r="TO64" s="0"/>
      <c r="TP64" s="0"/>
      <c r="TQ64" s="0"/>
      <c r="TR64" s="0"/>
      <c r="TS64" s="0"/>
      <c r="TT64" s="0"/>
      <c r="TU64" s="0"/>
      <c r="TV64" s="0"/>
      <c r="TW64" s="0"/>
      <c r="TX64" s="0"/>
      <c r="TY64" s="0"/>
      <c r="TZ64" s="0"/>
      <c r="UA64" s="0"/>
      <c r="UB64" s="0"/>
      <c r="UC64" s="0"/>
      <c r="UD64" s="0"/>
      <c r="UE64" s="0"/>
      <c r="UF64" s="0"/>
      <c r="UG64" s="0"/>
      <c r="UH64" s="0"/>
      <c r="UI64" s="0"/>
      <c r="UJ64" s="0"/>
      <c r="UK64" s="0"/>
      <c r="UL64" s="0"/>
      <c r="UM64" s="0"/>
      <c r="UN64" s="0"/>
      <c r="UO64" s="0"/>
      <c r="UP64" s="0"/>
      <c r="UQ64" s="0"/>
      <c r="UR64" s="0"/>
      <c r="US64" s="0"/>
      <c r="UT64" s="0"/>
      <c r="UU64" s="0"/>
      <c r="UV64" s="0"/>
      <c r="UW64" s="0"/>
      <c r="UX64" s="0"/>
      <c r="UY64" s="0"/>
      <c r="UZ64" s="0"/>
      <c r="VA64" s="0"/>
      <c r="VB64" s="0"/>
      <c r="VC64" s="0"/>
      <c r="VD64" s="0"/>
      <c r="VE64" s="0"/>
      <c r="VF64" s="0"/>
      <c r="VG64" s="0"/>
      <c r="VH64" s="0"/>
      <c r="VI64" s="0"/>
      <c r="VJ64" s="0"/>
      <c r="VK64" s="0"/>
      <c r="VL64" s="0"/>
      <c r="VM64" s="0"/>
      <c r="VN64" s="0"/>
      <c r="VO64" s="0"/>
      <c r="VP64" s="0"/>
      <c r="VQ64" s="0"/>
      <c r="VR64" s="0"/>
      <c r="VS64" s="0"/>
      <c r="VT64" s="0"/>
      <c r="VU64" s="0"/>
      <c r="VV64" s="0"/>
      <c r="VW64" s="0"/>
      <c r="VX64" s="0"/>
      <c r="VY64" s="0"/>
      <c r="VZ64" s="0"/>
      <c r="WA64" s="0"/>
      <c r="WB64" s="0"/>
      <c r="WC64" s="0"/>
      <c r="WD64" s="0"/>
      <c r="WE64" s="0"/>
      <c r="WF64" s="0"/>
      <c r="WG64" s="0"/>
      <c r="WH64" s="0"/>
      <c r="WI64" s="0"/>
      <c r="WJ64" s="0"/>
      <c r="WK64" s="0"/>
      <c r="WL64" s="0"/>
      <c r="WM64" s="0"/>
      <c r="WN64" s="0"/>
      <c r="WO64" s="0"/>
      <c r="WP64" s="0"/>
      <c r="WQ64" s="0"/>
      <c r="WR64" s="0"/>
      <c r="WS64" s="0"/>
      <c r="WT64" s="0"/>
      <c r="WU64" s="0"/>
      <c r="WV64" s="0"/>
      <c r="WW64" s="0"/>
      <c r="WX64" s="0"/>
      <c r="WY64" s="0"/>
      <c r="WZ64" s="0"/>
      <c r="XA64" s="0"/>
      <c r="XB64" s="0"/>
      <c r="XC64" s="0"/>
      <c r="XD64" s="0"/>
      <c r="XE64" s="0"/>
      <c r="XF64" s="0"/>
      <c r="XG64" s="0"/>
      <c r="XH64" s="0"/>
      <c r="XI64" s="0"/>
      <c r="XJ64" s="0"/>
      <c r="XK64" s="0"/>
      <c r="XL64" s="0"/>
      <c r="XM64" s="0"/>
      <c r="XN64" s="0"/>
      <c r="XO64" s="0"/>
      <c r="XP64" s="0"/>
      <c r="XQ64" s="0"/>
      <c r="XR64" s="0"/>
      <c r="XS64" s="0"/>
      <c r="XT64" s="0"/>
      <c r="XU64" s="0"/>
      <c r="XV64" s="0"/>
      <c r="XW64" s="0"/>
      <c r="XX64" s="0"/>
      <c r="XY64" s="0"/>
      <c r="XZ64" s="0"/>
      <c r="YA64" s="0"/>
      <c r="YB64" s="0"/>
      <c r="YC64" s="0"/>
      <c r="YD64" s="0"/>
      <c r="YE64" s="0"/>
      <c r="YF64" s="0"/>
      <c r="YG64" s="0"/>
      <c r="YH64" s="0"/>
      <c r="YI64" s="0"/>
      <c r="YJ64" s="0"/>
      <c r="YK64" s="0"/>
      <c r="YL64" s="0"/>
      <c r="YM64" s="0"/>
      <c r="YN64" s="0"/>
      <c r="YO64" s="0"/>
      <c r="YP64" s="0"/>
      <c r="YQ64" s="0"/>
      <c r="YR64" s="0"/>
      <c r="YS64" s="0"/>
      <c r="YT64" s="0"/>
      <c r="YU64" s="0"/>
      <c r="YV64" s="0"/>
      <c r="YW64" s="0"/>
      <c r="YX64" s="0"/>
      <c r="YY64" s="0"/>
      <c r="YZ64" s="0"/>
      <c r="ZA64" s="0"/>
      <c r="ZB64" s="0"/>
      <c r="ZC64" s="0"/>
      <c r="ZD64" s="0"/>
      <c r="ZE64" s="0"/>
      <c r="ZF64" s="0"/>
      <c r="ZG64" s="0"/>
      <c r="ZH64" s="0"/>
      <c r="ZI64" s="0"/>
      <c r="ZJ64" s="0"/>
      <c r="ZK64" s="0"/>
      <c r="ZL64" s="0"/>
      <c r="ZM64" s="0"/>
      <c r="ZN64" s="0"/>
      <c r="ZO64" s="0"/>
      <c r="ZP64" s="0"/>
      <c r="ZQ64" s="0"/>
      <c r="ZR64" s="0"/>
      <c r="ZS64" s="0"/>
      <c r="ZT64" s="0"/>
      <c r="ZU64" s="0"/>
      <c r="ZV64" s="0"/>
      <c r="ZW64" s="0"/>
      <c r="ZX64" s="0"/>
      <c r="ZY64" s="0"/>
      <c r="ZZ64" s="0"/>
      <c r="AAA64" s="0"/>
      <c r="AAB64" s="0"/>
      <c r="AAC64" s="0"/>
      <c r="AAD64" s="0"/>
      <c r="AAE64" s="0"/>
      <c r="AAF64" s="0"/>
      <c r="AAG64" s="0"/>
      <c r="AAH64" s="0"/>
      <c r="AAI64" s="0"/>
      <c r="AAJ64" s="0"/>
      <c r="AAK64" s="0"/>
      <c r="AAL64" s="0"/>
      <c r="AAM64" s="0"/>
      <c r="AAN64" s="0"/>
      <c r="AAO64" s="0"/>
      <c r="AAP64" s="0"/>
      <c r="AAQ64" s="0"/>
      <c r="AAR64" s="0"/>
      <c r="AAS64" s="0"/>
      <c r="AAT64" s="0"/>
      <c r="AAU64" s="0"/>
      <c r="AAV64" s="0"/>
      <c r="AAW64" s="0"/>
      <c r="AAX64" s="0"/>
      <c r="AAY64" s="0"/>
      <c r="AAZ64" s="0"/>
      <c r="ABA64" s="0"/>
      <c r="ABB64" s="0"/>
      <c r="ABC64" s="0"/>
      <c r="ABD64" s="0"/>
      <c r="ABE64" s="0"/>
      <c r="ABF64" s="0"/>
      <c r="ABG64" s="0"/>
      <c r="ABH64" s="0"/>
      <c r="ABI64" s="0"/>
      <c r="ABJ64" s="0"/>
      <c r="ABK64" s="0"/>
      <c r="ABL64" s="0"/>
      <c r="ABM64" s="0"/>
      <c r="ABN64" s="0"/>
      <c r="ABO64" s="0"/>
      <c r="ABP64" s="0"/>
      <c r="ABQ64" s="0"/>
      <c r="ABR64" s="0"/>
      <c r="ABS64" s="0"/>
      <c r="ABT64" s="0"/>
      <c r="ABU64" s="0"/>
      <c r="ABV64" s="0"/>
      <c r="ABW64" s="0"/>
      <c r="ABX64" s="0"/>
      <c r="ABY64" s="0"/>
      <c r="ABZ64" s="0"/>
      <c r="ACA64" s="0"/>
      <c r="ACB64" s="0"/>
      <c r="ACC64" s="0"/>
      <c r="ACD64" s="0"/>
      <c r="ACE64" s="0"/>
      <c r="ACF64" s="0"/>
      <c r="ACG64" s="0"/>
      <c r="ACH64" s="0"/>
      <c r="ACI64" s="0"/>
      <c r="ACJ64" s="0"/>
      <c r="ACK64" s="0"/>
      <c r="ACL64" s="0"/>
      <c r="ACM64" s="0"/>
      <c r="ACN64" s="0"/>
      <c r="ACO64" s="0"/>
      <c r="ACP64" s="0"/>
      <c r="ACQ64" s="0"/>
      <c r="ACR64" s="0"/>
      <c r="ACS64" s="0"/>
      <c r="ACT64" s="0"/>
      <c r="ACU64" s="0"/>
      <c r="ACV64" s="0"/>
      <c r="ACW64" s="0"/>
      <c r="ACX64" s="0"/>
      <c r="ACY64" s="0"/>
      <c r="ACZ64" s="0"/>
      <c r="ADA64" s="0"/>
      <c r="ADB64" s="0"/>
      <c r="ADC64" s="0"/>
      <c r="ADD64" s="0"/>
      <c r="ADE64" s="0"/>
      <c r="ADF64" s="0"/>
      <c r="ADG64" s="0"/>
      <c r="ADH64" s="0"/>
      <c r="ADI64" s="0"/>
      <c r="ADJ64" s="0"/>
      <c r="ADK64" s="0"/>
      <c r="ADL64" s="0"/>
      <c r="ADM64" s="0"/>
      <c r="ADN64" s="0"/>
      <c r="ADO64" s="0"/>
      <c r="ADP64" s="0"/>
      <c r="ADQ64" s="0"/>
      <c r="ADR64" s="0"/>
      <c r="ADS64" s="0"/>
      <c r="ADT64" s="0"/>
      <c r="ADU64" s="0"/>
      <c r="ADV64" s="0"/>
      <c r="ADW64" s="0"/>
      <c r="ADX64" s="0"/>
      <c r="ADY64" s="0"/>
      <c r="ADZ64" s="0"/>
      <c r="AEA64" s="0"/>
      <c r="AEB64" s="0"/>
      <c r="AEC64" s="0"/>
      <c r="AED64" s="0"/>
      <c r="AEE64" s="0"/>
      <c r="AEF64" s="0"/>
      <c r="AEG64" s="0"/>
      <c r="AEH64" s="0"/>
      <c r="AEI64" s="0"/>
      <c r="AEJ64" s="0"/>
      <c r="AEK64" s="0"/>
      <c r="AEL64" s="0"/>
      <c r="AEM64" s="0"/>
      <c r="AEN64" s="0"/>
      <c r="AEO64" s="0"/>
      <c r="AEP64" s="0"/>
      <c r="AEQ64" s="0"/>
      <c r="AER64" s="0"/>
      <c r="AES64" s="0"/>
      <c r="AET64" s="0"/>
      <c r="AEU64" s="0"/>
      <c r="AEV64" s="0"/>
      <c r="AEW64" s="0"/>
      <c r="AEX64" s="0"/>
      <c r="AEY64" s="0"/>
      <c r="AEZ64" s="0"/>
      <c r="AFA64" s="0"/>
      <c r="AFB64" s="0"/>
      <c r="AFC64" s="0"/>
      <c r="AFD64" s="0"/>
      <c r="AFE64" s="0"/>
      <c r="AFF64" s="0"/>
      <c r="AFG64" s="0"/>
      <c r="AFH64" s="0"/>
      <c r="AFI64" s="0"/>
      <c r="AFJ64" s="0"/>
      <c r="AFK64" s="0"/>
      <c r="AFL64" s="0"/>
      <c r="AFM64" s="0"/>
      <c r="AFN64" s="0"/>
      <c r="AFO64" s="0"/>
      <c r="AFP64" s="0"/>
      <c r="AFQ64" s="0"/>
      <c r="AFR64" s="0"/>
      <c r="AFS64" s="0"/>
      <c r="AFT64" s="0"/>
      <c r="AFU64" s="0"/>
      <c r="AFV64" s="0"/>
      <c r="AFW64" s="0"/>
      <c r="AFX64" s="0"/>
      <c r="AFY64" s="0"/>
      <c r="AFZ64" s="0"/>
      <c r="AGA64" s="0"/>
      <c r="AGB64" s="0"/>
      <c r="AGC64" s="0"/>
      <c r="AGD64" s="0"/>
      <c r="AGE64" s="0"/>
      <c r="AGF64" s="0"/>
      <c r="AGG64" s="0"/>
      <c r="AGH64" s="0"/>
      <c r="AGI64" s="0"/>
      <c r="AGJ64" s="0"/>
      <c r="AGK64" s="0"/>
      <c r="AGL64" s="0"/>
      <c r="AGM64" s="0"/>
      <c r="AGN64" s="0"/>
      <c r="AGO64" s="0"/>
      <c r="AGP64" s="0"/>
      <c r="AGQ64" s="0"/>
      <c r="AGR64" s="0"/>
      <c r="AGS64" s="0"/>
      <c r="AGT64" s="0"/>
      <c r="AGU64" s="0"/>
      <c r="AGV64" s="0"/>
      <c r="AGW64" s="0"/>
      <c r="AGX64" s="0"/>
      <c r="AGY64" s="0"/>
      <c r="AGZ64" s="0"/>
      <c r="AHA64" s="0"/>
      <c r="AHB64" s="0"/>
      <c r="AHC64" s="0"/>
      <c r="AHD64" s="0"/>
      <c r="AHE64" s="0"/>
      <c r="AHF64" s="0"/>
      <c r="AHG64" s="0"/>
      <c r="AHH64" s="0"/>
      <c r="AHI64" s="0"/>
      <c r="AHJ64" s="0"/>
      <c r="AHK64" s="0"/>
      <c r="AHL64" s="0"/>
      <c r="AHM64" s="0"/>
      <c r="AHN64" s="0"/>
      <c r="AHO64" s="0"/>
      <c r="AHP64" s="0"/>
      <c r="AHQ64" s="0"/>
      <c r="AHR64" s="0"/>
      <c r="AHS64" s="0"/>
      <c r="AHT64" s="0"/>
      <c r="AHU64" s="0"/>
      <c r="AHV64" s="0"/>
      <c r="AHW64" s="0"/>
      <c r="AHX64" s="0"/>
      <c r="AHY64" s="0"/>
      <c r="AHZ64" s="0"/>
      <c r="AIA64" s="0"/>
      <c r="AIB64" s="0"/>
      <c r="AIC64" s="0"/>
      <c r="AID64" s="0"/>
      <c r="AIE64" s="0"/>
      <c r="AIF64" s="0"/>
      <c r="AIG64" s="0"/>
      <c r="AIH64" s="0"/>
      <c r="AII64" s="0"/>
      <c r="AIJ64" s="0"/>
      <c r="AIK64" s="0"/>
      <c r="AIL64" s="0"/>
      <c r="AIM64" s="0"/>
      <c r="AIN64" s="0"/>
      <c r="AIO64" s="0"/>
      <c r="AIP64" s="0"/>
      <c r="AIQ64" s="0"/>
      <c r="AIR64" s="0"/>
      <c r="AIS64" s="0"/>
      <c r="AIT64" s="0"/>
      <c r="AIU64" s="0"/>
      <c r="AIV64" s="0"/>
      <c r="AIW64" s="0"/>
      <c r="AIX64" s="0"/>
      <c r="AIY64" s="0"/>
      <c r="AIZ64" s="0"/>
      <c r="AJA64" s="0"/>
      <c r="AJB64" s="0"/>
      <c r="AJC64" s="0"/>
      <c r="AJD64" s="0"/>
      <c r="AJE64" s="0"/>
      <c r="AJF64" s="0"/>
      <c r="AJG64" s="0"/>
      <c r="AJH64" s="0"/>
      <c r="AJI64" s="0"/>
      <c r="AJJ64" s="0"/>
      <c r="AJK64" s="0"/>
      <c r="AJL64" s="0"/>
      <c r="AJM64" s="0"/>
      <c r="AJN64" s="0"/>
      <c r="AJO64" s="0"/>
      <c r="AJP64" s="0"/>
      <c r="AJQ64" s="0"/>
      <c r="AJR64" s="0"/>
      <c r="AJS64" s="0"/>
      <c r="AJT64" s="0"/>
      <c r="AJU64" s="0"/>
      <c r="AJV64" s="0"/>
      <c r="AJW64" s="0"/>
      <c r="AJX64" s="0"/>
      <c r="AJY64" s="0"/>
      <c r="AJZ64" s="0"/>
      <c r="AKA64" s="0"/>
      <c r="AKB64" s="0"/>
      <c r="AKC64" s="0"/>
      <c r="AKD64" s="0"/>
      <c r="AKE64" s="0"/>
      <c r="AKF64" s="0"/>
      <c r="AKG64" s="0"/>
      <c r="AKH64" s="0"/>
      <c r="AKI64" s="0"/>
      <c r="AKJ64" s="0"/>
      <c r="AKK64" s="0"/>
      <c r="AKL64" s="0"/>
      <c r="AKM64" s="0"/>
      <c r="AKN64" s="0"/>
      <c r="AKO64" s="0"/>
      <c r="AKP64" s="0"/>
      <c r="AKQ64" s="0"/>
      <c r="AKR64" s="0"/>
      <c r="AKS64" s="0"/>
      <c r="AKT64" s="0"/>
      <c r="AKU64" s="0"/>
      <c r="AKV64" s="0"/>
      <c r="AKW64" s="0"/>
      <c r="AKX64" s="0"/>
      <c r="AKY64" s="0"/>
      <c r="AKZ64" s="0"/>
      <c r="ALA64" s="0"/>
      <c r="ALB64" s="0"/>
      <c r="ALC64" s="0"/>
      <c r="ALD64" s="0"/>
      <c r="ALE64" s="0"/>
      <c r="ALF64" s="0"/>
      <c r="ALG64" s="0"/>
      <c r="ALH64" s="0"/>
      <c r="ALI64" s="0"/>
      <c r="ALJ64" s="0"/>
      <c r="ALK64" s="0"/>
      <c r="ALL64" s="0"/>
      <c r="ALM64" s="0"/>
      <c r="ALN64" s="0"/>
      <c r="ALO64" s="0"/>
      <c r="ALP64" s="0"/>
      <c r="ALQ64" s="0"/>
      <c r="ALR64" s="0"/>
      <c r="ALS64" s="0"/>
      <c r="ALT64" s="0"/>
      <c r="ALU64" s="0"/>
      <c r="ALV64" s="0"/>
      <c r="ALW64" s="0"/>
      <c r="ALX64" s="0"/>
      <c r="ALY64" s="0"/>
      <c r="ALZ64" s="0"/>
      <c r="AMA64" s="0"/>
      <c r="AMB64" s="0"/>
      <c r="AMC64" s="0"/>
      <c r="AMD64" s="0"/>
      <c r="AME64" s="0"/>
      <c r="AMF64" s="0"/>
      <c r="AMG64" s="0"/>
      <c r="AMH64" s="0"/>
      <c r="AMI64" s="0"/>
      <c r="AMJ64" s="0"/>
    </row>
    <row r="65" s="103" customFormat="true" ht="15.75" hidden="false" customHeight="false" outlineLevel="0" collapsed="false">
      <c r="A65" s="137" t="s">
        <v>1768</v>
      </c>
      <c r="B65" s="98" t="s">
        <v>1769</v>
      </c>
      <c r="C65" s="98" t="s">
        <v>98</v>
      </c>
      <c r="D65" s="98" t="s">
        <v>63</v>
      </c>
      <c r="E65" s="98" t="n">
        <v>120845</v>
      </c>
      <c r="F65" s="98" t="n">
        <v>2</v>
      </c>
      <c r="G65" s="98" t="n">
        <v>3670</v>
      </c>
      <c r="H65" s="98" t="n">
        <f aca="false">G65*F65</f>
        <v>7340</v>
      </c>
      <c r="I65" s="101" t="s">
        <v>1770</v>
      </c>
      <c r="J65" s="102" t="n">
        <v>18350</v>
      </c>
      <c r="K65" s="98" t="n">
        <f aca="false">H65+H66+H67+H68+H69+H70+H71+H72-J65-J66-J67-J68-J69-J70-J71-J72</f>
        <v>-8365</v>
      </c>
      <c r="L65" s="98"/>
    </row>
    <row r="66" s="103" customFormat="true" ht="15.75" hidden="false" customHeight="false" outlineLevel="0" collapsed="false">
      <c r="A66" s="137"/>
      <c r="B66" s="98"/>
      <c r="C66" s="98"/>
      <c r="D66" s="98"/>
      <c r="E66" s="98"/>
      <c r="F66" s="98" t="n">
        <v>2</v>
      </c>
      <c r="G66" s="98" t="n">
        <v>5000</v>
      </c>
      <c r="H66" s="98" t="n">
        <f aca="false">(G66*F66)+600*2</f>
        <v>11200</v>
      </c>
      <c r="I66" s="101" t="s">
        <v>1771</v>
      </c>
      <c r="J66" s="102" t="n">
        <v>13400</v>
      </c>
      <c r="K66" s="98" t="n">
        <v>0</v>
      </c>
      <c r="L66" s="98"/>
    </row>
    <row r="67" s="103" customFormat="true" ht="15.75" hidden="false" customHeight="false" outlineLevel="0" collapsed="false">
      <c r="A67" s="137"/>
      <c r="B67" s="98"/>
      <c r="C67" s="98"/>
      <c r="D67" s="98"/>
      <c r="E67" s="98"/>
      <c r="F67" s="98" t="n">
        <v>2</v>
      </c>
      <c r="G67" s="98" t="n">
        <v>5000</v>
      </c>
      <c r="H67" s="98" t="n">
        <f aca="false">G67*F67</f>
        <v>10000</v>
      </c>
      <c r="I67" s="101" t="s">
        <v>1772</v>
      </c>
      <c r="J67" s="102" t="n">
        <v>7340</v>
      </c>
      <c r="K67" s="98" t="n">
        <v>0</v>
      </c>
      <c r="L67" s="98"/>
    </row>
    <row r="68" s="103" customFormat="true" ht="15.75" hidden="false" customHeight="false" outlineLevel="0" collapsed="false">
      <c r="A68" s="137"/>
      <c r="B68" s="98"/>
      <c r="C68" s="98"/>
      <c r="D68" s="98"/>
      <c r="E68" s="98"/>
      <c r="F68" s="98" t="n">
        <v>2</v>
      </c>
      <c r="G68" s="98" t="n">
        <v>3670</v>
      </c>
      <c r="H68" s="98" t="n">
        <f aca="false">G68*F68</f>
        <v>7340</v>
      </c>
      <c r="I68" s="101" t="s">
        <v>1773</v>
      </c>
      <c r="J68" s="102" t="n">
        <v>14400</v>
      </c>
      <c r="K68" s="98" t="n">
        <v>0</v>
      </c>
      <c r="L68" s="98"/>
    </row>
    <row r="69" s="103" customFormat="true" ht="15.75" hidden="false" customHeight="false" outlineLevel="0" collapsed="false">
      <c r="A69" s="137"/>
      <c r="B69" s="98"/>
      <c r="C69" s="98"/>
      <c r="D69" s="98"/>
      <c r="E69" s="98"/>
      <c r="F69" s="98" t="n">
        <v>2</v>
      </c>
      <c r="G69" s="98" t="n">
        <v>5000</v>
      </c>
      <c r="H69" s="98" t="n">
        <f aca="false">(G69*F69)+1100+600</f>
        <v>11700</v>
      </c>
      <c r="I69" s="101" t="s">
        <v>1774</v>
      </c>
      <c r="J69" s="102" t="n">
        <v>18350</v>
      </c>
      <c r="K69" s="98" t="n">
        <v>0</v>
      </c>
      <c r="L69" s="98"/>
    </row>
    <row r="70" s="103" customFormat="true" ht="15.75" hidden="false" customHeight="false" outlineLevel="0" collapsed="false">
      <c r="A70" s="137"/>
      <c r="B70" s="98"/>
      <c r="C70" s="98"/>
      <c r="D70" s="98"/>
      <c r="E70" s="98"/>
      <c r="F70" s="98" t="n">
        <v>5</v>
      </c>
      <c r="G70" s="98" t="n">
        <v>3853.5</v>
      </c>
      <c r="H70" s="98" t="n">
        <f aca="false">G70*F70</f>
        <v>19267.5</v>
      </c>
      <c r="I70" s="101" t="s">
        <v>1775</v>
      </c>
      <c r="J70" s="102" t="n">
        <v>12200</v>
      </c>
      <c r="K70" s="98" t="n">
        <v>0</v>
      </c>
      <c r="L70" s="98"/>
    </row>
    <row r="71" s="103" customFormat="true" ht="15.75" hidden="false" customHeight="false" outlineLevel="0" collapsed="false">
      <c r="A71" s="137"/>
      <c r="B71" s="98"/>
      <c r="C71" s="98"/>
      <c r="D71" s="98"/>
      <c r="E71" s="98"/>
      <c r="F71" s="98" t="n">
        <v>2</v>
      </c>
      <c r="G71" s="98" t="n">
        <v>5000</v>
      </c>
      <c r="H71" s="98" t="n">
        <f aca="false">(G71*F71)+1100</f>
        <v>11100</v>
      </c>
      <c r="I71" s="101" t="s">
        <v>1776</v>
      </c>
      <c r="J71" s="102" t="n">
        <v>7340</v>
      </c>
      <c r="K71" s="98" t="n">
        <v>0</v>
      </c>
      <c r="L71" s="98"/>
    </row>
    <row r="72" s="103" customFormat="true" ht="15.75" hidden="false" customHeight="false" outlineLevel="0" collapsed="false">
      <c r="A72" s="137"/>
      <c r="B72" s="98"/>
      <c r="C72" s="98"/>
      <c r="D72" s="98"/>
      <c r="E72" s="98"/>
      <c r="F72" s="98" t="n">
        <v>5</v>
      </c>
      <c r="G72" s="98" t="n">
        <v>3853.5</v>
      </c>
      <c r="H72" s="98" t="n">
        <f aca="false">G72*F72</f>
        <v>19267.5</v>
      </c>
      <c r="I72" s="101" t="s">
        <v>1777</v>
      </c>
      <c r="J72" s="102" t="n">
        <v>14200</v>
      </c>
      <c r="K72" s="98" t="n">
        <v>0</v>
      </c>
      <c r="L72" s="98"/>
    </row>
    <row r="73" customFormat="false" ht="15.75" hidden="false" customHeight="false" outlineLevel="0" collapsed="false">
      <c r="A73" s="138" t="s">
        <v>1328</v>
      </c>
      <c r="B73" s="98" t="s">
        <v>1329</v>
      </c>
      <c r="C73" s="98" t="s">
        <v>98</v>
      </c>
      <c r="D73" s="98" t="s">
        <v>47</v>
      </c>
      <c r="E73" s="98" t="n">
        <v>19540</v>
      </c>
      <c r="F73" s="98" t="n">
        <v>2</v>
      </c>
      <c r="G73" s="98" t="n">
        <v>3670</v>
      </c>
      <c r="H73" s="98" t="n">
        <f aca="false">G73*F73</f>
        <v>7340</v>
      </c>
      <c r="I73" s="101" t="s">
        <v>1330</v>
      </c>
      <c r="J73" s="102" t="n">
        <v>7340</v>
      </c>
      <c r="K73" s="98" t="n">
        <f aca="false">H73+H74-J73-J74</f>
        <v>-1000</v>
      </c>
      <c r="L73" s="98"/>
      <c r="M73" s="0"/>
      <c r="N73" s="0"/>
      <c r="O73" s="0"/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0"/>
      <c r="AC73" s="0"/>
      <c r="AD73" s="0"/>
      <c r="AE73" s="0"/>
      <c r="AF73" s="0"/>
      <c r="AG73" s="0"/>
      <c r="AH73" s="0"/>
      <c r="AI73" s="0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0"/>
      <c r="BD73" s="0"/>
      <c r="BE73" s="0"/>
      <c r="BF73" s="0"/>
      <c r="BG73" s="0"/>
      <c r="BH73" s="0"/>
      <c r="BI73" s="0"/>
      <c r="BJ73" s="0"/>
      <c r="BK73" s="0"/>
      <c r="BL73" s="0"/>
      <c r="BM73" s="0"/>
      <c r="BN73" s="0"/>
      <c r="BO73" s="0"/>
      <c r="BP73" s="0"/>
      <c r="BQ73" s="0"/>
      <c r="BR73" s="0"/>
      <c r="BS73" s="0"/>
      <c r="BT73" s="0"/>
      <c r="BU73" s="0"/>
      <c r="BV73" s="0"/>
      <c r="BW73" s="0"/>
      <c r="BX73" s="0"/>
      <c r="BY73" s="0"/>
      <c r="BZ73" s="0"/>
      <c r="CA73" s="0"/>
      <c r="CB73" s="0"/>
      <c r="CC73" s="0"/>
      <c r="CD73" s="0"/>
      <c r="CE73" s="0"/>
      <c r="CF73" s="0"/>
      <c r="CG73" s="0"/>
      <c r="CH73" s="0"/>
      <c r="CI73" s="0"/>
      <c r="CJ73" s="0"/>
      <c r="CK73" s="0"/>
      <c r="CL73" s="0"/>
      <c r="CM73" s="0"/>
      <c r="CN73" s="0"/>
      <c r="CO73" s="0"/>
      <c r="CP73" s="0"/>
      <c r="CQ73" s="0"/>
      <c r="CR73" s="0"/>
      <c r="CS73" s="0"/>
      <c r="CT73" s="0"/>
      <c r="CU73" s="0"/>
      <c r="CV73" s="0"/>
      <c r="CW73" s="0"/>
      <c r="CX73" s="0"/>
      <c r="CY73" s="0"/>
      <c r="CZ73" s="0"/>
      <c r="DA73" s="0"/>
      <c r="DB73" s="0"/>
      <c r="DC73" s="0"/>
      <c r="DD73" s="0"/>
      <c r="DE73" s="0"/>
      <c r="DF73" s="0"/>
      <c r="DG73" s="0"/>
      <c r="DH73" s="0"/>
      <c r="DI73" s="0"/>
      <c r="DJ73" s="0"/>
      <c r="DK73" s="0"/>
      <c r="DL73" s="0"/>
      <c r="DM73" s="0"/>
      <c r="DN73" s="0"/>
      <c r="DO73" s="0"/>
      <c r="DP73" s="0"/>
      <c r="DQ73" s="0"/>
      <c r="DR73" s="0"/>
      <c r="DS73" s="0"/>
      <c r="DT73" s="0"/>
      <c r="DU73" s="0"/>
      <c r="DV73" s="0"/>
      <c r="DW73" s="0"/>
      <c r="DX73" s="0"/>
      <c r="DY73" s="0"/>
      <c r="DZ73" s="0"/>
      <c r="EA73" s="0"/>
      <c r="EB73" s="0"/>
      <c r="EC73" s="0"/>
      <c r="ED73" s="0"/>
      <c r="EE73" s="0"/>
      <c r="EF73" s="0"/>
      <c r="EG73" s="0"/>
      <c r="EH73" s="0"/>
      <c r="EI73" s="0"/>
      <c r="EJ73" s="0"/>
      <c r="EK73" s="0"/>
      <c r="EL73" s="0"/>
      <c r="EM73" s="0"/>
      <c r="EN73" s="0"/>
      <c r="EO73" s="0"/>
      <c r="EP73" s="0"/>
      <c r="EQ73" s="0"/>
      <c r="ER73" s="0"/>
      <c r="ES73" s="0"/>
      <c r="ET73" s="0"/>
      <c r="EU73" s="0"/>
      <c r="EV73" s="0"/>
      <c r="EW73" s="0"/>
      <c r="EX73" s="0"/>
      <c r="EY73" s="0"/>
      <c r="EZ73" s="0"/>
      <c r="FA73" s="0"/>
      <c r="FB73" s="0"/>
      <c r="FC73" s="0"/>
      <c r="FD73" s="0"/>
      <c r="FE73" s="0"/>
      <c r="FF73" s="0"/>
      <c r="FG73" s="0"/>
      <c r="FH73" s="0"/>
      <c r="FI73" s="0"/>
      <c r="FJ73" s="0"/>
      <c r="FK73" s="0"/>
      <c r="FL73" s="0"/>
      <c r="FM73" s="0"/>
      <c r="FN73" s="0"/>
      <c r="FO73" s="0"/>
      <c r="FP73" s="0"/>
      <c r="FQ73" s="0"/>
      <c r="FR73" s="0"/>
      <c r="FS73" s="0"/>
      <c r="FT73" s="0"/>
      <c r="FU73" s="0"/>
      <c r="FV73" s="0"/>
      <c r="FW73" s="0"/>
      <c r="FX73" s="0"/>
      <c r="FY73" s="0"/>
      <c r="FZ73" s="0"/>
      <c r="GA73" s="0"/>
      <c r="GB73" s="0"/>
      <c r="GC73" s="0"/>
      <c r="GD73" s="0"/>
      <c r="GE73" s="0"/>
      <c r="GF73" s="0"/>
      <c r="GG73" s="0"/>
      <c r="GH73" s="0"/>
      <c r="GI73" s="0"/>
      <c r="GJ73" s="0"/>
      <c r="GK73" s="0"/>
      <c r="GL73" s="0"/>
      <c r="GM73" s="0"/>
      <c r="GN73" s="0"/>
      <c r="GO73" s="0"/>
      <c r="GP73" s="0"/>
      <c r="GQ73" s="0"/>
      <c r="GR73" s="0"/>
      <c r="GS73" s="0"/>
      <c r="GT73" s="0"/>
      <c r="GU73" s="0"/>
      <c r="GV73" s="0"/>
      <c r="GW73" s="0"/>
      <c r="GX73" s="0"/>
      <c r="GY73" s="0"/>
      <c r="GZ73" s="0"/>
      <c r="HA73" s="0"/>
      <c r="HB73" s="0"/>
      <c r="HC73" s="0"/>
      <c r="HD73" s="0"/>
      <c r="HE73" s="0"/>
      <c r="HF73" s="0"/>
      <c r="HG73" s="0"/>
      <c r="HH73" s="0"/>
      <c r="HI73" s="0"/>
      <c r="HJ73" s="0"/>
      <c r="HK73" s="0"/>
      <c r="HL73" s="0"/>
      <c r="HM73" s="0"/>
      <c r="HN73" s="0"/>
      <c r="HO73" s="0"/>
      <c r="HP73" s="0"/>
      <c r="HQ73" s="0"/>
      <c r="HR73" s="0"/>
      <c r="HS73" s="0"/>
      <c r="HT73" s="0"/>
      <c r="HU73" s="0"/>
      <c r="HV73" s="0"/>
      <c r="HW73" s="0"/>
      <c r="HX73" s="0"/>
      <c r="HY73" s="0"/>
      <c r="HZ73" s="0"/>
      <c r="IA73" s="0"/>
      <c r="IB73" s="0"/>
      <c r="IC73" s="0"/>
      <c r="ID73" s="0"/>
      <c r="IE73" s="0"/>
      <c r="IF73" s="0"/>
      <c r="IG73" s="0"/>
      <c r="IH73" s="0"/>
      <c r="II73" s="0"/>
      <c r="IJ73" s="0"/>
      <c r="IK73" s="0"/>
      <c r="IL73" s="0"/>
      <c r="IM73" s="0"/>
      <c r="IN73" s="0"/>
      <c r="IO73" s="0"/>
      <c r="IP73" s="0"/>
      <c r="IQ73" s="0"/>
      <c r="IR73" s="0"/>
      <c r="IS73" s="0"/>
      <c r="IT73" s="0"/>
      <c r="IU73" s="0"/>
      <c r="IV73" s="0"/>
      <c r="IW73" s="0"/>
      <c r="IX73" s="0"/>
      <c r="IY73" s="0"/>
      <c r="IZ73" s="0"/>
      <c r="JA73" s="0"/>
      <c r="JB73" s="0"/>
      <c r="JC73" s="0"/>
      <c r="JD73" s="0"/>
      <c r="JE73" s="0"/>
      <c r="JF73" s="0"/>
      <c r="JG73" s="0"/>
      <c r="JH73" s="0"/>
      <c r="JI73" s="0"/>
      <c r="JJ73" s="0"/>
      <c r="JK73" s="0"/>
      <c r="JL73" s="0"/>
      <c r="JM73" s="0"/>
      <c r="JN73" s="0"/>
      <c r="JO73" s="0"/>
      <c r="JP73" s="0"/>
      <c r="JQ73" s="0"/>
      <c r="JR73" s="0"/>
      <c r="JS73" s="0"/>
      <c r="JT73" s="0"/>
      <c r="JU73" s="0"/>
      <c r="JV73" s="0"/>
      <c r="JW73" s="0"/>
      <c r="JX73" s="0"/>
      <c r="JY73" s="0"/>
      <c r="JZ73" s="0"/>
      <c r="KA73" s="0"/>
      <c r="KB73" s="0"/>
      <c r="KC73" s="0"/>
      <c r="KD73" s="0"/>
      <c r="KE73" s="0"/>
      <c r="KF73" s="0"/>
      <c r="KG73" s="0"/>
      <c r="KH73" s="0"/>
      <c r="KI73" s="0"/>
      <c r="KJ73" s="0"/>
      <c r="KK73" s="0"/>
      <c r="KL73" s="0"/>
      <c r="KM73" s="0"/>
      <c r="KN73" s="0"/>
      <c r="KO73" s="0"/>
      <c r="KP73" s="0"/>
      <c r="KQ73" s="0"/>
      <c r="KR73" s="0"/>
      <c r="KS73" s="0"/>
      <c r="KT73" s="0"/>
      <c r="KU73" s="0"/>
      <c r="KV73" s="0"/>
      <c r="KW73" s="0"/>
      <c r="KX73" s="0"/>
      <c r="KY73" s="0"/>
      <c r="KZ73" s="0"/>
      <c r="LA73" s="0"/>
      <c r="LB73" s="0"/>
      <c r="LC73" s="0"/>
      <c r="LD73" s="0"/>
      <c r="LE73" s="0"/>
      <c r="LF73" s="0"/>
      <c r="LG73" s="0"/>
      <c r="LH73" s="0"/>
      <c r="LI73" s="0"/>
      <c r="LJ73" s="0"/>
      <c r="LK73" s="0"/>
      <c r="LL73" s="0"/>
      <c r="LM73" s="0"/>
      <c r="LN73" s="0"/>
      <c r="LO73" s="0"/>
      <c r="LP73" s="0"/>
      <c r="LQ73" s="0"/>
      <c r="LR73" s="0"/>
      <c r="LS73" s="0"/>
      <c r="LT73" s="0"/>
      <c r="LU73" s="0"/>
      <c r="LV73" s="0"/>
      <c r="LW73" s="0"/>
      <c r="LX73" s="0"/>
      <c r="LY73" s="0"/>
      <c r="LZ73" s="0"/>
      <c r="MA73" s="0"/>
      <c r="MB73" s="0"/>
      <c r="MC73" s="0"/>
      <c r="MD73" s="0"/>
      <c r="ME73" s="0"/>
      <c r="MF73" s="0"/>
      <c r="MG73" s="0"/>
      <c r="MH73" s="0"/>
      <c r="MI73" s="0"/>
      <c r="MJ73" s="0"/>
      <c r="MK73" s="0"/>
      <c r="ML73" s="0"/>
      <c r="MM73" s="0"/>
      <c r="MN73" s="0"/>
      <c r="MO73" s="0"/>
      <c r="MP73" s="0"/>
      <c r="MQ73" s="0"/>
      <c r="MR73" s="0"/>
      <c r="MS73" s="0"/>
      <c r="MT73" s="0"/>
      <c r="MU73" s="0"/>
      <c r="MV73" s="0"/>
      <c r="MW73" s="0"/>
      <c r="MX73" s="0"/>
      <c r="MY73" s="0"/>
      <c r="MZ73" s="0"/>
      <c r="NA73" s="0"/>
      <c r="NB73" s="0"/>
      <c r="NC73" s="0"/>
      <c r="ND73" s="0"/>
      <c r="NE73" s="0"/>
      <c r="NF73" s="0"/>
      <c r="NG73" s="0"/>
      <c r="NH73" s="0"/>
      <c r="NI73" s="0"/>
      <c r="NJ73" s="0"/>
      <c r="NK73" s="0"/>
      <c r="NL73" s="0"/>
      <c r="NM73" s="0"/>
      <c r="NN73" s="0"/>
      <c r="NO73" s="0"/>
      <c r="NP73" s="0"/>
      <c r="NQ73" s="0"/>
      <c r="NR73" s="0"/>
      <c r="NS73" s="0"/>
      <c r="NT73" s="0"/>
      <c r="NU73" s="0"/>
      <c r="NV73" s="0"/>
      <c r="NW73" s="0"/>
      <c r="NX73" s="0"/>
      <c r="NY73" s="0"/>
      <c r="NZ73" s="0"/>
      <c r="OA73" s="0"/>
      <c r="OB73" s="0"/>
      <c r="OC73" s="0"/>
      <c r="OD73" s="0"/>
      <c r="OE73" s="0"/>
      <c r="OF73" s="0"/>
      <c r="OG73" s="0"/>
      <c r="OH73" s="0"/>
      <c r="OI73" s="0"/>
      <c r="OJ73" s="0"/>
      <c r="OK73" s="0"/>
      <c r="OL73" s="0"/>
      <c r="OM73" s="0"/>
      <c r="ON73" s="0"/>
      <c r="OO73" s="0"/>
      <c r="OP73" s="0"/>
      <c r="OQ73" s="0"/>
      <c r="OR73" s="0"/>
      <c r="OS73" s="0"/>
      <c r="OT73" s="0"/>
      <c r="OU73" s="0"/>
      <c r="OV73" s="0"/>
      <c r="OW73" s="0"/>
      <c r="OX73" s="0"/>
      <c r="OY73" s="0"/>
      <c r="OZ73" s="0"/>
      <c r="PA73" s="0"/>
      <c r="PB73" s="0"/>
      <c r="PC73" s="0"/>
      <c r="PD73" s="0"/>
      <c r="PE73" s="0"/>
      <c r="PF73" s="0"/>
      <c r="PG73" s="0"/>
      <c r="PH73" s="0"/>
      <c r="PI73" s="0"/>
      <c r="PJ73" s="0"/>
      <c r="PK73" s="0"/>
      <c r="PL73" s="0"/>
      <c r="PM73" s="0"/>
      <c r="PN73" s="0"/>
      <c r="PO73" s="0"/>
      <c r="PP73" s="0"/>
      <c r="PQ73" s="0"/>
      <c r="PR73" s="0"/>
      <c r="PS73" s="0"/>
      <c r="PT73" s="0"/>
      <c r="PU73" s="0"/>
      <c r="PV73" s="0"/>
      <c r="PW73" s="0"/>
      <c r="PX73" s="0"/>
      <c r="PY73" s="0"/>
      <c r="PZ73" s="0"/>
      <c r="QA73" s="0"/>
      <c r="QB73" s="0"/>
      <c r="QC73" s="0"/>
      <c r="QD73" s="0"/>
      <c r="QE73" s="0"/>
      <c r="QF73" s="0"/>
      <c r="QG73" s="0"/>
      <c r="QH73" s="0"/>
      <c r="QI73" s="0"/>
      <c r="QJ73" s="0"/>
      <c r="QK73" s="0"/>
      <c r="QL73" s="0"/>
      <c r="QM73" s="0"/>
      <c r="QN73" s="0"/>
      <c r="QO73" s="0"/>
      <c r="QP73" s="0"/>
      <c r="QQ73" s="0"/>
      <c r="QR73" s="0"/>
      <c r="QS73" s="0"/>
      <c r="QT73" s="0"/>
      <c r="QU73" s="0"/>
      <c r="QV73" s="0"/>
      <c r="QW73" s="0"/>
      <c r="QX73" s="0"/>
      <c r="QY73" s="0"/>
      <c r="QZ73" s="0"/>
      <c r="RA73" s="0"/>
      <c r="RB73" s="0"/>
      <c r="RC73" s="0"/>
      <c r="RD73" s="0"/>
      <c r="RE73" s="0"/>
      <c r="RF73" s="0"/>
      <c r="RG73" s="0"/>
      <c r="RH73" s="0"/>
      <c r="RI73" s="0"/>
      <c r="RJ73" s="0"/>
      <c r="RK73" s="0"/>
      <c r="RL73" s="0"/>
      <c r="RM73" s="0"/>
      <c r="RN73" s="0"/>
      <c r="RO73" s="0"/>
      <c r="RP73" s="0"/>
      <c r="RQ73" s="0"/>
      <c r="RR73" s="0"/>
      <c r="RS73" s="0"/>
      <c r="RT73" s="0"/>
      <c r="RU73" s="0"/>
      <c r="RV73" s="0"/>
      <c r="RW73" s="0"/>
      <c r="RX73" s="0"/>
      <c r="RY73" s="0"/>
      <c r="RZ73" s="0"/>
      <c r="SA73" s="0"/>
      <c r="SB73" s="0"/>
      <c r="SC73" s="0"/>
      <c r="SD73" s="0"/>
      <c r="SE73" s="0"/>
      <c r="SF73" s="0"/>
      <c r="SG73" s="0"/>
      <c r="SH73" s="0"/>
      <c r="SI73" s="0"/>
      <c r="SJ73" s="0"/>
      <c r="SK73" s="0"/>
      <c r="SL73" s="0"/>
      <c r="SM73" s="0"/>
      <c r="SN73" s="0"/>
      <c r="SO73" s="0"/>
      <c r="SP73" s="0"/>
      <c r="SQ73" s="0"/>
      <c r="SR73" s="0"/>
      <c r="SS73" s="0"/>
      <c r="ST73" s="0"/>
      <c r="SU73" s="0"/>
      <c r="SV73" s="0"/>
      <c r="SW73" s="0"/>
      <c r="SX73" s="0"/>
      <c r="SY73" s="0"/>
      <c r="SZ73" s="0"/>
      <c r="TA73" s="0"/>
      <c r="TB73" s="0"/>
      <c r="TC73" s="0"/>
      <c r="TD73" s="0"/>
      <c r="TE73" s="0"/>
      <c r="TF73" s="0"/>
      <c r="TG73" s="0"/>
      <c r="TH73" s="0"/>
      <c r="TI73" s="0"/>
      <c r="TJ73" s="0"/>
      <c r="TK73" s="0"/>
      <c r="TL73" s="0"/>
      <c r="TM73" s="0"/>
      <c r="TN73" s="0"/>
      <c r="TO73" s="0"/>
      <c r="TP73" s="0"/>
      <c r="TQ73" s="0"/>
      <c r="TR73" s="0"/>
      <c r="TS73" s="0"/>
      <c r="TT73" s="0"/>
      <c r="TU73" s="0"/>
      <c r="TV73" s="0"/>
      <c r="TW73" s="0"/>
      <c r="TX73" s="0"/>
      <c r="TY73" s="0"/>
      <c r="TZ73" s="0"/>
      <c r="UA73" s="0"/>
      <c r="UB73" s="0"/>
      <c r="UC73" s="0"/>
      <c r="UD73" s="0"/>
      <c r="UE73" s="0"/>
      <c r="UF73" s="0"/>
      <c r="UG73" s="0"/>
      <c r="UH73" s="0"/>
      <c r="UI73" s="0"/>
      <c r="UJ73" s="0"/>
      <c r="UK73" s="0"/>
      <c r="UL73" s="0"/>
      <c r="UM73" s="0"/>
      <c r="UN73" s="0"/>
      <c r="UO73" s="0"/>
      <c r="UP73" s="0"/>
      <c r="UQ73" s="0"/>
      <c r="UR73" s="0"/>
      <c r="US73" s="0"/>
      <c r="UT73" s="0"/>
      <c r="UU73" s="0"/>
      <c r="UV73" s="0"/>
      <c r="UW73" s="0"/>
      <c r="UX73" s="0"/>
      <c r="UY73" s="0"/>
      <c r="UZ73" s="0"/>
      <c r="VA73" s="0"/>
      <c r="VB73" s="0"/>
      <c r="VC73" s="0"/>
      <c r="VD73" s="0"/>
      <c r="VE73" s="0"/>
      <c r="VF73" s="0"/>
      <c r="VG73" s="0"/>
      <c r="VH73" s="0"/>
      <c r="VI73" s="0"/>
      <c r="VJ73" s="0"/>
      <c r="VK73" s="0"/>
      <c r="VL73" s="0"/>
      <c r="VM73" s="0"/>
      <c r="VN73" s="0"/>
      <c r="VO73" s="0"/>
      <c r="VP73" s="0"/>
      <c r="VQ73" s="0"/>
      <c r="VR73" s="0"/>
      <c r="VS73" s="0"/>
      <c r="VT73" s="0"/>
      <c r="VU73" s="0"/>
      <c r="VV73" s="0"/>
      <c r="VW73" s="0"/>
      <c r="VX73" s="0"/>
      <c r="VY73" s="0"/>
      <c r="VZ73" s="0"/>
      <c r="WA73" s="0"/>
      <c r="WB73" s="0"/>
      <c r="WC73" s="0"/>
      <c r="WD73" s="0"/>
      <c r="WE73" s="0"/>
      <c r="WF73" s="0"/>
      <c r="WG73" s="0"/>
      <c r="WH73" s="0"/>
      <c r="WI73" s="0"/>
      <c r="WJ73" s="0"/>
      <c r="WK73" s="0"/>
      <c r="WL73" s="0"/>
      <c r="WM73" s="0"/>
      <c r="WN73" s="0"/>
      <c r="WO73" s="0"/>
      <c r="WP73" s="0"/>
      <c r="WQ73" s="0"/>
      <c r="WR73" s="0"/>
      <c r="WS73" s="0"/>
      <c r="WT73" s="0"/>
      <c r="WU73" s="0"/>
      <c r="WV73" s="0"/>
      <c r="WW73" s="0"/>
      <c r="WX73" s="0"/>
      <c r="WY73" s="0"/>
      <c r="WZ73" s="0"/>
      <c r="XA73" s="0"/>
      <c r="XB73" s="0"/>
      <c r="XC73" s="0"/>
      <c r="XD73" s="0"/>
      <c r="XE73" s="0"/>
      <c r="XF73" s="0"/>
      <c r="XG73" s="0"/>
      <c r="XH73" s="0"/>
      <c r="XI73" s="0"/>
      <c r="XJ73" s="0"/>
      <c r="XK73" s="0"/>
      <c r="XL73" s="0"/>
      <c r="XM73" s="0"/>
      <c r="XN73" s="0"/>
      <c r="XO73" s="0"/>
      <c r="XP73" s="0"/>
      <c r="XQ73" s="0"/>
      <c r="XR73" s="0"/>
      <c r="XS73" s="0"/>
      <c r="XT73" s="0"/>
      <c r="XU73" s="0"/>
      <c r="XV73" s="0"/>
      <c r="XW73" s="0"/>
      <c r="XX73" s="0"/>
      <c r="XY73" s="0"/>
      <c r="XZ73" s="0"/>
      <c r="YA73" s="0"/>
      <c r="YB73" s="0"/>
      <c r="YC73" s="0"/>
      <c r="YD73" s="0"/>
      <c r="YE73" s="0"/>
      <c r="YF73" s="0"/>
      <c r="YG73" s="0"/>
      <c r="YH73" s="0"/>
      <c r="YI73" s="0"/>
      <c r="YJ73" s="0"/>
      <c r="YK73" s="0"/>
      <c r="YL73" s="0"/>
      <c r="YM73" s="0"/>
      <c r="YN73" s="0"/>
      <c r="YO73" s="0"/>
      <c r="YP73" s="0"/>
      <c r="YQ73" s="0"/>
      <c r="YR73" s="0"/>
      <c r="YS73" s="0"/>
      <c r="YT73" s="0"/>
      <c r="YU73" s="0"/>
      <c r="YV73" s="0"/>
      <c r="YW73" s="0"/>
      <c r="YX73" s="0"/>
      <c r="YY73" s="0"/>
      <c r="YZ73" s="0"/>
      <c r="ZA73" s="0"/>
      <c r="ZB73" s="0"/>
      <c r="ZC73" s="0"/>
      <c r="ZD73" s="0"/>
      <c r="ZE73" s="0"/>
      <c r="ZF73" s="0"/>
      <c r="ZG73" s="0"/>
      <c r="ZH73" s="0"/>
      <c r="ZI73" s="0"/>
      <c r="ZJ73" s="0"/>
      <c r="ZK73" s="0"/>
      <c r="ZL73" s="0"/>
      <c r="ZM73" s="0"/>
      <c r="ZN73" s="0"/>
      <c r="ZO73" s="0"/>
      <c r="ZP73" s="0"/>
      <c r="ZQ73" s="0"/>
      <c r="ZR73" s="0"/>
      <c r="ZS73" s="0"/>
      <c r="ZT73" s="0"/>
      <c r="ZU73" s="0"/>
      <c r="ZV73" s="0"/>
      <c r="ZW73" s="0"/>
      <c r="ZX73" s="0"/>
      <c r="ZY73" s="0"/>
      <c r="ZZ73" s="0"/>
      <c r="AAA73" s="0"/>
      <c r="AAB73" s="0"/>
      <c r="AAC73" s="0"/>
      <c r="AAD73" s="0"/>
      <c r="AAE73" s="0"/>
      <c r="AAF73" s="0"/>
      <c r="AAG73" s="0"/>
      <c r="AAH73" s="0"/>
      <c r="AAI73" s="0"/>
      <c r="AAJ73" s="0"/>
      <c r="AAK73" s="0"/>
      <c r="AAL73" s="0"/>
      <c r="AAM73" s="0"/>
      <c r="AAN73" s="0"/>
      <c r="AAO73" s="0"/>
      <c r="AAP73" s="0"/>
      <c r="AAQ73" s="0"/>
      <c r="AAR73" s="0"/>
      <c r="AAS73" s="0"/>
      <c r="AAT73" s="0"/>
      <c r="AAU73" s="0"/>
      <c r="AAV73" s="0"/>
      <c r="AAW73" s="0"/>
      <c r="AAX73" s="0"/>
      <c r="AAY73" s="0"/>
      <c r="AAZ73" s="0"/>
      <c r="ABA73" s="0"/>
      <c r="ABB73" s="0"/>
      <c r="ABC73" s="0"/>
      <c r="ABD73" s="0"/>
      <c r="ABE73" s="0"/>
      <c r="ABF73" s="0"/>
      <c r="ABG73" s="0"/>
      <c r="ABH73" s="0"/>
      <c r="ABI73" s="0"/>
      <c r="ABJ73" s="0"/>
      <c r="ABK73" s="0"/>
      <c r="ABL73" s="0"/>
      <c r="ABM73" s="0"/>
      <c r="ABN73" s="0"/>
      <c r="ABO73" s="0"/>
      <c r="ABP73" s="0"/>
      <c r="ABQ73" s="0"/>
      <c r="ABR73" s="0"/>
      <c r="ABS73" s="0"/>
      <c r="ABT73" s="0"/>
      <c r="ABU73" s="0"/>
      <c r="ABV73" s="0"/>
      <c r="ABW73" s="0"/>
      <c r="ABX73" s="0"/>
      <c r="ABY73" s="0"/>
      <c r="ABZ73" s="0"/>
      <c r="ACA73" s="0"/>
      <c r="ACB73" s="0"/>
      <c r="ACC73" s="0"/>
      <c r="ACD73" s="0"/>
      <c r="ACE73" s="0"/>
      <c r="ACF73" s="0"/>
      <c r="ACG73" s="0"/>
      <c r="ACH73" s="0"/>
      <c r="ACI73" s="0"/>
      <c r="ACJ73" s="0"/>
      <c r="ACK73" s="0"/>
      <c r="ACL73" s="0"/>
      <c r="ACM73" s="0"/>
      <c r="ACN73" s="0"/>
      <c r="ACO73" s="0"/>
      <c r="ACP73" s="0"/>
      <c r="ACQ73" s="0"/>
      <c r="ACR73" s="0"/>
      <c r="ACS73" s="0"/>
      <c r="ACT73" s="0"/>
      <c r="ACU73" s="0"/>
      <c r="ACV73" s="0"/>
      <c r="ACW73" s="0"/>
      <c r="ACX73" s="0"/>
      <c r="ACY73" s="0"/>
      <c r="ACZ73" s="0"/>
      <c r="ADA73" s="0"/>
      <c r="ADB73" s="0"/>
      <c r="ADC73" s="0"/>
      <c r="ADD73" s="0"/>
      <c r="ADE73" s="0"/>
      <c r="ADF73" s="0"/>
      <c r="ADG73" s="0"/>
      <c r="ADH73" s="0"/>
      <c r="ADI73" s="0"/>
      <c r="ADJ73" s="0"/>
      <c r="ADK73" s="0"/>
      <c r="ADL73" s="0"/>
      <c r="ADM73" s="0"/>
      <c r="ADN73" s="0"/>
      <c r="ADO73" s="0"/>
      <c r="ADP73" s="0"/>
      <c r="ADQ73" s="0"/>
      <c r="ADR73" s="0"/>
      <c r="ADS73" s="0"/>
      <c r="ADT73" s="0"/>
      <c r="ADU73" s="0"/>
      <c r="ADV73" s="0"/>
      <c r="ADW73" s="0"/>
      <c r="ADX73" s="0"/>
      <c r="ADY73" s="0"/>
      <c r="ADZ73" s="0"/>
      <c r="AEA73" s="0"/>
      <c r="AEB73" s="0"/>
      <c r="AEC73" s="0"/>
      <c r="AED73" s="0"/>
      <c r="AEE73" s="0"/>
      <c r="AEF73" s="0"/>
      <c r="AEG73" s="0"/>
      <c r="AEH73" s="0"/>
      <c r="AEI73" s="0"/>
      <c r="AEJ73" s="0"/>
      <c r="AEK73" s="0"/>
      <c r="AEL73" s="0"/>
      <c r="AEM73" s="0"/>
      <c r="AEN73" s="0"/>
      <c r="AEO73" s="0"/>
      <c r="AEP73" s="0"/>
      <c r="AEQ73" s="0"/>
      <c r="AER73" s="0"/>
      <c r="AES73" s="0"/>
      <c r="AET73" s="0"/>
      <c r="AEU73" s="0"/>
      <c r="AEV73" s="0"/>
      <c r="AEW73" s="0"/>
      <c r="AEX73" s="0"/>
      <c r="AEY73" s="0"/>
      <c r="AEZ73" s="0"/>
      <c r="AFA73" s="0"/>
      <c r="AFB73" s="0"/>
      <c r="AFC73" s="0"/>
      <c r="AFD73" s="0"/>
      <c r="AFE73" s="0"/>
      <c r="AFF73" s="0"/>
      <c r="AFG73" s="0"/>
      <c r="AFH73" s="0"/>
      <c r="AFI73" s="0"/>
      <c r="AFJ73" s="0"/>
      <c r="AFK73" s="0"/>
      <c r="AFL73" s="0"/>
      <c r="AFM73" s="0"/>
      <c r="AFN73" s="0"/>
      <c r="AFO73" s="0"/>
      <c r="AFP73" s="0"/>
      <c r="AFQ73" s="0"/>
      <c r="AFR73" s="0"/>
      <c r="AFS73" s="0"/>
      <c r="AFT73" s="0"/>
      <c r="AFU73" s="0"/>
      <c r="AFV73" s="0"/>
      <c r="AFW73" s="0"/>
      <c r="AFX73" s="0"/>
      <c r="AFY73" s="0"/>
      <c r="AFZ73" s="0"/>
      <c r="AGA73" s="0"/>
      <c r="AGB73" s="0"/>
      <c r="AGC73" s="0"/>
      <c r="AGD73" s="0"/>
      <c r="AGE73" s="0"/>
      <c r="AGF73" s="0"/>
      <c r="AGG73" s="0"/>
      <c r="AGH73" s="0"/>
      <c r="AGI73" s="0"/>
      <c r="AGJ73" s="0"/>
      <c r="AGK73" s="0"/>
      <c r="AGL73" s="0"/>
      <c r="AGM73" s="0"/>
      <c r="AGN73" s="0"/>
      <c r="AGO73" s="0"/>
      <c r="AGP73" s="0"/>
      <c r="AGQ73" s="0"/>
      <c r="AGR73" s="0"/>
      <c r="AGS73" s="0"/>
      <c r="AGT73" s="0"/>
      <c r="AGU73" s="0"/>
      <c r="AGV73" s="0"/>
      <c r="AGW73" s="0"/>
      <c r="AGX73" s="0"/>
      <c r="AGY73" s="0"/>
      <c r="AGZ73" s="0"/>
      <c r="AHA73" s="0"/>
      <c r="AHB73" s="0"/>
      <c r="AHC73" s="0"/>
      <c r="AHD73" s="0"/>
      <c r="AHE73" s="0"/>
      <c r="AHF73" s="0"/>
      <c r="AHG73" s="0"/>
      <c r="AHH73" s="0"/>
      <c r="AHI73" s="0"/>
      <c r="AHJ73" s="0"/>
      <c r="AHK73" s="0"/>
      <c r="AHL73" s="0"/>
      <c r="AHM73" s="0"/>
      <c r="AHN73" s="0"/>
      <c r="AHO73" s="0"/>
      <c r="AHP73" s="0"/>
      <c r="AHQ73" s="0"/>
      <c r="AHR73" s="0"/>
      <c r="AHS73" s="0"/>
      <c r="AHT73" s="0"/>
      <c r="AHU73" s="0"/>
      <c r="AHV73" s="0"/>
      <c r="AHW73" s="0"/>
      <c r="AHX73" s="0"/>
      <c r="AHY73" s="0"/>
      <c r="AHZ73" s="0"/>
      <c r="AIA73" s="0"/>
      <c r="AIB73" s="0"/>
      <c r="AIC73" s="0"/>
      <c r="AID73" s="0"/>
      <c r="AIE73" s="0"/>
      <c r="AIF73" s="0"/>
      <c r="AIG73" s="0"/>
      <c r="AIH73" s="0"/>
      <c r="AII73" s="0"/>
      <c r="AIJ73" s="0"/>
      <c r="AIK73" s="0"/>
      <c r="AIL73" s="0"/>
      <c r="AIM73" s="0"/>
      <c r="AIN73" s="0"/>
      <c r="AIO73" s="0"/>
      <c r="AIP73" s="0"/>
      <c r="AIQ73" s="0"/>
      <c r="AIR73" s="0"/>
      <c r="AIS73" s="0"/>
      <c r="AIT73" s="0"/>
      <c r="AIU73" s="0"/>
      <c r="AIV73" s="0"/>
      <c r="AIW73" s="0"/>
      <c r="AIX73" s="0"/>
      <c r="AIY73" s="0"/>
      <c r="AIZ73" s="0"/>
      <c r="AJA73" s="0"/>
      <c r="AJB73" s="0"/>
      <c r="AJC73" s="0"/>
      <c r="AJD73" s="0"/>
      <c r="AJE73" s="0"/>
      <c r="AJF73" s="0"/>
      <c r="AJG73" s="0"/>
      <c r="AJH73" s="0"/>
      <c r="AJI73" s="0"/>
      <c r="AJJ73" s="0"/>
      <c r="AJK73" s="0"/>
      <c r="AJL73" s="0"/>
      <c r="AJM73" s="0"/>
      <c r="AJN73" s="0"/>
      <c r="AJO73" s="0"/>
      <c r="AJP73" s="0"/>
      <c r="AJQ73" s="0"/>
      <c r="AJR73" s="0"/>
      <c r="AJS73" s="0"/>
      <c r="AJT73" s="0"/>
      <c r="AJU73" s="0"/>
      <c r="AJV73" s="0"/>
      <c r="AJW73" s="0"/>
      <c r="AJX73" s="0"/>
      <c r="AJY73" s="0"/>
      <c r="AJZ73" s="0"/>
      <c r="AKA73" s="0"/>
      <c r="AKB73" s="0"/>
      <c r="AKC73" s="0"/>
      <c r="AKD73" s="0"/>
      <c r="AKE73" s="0"/>
      <c r="AKF73" s="0"/>
      <c r="AKG73" s="0"/>
      <c r="AKH73" s="0"/>
      <c r="AKI73" s="0"/>
      <c r="AKJ73" s="0"/>
      <c r="AKK73" s="0"/>
      <c r="AKL73" s="0"/>
      <c r="AKM73" s="0"/>
      <c r="AKN73" s="0"/>
      <c r="AKO73" s="0"/>
      <c r="AKP73" s="0"/>
      <c r="AKQ73" s="0"/>
      <c r="AKR73" s="0"/>
      <c r="AKS73" s="0"/>
      <c r="AKT73" s="0"/>
      <c r="AKU73" s="0"/>
      <c r="AKV73" s="0"/>
      <c r="AKW73" s="0"/>
      <c r="AKX73" s="0"/>
      <c r="AKY73" s="0"/>
      <c r="AKZ73" s="0"/>
      <c r="ALA73" s="0"/>
      <c r="ALB73" s="0"/>
      <c r="ALC73" s="0"/>
      <c r="ALD73" s="0"/>
      <c r="ALE73" s="0"/>
      <c r="ALF73" s="0"/>
      <c r="ALG73" s="0"/>
      <c r="ALH73" s="0"/>
      <c r="ALI73" s="0"/>
      <c r="ALJ73" s="0"/>
      <c r="ALK73" s="0"/>
      <c r="ALL73" s="0"/>
      <c r="ALM73" s="0"/>
      <c r="ALN73" s="0"/>
      <c r="ALO73" s="0"/>
      <c r="ALP73" s="0"/>
      <c r="ALQ73" s="0"/>
      <c r="ALR73" s="0"/>
      <c r="ALS73" s="0"/>
      <c r="ALT73" s="0"/>
      <c r="ALU73" s="0"/>
      <c r="ALV73" s="0"/>
      <c r="ALW73" s="0"/>
      <c r="ALX73" s="0"/>
      <c r="ALY73" s="0"/>
      <c r="ALZ73" s="0"/>
      <c r="AMA73" s="0"/>
      <c r="AMB73" s="0"/>
      <c r="AMC73" s="0"/>
      <c r="AMD73" s="0"/>
      <c r="AME73" s="0"/>
      <c r="AMF73" s="0"/>
      <c r="AMG73" s="0"/>
      <c r="AMH73" s="0"/>
      <c r="AMI73" s="0"/>
      <c r="AMJ73" s="0"/>
    </row>
    <row r="74" customFormat="false" ht="15.75" hidden="false" customHeight="false" outlineLevel="0" collapsed="false">
      <c r="A74" s="138"/>
      <c r="B74" s="98"/>
      <c r="C74" s="98"/>
      <c r="D74" s="98"/>
      <c r="E74" s="98"/>
      <c r="F74" s="98" t="n">
        <v>2</v>
      </c>
      <c r="G74" s="98" t="n">
        <v>5000</v>
      </c>
      <c r="H74" s="98" t="n">
        <f aca="false">(G74*F74)+600*2</f>
        <v>11200</v>
      </c>
      <c r="I74" s="101" t="s">
        <v>1331</v>
      </c>
      <c r="J74" s="102" t="n">
        <v>12200</v>
      </c>
      <c r="K74" s="98" t="n">
        <v>0</v>
      </c>
      <c r="L74" s="98"/>
      <c r="M74" s="0"/>
      <c r="N74" s="0"/>
      <c r="O74" s="0"/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0"/>
      <c r="AC74" s="0"/>
      <c r="AD74" s="0"/>
      <c r="AE74" s="0"/>
      <c r="AF74" s="0"/>
      <c r="AG74" s="0"/>
      <c r="AH74" s="0"/>
      <c r="AI74" s="0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0"/>
      <c r="BD74" s="0"/>
      <c r="BE74" s="0"/>
      <c r="BF74" s="0"/>
      <c r="BG74" s="0"/>
      <c r="BH74" s="0"/>
      <c r="BI74" s="0"/>
      <c r="BJ74" s="0"/>
      <c r="BK74" s="0"/>
      <c r="BL74" s="0"/>
      <c r="BM74" s="0"/>
      <c r="BN74" s="0"/>
      <c r="BO74" s="0"/>
      <c r="BP74" s="0"/>
      <c r="BQ74" s="0"/>
      <c r="BR74" s="0"/>
      <c r="BS74" s="0"/>
      <c r="BT74" s="0"/>
      <c r="BU74" s="0"/>
      <c r="BV74" s="0"/>
      <c r="BW74" s="0"/>
      <c r="BX74" s="0"/>
      <c r="BY74" s="0"/>
      <c r="BZ74" s="0"/>
      <c r="CA74" s="0"/>
      <c r="CB74" s="0"/>
      <c r="CC74" s="0"/>
      <c r="CD74" s="0"/>
      <c r="CE74" s="0"/>
      <c r="CF74" s="0"/>
      <c r="CG74" s="0"/>
      <c r="CH74" s="0"/>
      <c r="CI74" s="0"/>
      <c r="CJ74" s="0"/>
      <c r="CK74" s="0"/>
      <c r="CL74" s="0"/>
      <c r="CM74" s="0"/>
      <c r="CN74" s="0"/>
      <c r="CO74" s="0"/>
      <c r="CP74" s="0"/>
      <c r="CQ74" s="0"/>
      <c r="CR74" s="0"/>
      <c r="CS74" s="0"/>
      <c r="CT74" s="0"/>
      <c r="CU74" s="0"/>
      <c r="CV74" s="0"/>
      <c r="CW74" s="0"/>
      <c r="CX74" s="0"/>
      <c r="CY74" s="0"/>
      <c r="CZ74" s="0"/>
      <c r="DA74" s="0"/>
      <c r="DB74" s="0"/>
      <c r="DC74" s="0"/>
      <c r="DD74" s="0"/>
      <c r="DE74" s="0"/>
      <c r="DF74" s="0"/>
      <c r="DG74" s="0"/>
      <c r="DH74" s="0"/>
      <c r="DI74" s="0"/>
      <c r="DJ74" s="0"/>
      <c r="DK74" s="0"/>
      <c r="DL74" s="0"/>
      <c r="DM74" s="0"/>
      <c r="DN74" s="0"/>
      <c r="DO74" s="0"/>
      <c r="DP74" s="0"/>
      <c r="DQ74" s="0"/>
      <c r="DR74" s="0"/>
      <c r="DS74" s="0"/>
      <c r="DT74" s="0"/>
      <c r="DU74" s="0"/>
      <c r="DV74" s="0"/>
      <c r="DW74" s="0"/>
      <c r="DX74" s="0"/>
      <c r="DY74" s="0"/>
      <c r="DZ74" s="0"/>
      <c r="EA74" s="0"/>
      <c r="EB74" s="0"/>
      <c r="EC74" s="0"/>
      <c r="ED74" s="0"/>
      <c r="EE74" s="0"/>
      <c r="EF74" s="0"/>
      <c r="EG74" s="0"/>
      <c r="EH74" s="0"/>
      <c r="EI74" s="0"/>
      <c r="EJ74" s="0"/>
      <c r="EK74" s="0"/>
      <c r="EL74" s="0"/>
      <c r="EM74" s="0"/>
      <c r="EN74" s="0"/>
      <c r="EO74" s="0"/>
      <c r="EP74" s="0"/>
      <c r="EQ74" s="0"/>
      <c r="ER74" s="0"/>
      <c r="ES74" s="0"/>
      <c r="ET74" s="0"/>
      <c r="EU74" s="0"/>
      <c r="EV74" s="0"/>
      <c r="EW74" s="0"/>
      <c r="EX74" s="0"/>
      <c r="EY74" s="0"/>
      <c r="EZ74" s="0"/>
      <c r="FA74" s="0"/>
      <c r="FB74" s="0"/>
      <c r="FC74" s="0"/>
      <c r="FD74" s="0"/>
      <c r="FE74" s="0"/>
      <c r="FF74" s="0"/>
      <c r="FG74" s="0"/>
      <c r="FH74" s="0"/>
      <c r="FI74" s="0"/>
      <c r="FJ74" s="0"/>
      <c r="FK74" s="0"/>
      <c r="FL74" s="0"/>
      <c r="FM74" s="0"/>
      <c r="FN74" s="0"/>
      <c r="FO74" s="0"/>
      <c r="FP74" s="0"/>
      <c r="FQ74" s="0"/>
      <c r="FR74" s="0"/>
      <c r="FS74" s="0"/>
      <c r="FT74" s="0"/>
      <c r="FU74" s="0"/>
      <c r="FV74" s="0"/>
      <c r="FW74" s="0"/>
      <c r="FX74" s="0"/>
      <c r="FY74" s="0"/>
      <c r="FZ74" s="0"/>
      <c r="GA74" s="0"/>
      <c r="GB74" s="0"/>
      <c r="GC74" s="0"/>
      <c r="GD74" s="0"/>
      <c r="GE74" s="0"/>
      <c r="GF74" s="0"/>
      <c r="GG74" s="0"/>
      <c r="GH74" s="0"/>
      <c r="GI74" s="0"/>
      <c r="GJ74" s="0"/>
      <c r="GK74" s="0"/>
      <c r="GL74" s="0"/>
      <c r="GM74" s="0"/>
      <c r="GN74" s="0"/>
      <c r="GO74" s="0"/>
      <c r="GP74" s="0"/>
      <c r="GQ74" s="0"/>
      <c r="GR74" s="0"/>
      <c r="GS74" s="0"/>
      <c r="GT74" s="0"/>
      <c r="GU74" s="0"/>
      <c r="GV74" s="0"/>
      <c r="GW74" s="0"/>
      <c r="GX74" s="0"/>
      <c r="GY74" s="0"/>
      <c r="GZ74" s="0"/>
      <c r="HA74" s="0"/>
      <c r="HB74" s="0"/>
      <c r="HC74" s="0"/>
      <c r="HD74" s="0"/>
      <c r="HE74" s="0"/>
      <c r="HF74" s="0"/>
      <c r="HG74" s="0"/>
      <c r="HH74" s="0"/>
      <c r="HI74" s="0"/>
      <c r="HJ74" s="0"/>
      <c r="HK74" s="0"/>
      <c r="HL74" s="0"/>
      <c r="HM74" s="0"/>
      <c r="HN74" s="0"/>
      <c r="HO74" s="0"/>
      <c r="HP74" s="0"/>
      <c r="HQ74" s="0"/>
      <c r="HR74" s="0"/>
      <c r="HS74" s="0"/>
      <c r="HT74" s="0"/>
      <c r="HU74" s="0"/>
      <c r="HV74" s="0"/>
      <c r="HW74" s="0"/>
      <c r="HX74" s="0"/>
      <c r="HY74" s="0"/>
      <c r="HZ74" s="0"/>
      <c r="IA74" s="0"/>
      <c r="IB74" s="0"/>
      <c r="IC74" s="0"/>
      <c r="ID74" s="0"/>
      <c r="IE74" s="0"/>
      <c r="IF74" s="0"/>
      <c r="IG74" s="0"/>
      <c r="IH74" s="0"/>
      <c r="II74" s="0"/>
      <c r="IJ74" s="0"/>
      <c r="IK74" s="0"/>
      <c r="IL74" s="0"/>
      <c r="IM74" s="0"/>
      <c r="IN74" s="0"/>
      <c r="IO74" s="0"/>
      <c r="IP74" s="0"/>
      <c r="IQ74" s="0"/>
      <c r="IR74" s="0"/>
      <c r="IS74" s="0"/>
      <c r="IT74" s="0"/>
      <c r="IU74" s="0"/>
      <c r="IV74" s="0"/>
      <c r="IW74" s="0"/>
      <c r="IX74" s="0"/>
      <c r="IY74" s="0"/>
      <c r="IZ74" s="0"/>
      <c r="JA74" s="0"/>
      <c r="JB74" s="0"/>
      <c r="JC74" s="0"/>
      <c r="JD74" s="0"/>
      <c r="JE74" s="0"/>
      <c r="JF74" s="0"/>
      <c r="JG74" s="0"/>
      <c r="JH74" s="0"/>
      <c r="JI74" s="0"/>
      <c r="JJ74" s="0"/>
      <c r="JK74" s="0"/>
      <c r="JL74" s="0"/>
      <c r="JM74" s="0"/>
      <c r="JN74" s="0"/>
      <c r="JO74" s="0"/>
      <c r="JP74" s="0"/>
      <c r="JQ74" s="0"/>
      <c r="JR74" s="0"/>
      <c r="JS74" s="0"/>
      <c r="JT74" s="0"/>
      <c r="JU74" s="0"/>
      <c r="JV74" s="0"/>
      <c r="JW74" s="0"/>
      <c r="JX74" s="0"/>
      <c r="JY74" s="0"/>
      <c r="JZ74" s="0"/>
      <c r="KA74" s="0"/>
      <c r="KB74" s="0"/>
      <c r="KC74" s="0"/>
      <c r="KD74" s="0"/>
      <c r="KE74" s="0"/>
      <c r="KF74" s="0"/>
      <c r="KG74" s="0"/>
      <c r="KH74" s="0"/>
      <c r="KI74" s="0"/>
      <c r="KJ74" s="0"/>
      <c r="KK74" s="0"/>
      <c r="KL74" s="0"/>
      <c r="KM74" s="0"/>
      <c r="KN74" s="0"/>
      <c r="KO74" s="0"/>
      <c r="KP74" s="0"/>
      <c r="KQ74" s="0"/>
      <c r="KR74" s="0"/>
      <c r="KS74" s="0"/>
      <c r="KT74" s="0"/>
      <c r="KU74" s="0"/>
      <c r="KV74" s="0"/>
      <c r="KW74" s="0"/>
      <c r="KX74" s="0"/>
      <c r="KY74" s="0"/>
      <c r="KZ74" s="0"/>
      <c r="LA74" s="0"/>
      <c r="LB74" s="0"/>
      <c r="LC74" s="0"/>
      <c r="LD74" s="0"/>
      <c r="LE74" s="0"/>
      <c r="LF74" s="0"/>
      <c r="LG74" s="0"/>
      <c r="LH74" s="0"/>
      <c r="LI74" s="0"/>
      <c r="LJ74" s="0"/>
      <c r="LK74" s="0"/>
      <c r="LL74" s="0"/>
      <c r="LM74" s="0"/>
      <c r="LN74" s="0"/>
      <c r="LO74" s="0"/>
      <c r="LP74" s="0"/>
      <c r="LQ74" s="0"/>
      <c r="LR74" s="0"/>
      <c r="LS74" s="0"/>
      <c r="LT74" s="0"/>
      <c r="LU74" s="0"/>
      <c r="LV74" s="0"/>
      <c r="LW74" s="0"/>
      <c r="LX74" s="0"/>
      <c r="LY74" s="0"/>
      <c r="LZ74" s="0"/>
      <c r="MA74" s="0"/>
      <c r="MB74" s="0"/>
      <c r="MC74" s="0"/>
      <c r="MD74" s="0"/>
      <c r="ME74" s="0"/>
      <c r="MF74" s="0"/>
      <c r="MG74" s="0"/>
      <c r="MH74" s="0"/>
      <c r="MI74" s="0"/>
      <c r="MJ74" s="0"/>
      <c r="MK74" s="0"/>
      <c r="ML74" s="0"/>
      <c r="MM74" s="0"/>
      <c r="MN74" s="0"/>
      <c r="MO74" s="0"/>
      <c r="MP74" s="0"/>
      <c r="MQ74" s="0"/>
      <c r="MR74" s="0"/>
      <c r="MS74" s="0"/>
      <c r="MT74" s="0"/>
      <c r="MU74" s="0"/>
      <c r="MV74" s="0"/>
      <c r="MW74" s="0"/>
      <c r="MX74" s="0"/>
      <c r="MY74" s="0"/>
      <c r="MZ74" s="0"/>
      <c r="NA74" s="0"/>
      <c r="NB74" s="0"/>
      <c r="NC74" s="0"/>
      <c r="ND74" s="0"/>
      <c r="NE74" s="0"/>
      <c r="NF74" s="0"/>
      <c r="NG74" s="0"/>
      <c r="NH74" s="0"/>
      <c r="NI74" s="0"/>
      <c r="NJ74" s="0"/>
      <c r="NK74" s="0"/>
      <c r="NL74" s="0"/>
      <c r="NM74" s="0"/>
      <c r="NN74" s="0"/>
      <c r="NO74" s="0"/>
      <c r="NP74" s="0"/>
      <c r="NQ74" s="0"/>
      <c r="NR74" s="0"/>
      <c r="NS74" s="0"/>
      <c r="NT74" s="0"/>
      <c r="NU74" s="0"/>
      <c r="NV74" s="0"/>
      <c r="NW74" s="0"/>
      <c r="NX74" s="0"/>
      <c r="NY74" s="0"/>
      <c r="NZ74" s="0"/>
      <c r="OA74" s="0"/>
      <c r="OB74" s="0"/>
      <c r="OC74" s="0"/>
      <c r="OD74" s="0"/>
      <c r="OE74" s="0"/>
      <c r="OF74" s="0"/>
      <c r="OG74" s="0"/>
      <c r="OH74" s="0"/>
      <c r="OI74" s="0"/>
      <c r="OJ74" s="0"/>
      <c r="OK74" s="0"/>
      <c r="OL74" s="0"/>
      <c r="OM74" s="0"/>
      <c r="ON74" s="0"/>
      <c r="OO74" s="0"/>
      <c r="OP74" s="0"/>
      <c r="OQ74" s="0"/>
      <c r="OR74" s="0"/>
      <c r="OS74" s="0"/>
      <c r="OT74" s="0"/>
      <c r="OU74" s="0"/>
      <c r="OV74" s="0"/>
      <c r="OW74" s="0"/>
      <c r="OX74" s="0"/>
      <c r="OY74" s="0"/>
      <c r="OZ74" s="0"/>
      <c r="PA74" s="0"/>
      <c r="PB74" s="0"/>
      <c r="PC74" s="0"/>
      <c r="PD74" s="0"/>
      <c r="PE74" s="0"/>
      <c r="PF74" s="0"/>
      <c r="PG74" s="0"/>
      <c r="PH74" s="0"/>
      <c r="PI74" s="0"/>
      <c r="PJ74" s="0"/>
      <c r="PK74" s="0"/>
      <c r="PL74" s="0"/>
      <c r="PM74" s="0"/>
      <c r="PN74" s="0"/>
      <c r="PO74" s="0"/>
      <c r="PP74" s="0"/>
      <c r="PQ74" s="0"/>
      <c r="PR74" s="0"/>
      <c r="PS74" s="0"/>
      <c r="PT74" s="0"/>
      <c r="PU74" s="0"/>
      <c r="PV74" s="0"/>
      <c r="PW74" s="0"/>
      <c r="PX74" s="0"/>
      <c r="PY74" s="0"/>
      <c r="PZ74" s="0"/>
      <c r="QA74" s="0"/>
      <c r="QB74" s="0"/>
      <c r="QC74" s="0"/>
      <c r="QD74" s="0"/>
      <c r="QE74" s="0"/>
      <c r="QF74" s="0"/>
      <c r="QG74" s="0"/>
      <c r="QH74" s="0"/>
      <c r="QI74" s="0"/>
      <c r="QJ74" s="0"/>
      <c r="QK74" s="0"/>
      <c r="QL74" s="0"/>
      <c r="QM74" s="0"/>
      <c r="QN74" s="0"/>
      <c r="QO74" s="0"/>
      <c r="QP74" s="0"/>
      <c r="QQ74" s="0"/>
      <c r="QR74" s="0"/>
      <c r="QS74" s="0"/>
      <c r="QT74" s="0"/>
      <c r="QU74" s="0"/>
      <c r="QV74" s="0"/>
      <c r="QW74" s="0"/>
      <c r="QX74" s="0"/>
      <c r="QY74" s="0"/>
      <c r="QZ74" s="0"/>
      <c r="RA74" s="0"/>
      <c r="RB74" s="0"/>
      <c r="RC74" s="0"/>
      <c r="RD74" s="0"/>
      <c r="RE74" s="0"/>
      <c r="RF74" s="0"/>
      <c r="RG74" s="0"/>
      <c r="RH74" s="0"/>
      <c r="RI74" s="0"/>
      <c r="RJ74" s="0"/>
      <c r="RK74" s="0"/>
      <c r="RL74" s="0"/>
      <c r="RM74" s="0"/>
      <c r="RN74" s="0"/>
      <c r="RO74" s="0"/>
      <c r="RP74" s="0"/>
      <c r="RQ74" s="0"/>
      <c r="RR74" s="0"/>
      <c r="RS74" s="0"/>
      <c r="RT74" s="0"/>
      <c r="RU74" s="0"/>
      <c r="RV74" s="0"/>
      <c r="RW74" s="0"/>
      <c r="RX74" s="0"/>
      <c r="RY74" s="0"/>
      <c r="RZ74" s="0"/>
      <c r="SA74" s="0"/>
      <c r="SB74" s="0"/>
      <c r="SC74" s="0"/>
      <c r="SD74" s="0"/>
      <c r="SE74" s="0"/>
      <c r="SF74" s="0"/>
      <c r="SG74" s="0"/>
      <c r="SH74" s="0"/>
      <c r="SI74" s="0"/>
      <c r="SJ74" s="0"/>
      <c r="SK74" s="0"/>
      <c r="SL74" s="0"/>
      <c r="SM74" s="0"/>
      <c r="SN74" s="0"/>
      <c r="SO74" s="0"/>
      <c r="SP74" s="0"/>
      <c r="SQ74" s="0"/>
      <c r="SR74" s="0"/>
      <c r="SS74" s="0"/>
      <c r="ST74" s="0"/>
      <c r="SU74" s="0"/>
      <c r="SV74" s="0"/>
      <c r="SW74" s="0"/>
      <c r="SX74" s="0"/>
      <c r="SY74" s="0"/>
      <c r="SZ74" s="0"/>
      <c r="TA74" s="0"/>
      <c r="TB74" s="0"/>
      <c r="TC74" s="0"/>
      <c r="TD74" s="0"/>
      <c r="TE74" s="0"/>
      <c r="TF74" s="0"/>
      <c r="TG74" s="0"/>
      <c r="TH74" s="0"/>
      <c r="TI74" s="0"/>
      <c r="TJ74" s="0"/>
      <c r="TK74" s="0"/>
      <c r="TL74" s="0"/>
      <c r="TM74" s="0"/>
      <c r="TN74" s="0"/>
      <c r="TO74" s="0"/>
      <c r="TP74" s="0"/>
      <c r="TQ74" s="0"/>
      <c r="TR74" s="0"/>
      <c r="TS74" s="0"/>
      <c r="TT74" s="0"/>
      <c r="TU74" s="0"/>
      <c r="TV74" s="0"/>
      <c r="TW74" s="0"/>
      <c r="TX74" s="0"/>
      <c r="TY74" s="0"/>
      <c r="TZ74" s="0"/>
      <c r="UA74" s="0"/>
      <c r="UB74" s="0"/>
      <c r="UC74" s="0"/>
      <c r="UD74" s="0"/>
      <c r="UE74" s="0"/>
      <c r="UF74" s="0"/>
      <c r="UG74" s="0"/>
      <c r="UH74" s="0"/>
      <c r="UI74" s="0"/>
      <c r="UJ74" s="0"/>
      <c r="UK74" s="0"/>
      <c r="UL74" s="0"/>
      <c r="UM74" s="0"/>
      <c r="UN74" s="0"/>
      <c r="UO74" s="0"/>
      <c r="UP74" s="0"/>
      <c r="UQ74" s="0"/>
      <c r="UR74" s="0"/>
      <c r="US74" s="0"/>
      <c r="UT74" s="0"/>
      <c r="UU74" s="0"/>
      <c r="UV74" s="0"/>
      <c r="UW74" s="0"/>
      <c r="UX74" s="0"/>
      <c r="UY74" s="0"/>
      <c r="UZ74" s="0"/>
      <c r="VA74" s="0"/>
      <c r="VB74" s="0"/>
      <c r="VC74" s="0"/>
      <c r="VD74" s="0"/>
      <c r="VE74" s="0"/>
      <c r="VF74" s="0"/>
      <c r="VG74" s="0"/>
      <c r="VH74" s="0"/>
      <c r="VI74" s="0"/>
      <c r="VJ74" s="0"/>
      <c r="VK74" s="0"/>
      <c r="VL74" s="0"/>
      <c r="VM74" s="0"/>
      <c r="VN74" s="0"/>
      <c r="VO74" s="0"/>
      <c r="VP74" s="0"/>
      <c r="VQ74" s="0"/>
      <c r="VR74" s="0"/>
      <c r="VS74" s="0"/>
      <c r="VT74" s="0"/>
      <c r="VU74" s="0"/>
      <c r="VV74" s="0"/>
      <c r="VW74" s="0"/>
      <c r="VX74" s="0"/>
      <c r="VY74" s="0"/>
      <c r="VZ74" s="0"/>
      <c r="WA74" s="0"/>
      <c r="WB74" s="0"/>
      <c r="WC74" s="0"/>
      <c r="WD74" s="0"/>
      <c r="WE74" s="0"/>
      <c r="WF74" s="0"/>
      <c r="WG74" s="0"/>
      <c r="WH74" s="0"/>
      <c r="WI74" s="0"/>
      <c r="WJ74" s="0"/>
      <c r="WK74" s="0"/>
      <c r="WL74" s="0"/>
      <c r="WM74" s="0"/>
      <c r="WN74" s="0"/>
      <c r="WO74" s="0"/>
      <c r="WP74" s="0"/>
      <c r="WQ74" s="0"/>
      <c r="WR74" s="0"/>
      <c r="WS74" s="0"/>
      <c r="WT74" s="0"/>
      <c r="WU74" s="0"/>
      <c r="WV74" s="0"/>
      <c r="WW74" s="0"/>
      <c r="WX74" s="0"/>
      <c r="WY74" s="0"/>
      <c r="WZ74" s="0"/>
      <c r="XA74" s="0"/>
      <c r="XB74" s="0"/>
      <c r="XC74" s="0"/>
      <c r="XD74" s="0"/>
      <c r="XE74" s="0"/>
      <c r="XF74" s="0"/>
      <c r="XG74" s="0"/>
      <c r="XH74" s="0"/>
      <c r="XI74" s="0"/>
      <c r="XJ74" s="0"/>
      <c r="XK74" s="0"/>
      <c r="XL74" s="0"/>
      <c r="XM74" s="0"/>
      <c r="XN74" s="0"/>
      <c r="XO74" s="0"/>
      <c r="XP74" s="0"/>
      <c r="XQ74" s="0"/>
      <c r="XR74" s="0"/>
      <c r="XS74" s="0"/>
      <c r="XT74" s="0"/>
      <c r="XU74" s="0"/>
      <c r="XV74" s="0"/>
      <c r="XW74" s="0"/>
      <c r="XX74" s="0"/>
      <c r="XY74" s="0"/>
      <c r="XZ74" s="0"/>
      <c r="YA74" s="0"/>
      <c r="YB74" s="0"/>
      <c r="YC74" s="0"/>
      <c r="YD74" s="0"/>
      <c r="YE74" s="0"/>
      <c r="YF74" s="0"/>
      <c r="YG74" s="0"/>
      <c r="YH74" s="0"/>
      <c r="YI74" s="0"/>
      <c r="YJ74" s="0"/>
      <c r="YK74" s="0"/>
      <c r="YL74" s="0"/>
      <c r="YM74" s="0"/>
      <c r="YN74" s="0"/>
      <c r="YO74" s="0"/>
      <c r="YP74" s="0"/>
      <c r="YQ74" s="0"/>
      <c r="YR74" s="0"/>
      <c r="YS74" s="0"/>
      <c r="YT74" s="0"/>
      <c r="YU74" s="0"/>
      <c r="YV74" s="0"/>
      <c r="YW74" s="0"/>
      <c r="YX74" s="0"/>
      <c r="YY74" s="0"/>
      <c r="YZ74" s="0"/>
      <c r="ZA74" s="0"/>
      <c r="ZB74" s="0"/>
      <c r="ZC74" s="0"/>
      <c r="ZD74" s="0"/>
      <c r="ZE74" s="0"/>
      <c r="ZF74" s="0"/>
      <c r="ZG74" s="0"/>
      <c r="ZH74" s="0"/>
      <c r="ZI74" s="0"/>
      <c r="ZJ74" s="0"/>
      <c r="ZK74" s="0"/>
      <c r="ZL74" s="0"/>
      <c r="ZM74" s="0"/>
      <c r="ZN74" s="0"/>
      <c r="ZO74" s="0"/>
      <c r="ZP74" s="0"/>
      <c r="ZQ74" s="0"/>
      <c r="ZR74" s="0"/>
      <c r="ZS74" s="0"/>
      <c r="ZT74" s="0"/>
      <c r="ZU74" s="0"/>
      <c r="ZV74" s="0"/>
      <c r="ZW74" s="0"/>
      <c r="ZX74" s="0"/>
      <c r="ZY74" s="0"/>
      <c r="ZZ74" s="0"/>
      <c r="AAA74" s="0"/>
      <c r="AAB74" s="0"/>
      <c r="AAC74" s="0"/>
      <c r="AAD74" s="0"/>
      <c r="AAE74" s="0"/>
      <c r="AAF74" s="0"/>
      <c r="AAG74" s="0"/>
      <c r="AAH74" s="0"/>
      <c r="AAI74" s="0"/>
      <c r="AAJ74" s="0"/>
      <c r="AAK74" s="0"/>
      <c r="AAL74" s="0"/>
      <c r="AAM74" s="0"/>
      <c r="AAN74" s="0"/>
      <c r="AAO74" s="0"/>
      <c r="AAP74" s="0"/>
      <c r="AAQ74" s="0"/>
      <c r="AAR74" s="0"/>
      <c r="AAS74" s="0"/>
      <c r="AAT74" s="0"/>
      <c r="AAU74" s="0"/>
      <c r="AAV74" s="0"/>
      <c r="AAW74" s="0"/>
      <c r="AAX74" s="0"/>
      <c r="AAY74" s="0"/>
      <c r="AAZ74" s="0"/>
      <c r="ABA74" s="0"/>
      <c r="ABB74" s="0"/>
      <c r="ABC74" s="0"/>
      <c r="ABD74" s="0"/>
      <c r="ABE74" s="0"/>
      <c r="ABF74" s="0"/>
      <c r="ABG74" s="0"/>
      <c r="ABH74" s="0"/>
      <c r="ABI74" s="0"/>
      <c r="ABJ74" s="0"/>
      <c r="ABK74" s="0"/>
      <c r="ABL74" s="0"/>
      <c r="ABM74" s="0"/>
      <c r="ABN74" s="0"/>
      <c r="ABO74" s="0"/>
      <c r="ABP74" s="0"/>
      <c r="ABQ74" s="0"/>
      <c r="ABR74" s="0"/>
      <c r="ABS74" s="0"/>
      <c r="ABT74" s="0"/>
      <c r="ABU74" s="0"/>
      <c r="ABV74" s="0"/>
      <c r="ABW74" s="0"/>
      <c r="ABX74" s="0"/>
      <c r="ABY74" s="0"/>
      <c r="ABZ74" s="0"/>
      <c r="ACA74" s="0"/>
      <c r="ACB74" s="0"/>
      <c r="ACC74" s="0"/>
      <c r="ACD74" s="0"/>
      <c r="ACE74" s="0"/>
      <c r="ACF74" s="0"/>
      <c r="ACG74" s="0"/>
      <c r="ACH74" s="0"/>
      <c r="ACI74" s="0"/>
      <c r="ACJ74" s="0"/>
      <c r="ACK74" s="0"/>
      <c r="ACL74" s="0"/>
      <c r="ACM74" s="0"/>
      <c r="ACN74" s="0"/>
      <c r="ACO74" s="0"/>
      <c r="ACP74" s="0"/>
      <c r="ACQ74" s="0"/>
      <c r="ACR74" s="0"/>
      <c r="ACS74" s="0"/>
      <c r="ACT74" s="0"/>
      <c r="ACU74" s="0"/>
      <c r="ACV74" s="0"/>
      <c r="ACW74" s="0"/>
      <c r="ACX74" s="0"/>
      <c r="ACY74" s="0"/>
      <c r="ACZ74" s="0"/>
      <c r="ADA74" s="0"/>
      <c r="ADB74" s="0"/>
      <c r="ADC74" s="0"/>
      <c r="ADD74" s="0"/>
      <c r="ADE74" s="0"/>
      <c r="ADF74" s="0"/>
      <c r="ADG74" s="0"/>
      <c r="ADH74" s="0"/>
      <c r="ADI74" s="0"/>
      <c r="ADJ74" s="0"/>
      <c r="ADK74" s="0"/>
      <c r="ADL74" s="0"/>
      <c r="ADM74" s="0"/>
      <c r="ADN74" s="0"/>
      <c r="ADO74" s="0"/>
      <c r="ADP74" s="0"/>
      <c r="ADQ74" s="0"/>
      <c r="ADR74" s="0"/>
      <c r="ADS74" s="0"/>
      <c r="ADT74" s="0"/>
      <c r="ADU74" s="0"/>
      <c r="ADV74" s="0"/>
      <c r="ADW74" s="0"/>
      <c r="ADX74" s="0"/>
      <c r="ADY74" s="0"/>
      <c r="ADZ74" s="0"/>
      <c r="AEA74" s="0"/>
      <c r="AEB74" s="0"/>
      <c r="AEC74" s="0"/>
      <c r="AED74" s="0"/>
      <c r="AEE74" s="0"/>
      <c r="AEF74" s="0"/>
      <c r="AEG74" s="0"/>
      <c r="AEH74" s="0"/>
      <c r="AEI74" s="0"/>
      <c r="AEJ74" s="0"/>
      <c r="AEK74" s="0"/>
      <c r="AEL74" s="0"/>
      <c r="AEM74" s="0"/>
      <c r="AEN74" s="0"/>
      <c r="AEO74" s="0"/>
      <c r="AEP74" s="0"/>
      <c r="AEQ74" s="0"/>
      <c r="AER74" s="0"/>
      <c r="AES74" s="0"/>
      <c r="AET74" s="0"/>
      <c r="AEU74" s="0"/>
      <c r="AEV74" s="0"/>
      <c r="AEW74" s="0"/>
      <c r="AEX74" s="0"/>
      <c r="AEY74" s="0"/>
      <c r="AEZ74" s="0"/>
      <c r="AFA74" s="0"/>
      <c r="AFB74" s="0"/>
      <c r="AFC74" s="0"/>
      <c r="AFD74" s="0"/>
      <c r="AFE74" s="0"/>
      <c r="AFF74" s="0"/>
      <c r="AFG74" s="0"/>
      <c r="AFH74" s="0"/>
      <c r="AFI74" s="0"/>
      <c r="AFJ74" s="0"/>
      <c r="AFK74" s="0"/>
      <c r="AFL74" s="0"/>
      <c r="AFM74" s="0"/>
      <c r="AFN74" s="0"/>
      <c r="AFO74" s="0"/>
      <c r="AFP74" s="0"/>
      <c r="AFQ74" s="0"/>
      <c r="AFR74" s="0"/>
      <c r="AFS74" s="0"/>
      <c r="AFT74" s="0"/>
      <c r="AFU74" s="0"/>
      <c r="AFV74" s="0"/>
      <c r="AFW74" s="0"/>
      <c r="AFX74" s="0"/>
      <c r="AFY74" s="0"/>
      <c r="AFZ74" s="0"/>
      <c r="AGA74" s="0"/>
      <c r="AGB74" s="0"/>
      <c r="AGC74" s="0"/>
      <c r="AGD74" s="0"/>
      <c r="AGE74" s="0"/>
      <c r="AGF74" s="0"/>
      <c r="AGG74" s="0"/>
      <c r="AGH74" s="0"/>
      <c r="AGI74" s="0"/>
      <c r="AGJ74" s="0"/>
      <c r="AGK74" s="0"/>
      <c r="AGL74" s="0"/>
      <c r="AGM74" s="0"/>
      <c r="AGN74" s="0"/>
      <c r="AGO74" s="0"/>
      <c r="AGP74" s="0"/>
      <c r="AGQ74" s="0"/>
      <c r="AGR74" s="0"/>
      <c r="AGS74" s="0"/>
      <c r="AGT74" s="0"/>
      <c r="AGU74" s="0"/>
      <c r="AGV74" s="0"/>
      <c r="AGW74" s="0"/>
      <c r="AGX74" s="0"/>
      <c r="AGY74" s="0"/>
      <c r="AGZ74" s="0"/>
      <c r="AHA74" s="0"/>
      <c r="AHB74" s="0"/>
      <c r="AHC74" s="0"/>
      <c r="AHD74" s="0"/>
      <c r="AHE74" s="0"/>
      <c r="AHF74" s="0"/>
      <c r="AHG74" s="0"/>
      <c r="AHH74" s="0"/>
      <c r="AHI74" s="0"/>
      <c r="AHJ74" s="0"/>
      <c r="AHK74" s="0"/>
      <c r="AHL74" s="0"/>
      <c r="AHM74" s="0"/>
      <c r="AHN74" s="0"/>
      <c r="AHO74" s="0"/>
      <c r="AHP74" s="0"/>
      <c r="AHQ74" s="0"/>
      <c r="AHR74" s="0"/>
      <c r="AHS74" s="0"/>
      <c r="AHT74" s="0"/>
      <c r="AHU74" s="0"/>
      <c r="AHV74" s="0"/>
      <c r="AHW74" s="0"/>
      <c r="AHX74" s="0"/>
      <c r="AHY74" s="0"/>
      <c r="AHZ74" s="0"/>
      <c r="AIA74" s="0"/>
      <c r="AIB74" s="0"/>
      <c r="AIC74" s="0"/>
      <c r="AID74" s="0"/>
      <c r="AIE74" s="0"/>
      <c r="AIF74" s="0"/>
      <c r="AIG74" s="0"/>
      <c r="AIH74" s="0"/>
      <c r="AII74" s="0"/>
      <c r="AIJ74" s="0"/>
      <c r="AIK74" s="0"/>
      <c r="AIL74" s="0"/>
      <c r="AIM74" s="0"/>
      <c r="AIN74" s="0"/>
      <c r="AIO74" s="0"/>
      <c r="AIP74" s="0"/>
      <c r="AIQ74" s="0"/>
      <c r="AIR74" s="0"/>
      <c r="AIS74" s="0"/>
      <c r="AIT74" s="0"/>
      <c r="AIU74" s="0"/>
      <c r="AIV74" s="0"/>
      <c r="AIW74" s="0"/>
      <c r="AIX74" s="0"/>
      <c r="AIY74" s="0"/>
      <c r="AIZ74" s="0"/>
      <c r="AJA74" s="0"/>
      <c r="AJB74" s="0"/>
      <c r="AJC74" s="0"/>
      <c r="AJD74" s="0"/>
      <c r="AJE74" s="0"/>
      <c r="AJF74" s="0"/>
      <c r="AJG74" s="0"/>
      <c r="AJH74" s="0"/>
      <c r="AJI74" s="0"/>
      <c r="AJJ74" s="0"/>
      <c r="AJK74" s="0"/>
      <c r="AJL74" s="0"/>
      <c r="AJM74" s="0"/>
      <c r="AJN74" s="0"/>
      <c r="AJO74" s="0"/>
      <c r="AJP74" s="0"/>
      <c r="AJQ74" s="0"/>
      <c r="AJR74" s="0"/>
      <c r="AJS74" s="0"/>
      <c r="AJT74" s="0"/>
      <c r="AJU74" s="0"/>
      <c r="AJV74" s="0"/>
      <c r="AJW74" s="0"/>
      <c r="AJX74" s="0"/>
      <c r="AJY74" s="0"/>
      <c r="AJZ74" s="0"/>
      <c r="AKA74" s="0"/>
      <c r="AKB74" s="0"/>
      <c r="AKC74" s="0"/>
      <c r="AKD74" s="0"/>
      <c r="AKE74" s="0"/>
      <c r="AKF74" s="0"/>
      <c r="AKG74" s="0"/>
      <c r="AKH74" s="0"/>
      <c r="AKI74" s="0"/>
      <c r="AKJ74" s="0"/>
      <c r="AKK74" s="0"/>
      <c r="AKL74" s="0"/>
      <c r="AKM74" s="0"/>
      <c r="AKN74" s="0"/>
      <c r="AKO74" s="0"/>
      <c r="AKP74" s="0"/>
      <c r="AKQ74" s="0"/>
      <c r="AKR74" s="0"/>
      <c r="AKS74" s="0"/>
      <c r="AKT74" s="0"/>
      <c r="AKU74" s="0"/>
      <c r="AKV74" s="0"/>
      <c r="AKW74" s="0"/>
      <c r="AKX74" s="0"/>
      <c r="AKY74" s="0"/>
      <c r="AKZ74" s="0"/>
      <c r="ALA74" s="0"/>
      <c r="ALB74" s="0"/>
      <c r="ALC74" s="0"/>
      <c r="ALD74" s="0"/>
      <c r="ALE74" s="0"/>
      <c r="ALF74" s="0"/>
      <c r="ALG74" s="0"/>
      <c r="ALH74" s="0"/>
      <c r="ALI74" s="0"/>
      <c r="ALJ74" s="0"/>
      <c r="ALK74" s="0"/>
      <c r="ALL74" s="0"/>
      <c r="ALM74" s="0"/>
      <c r="ALN74" s="0"/>
      <c r="ALO74" s="0"/>
      <c r="ALP74" s="0"/>
      <c r="ALQ74" s="0"/>
      <c r="ALR74" s="0"/>
      <c r="ALS74" s="0"/>
      <c r="ALT74" s="0"/>
      <c r="ALU74" s="0"/>
      <c r="ALV74" s="0"/>
      <c r="ALW74" s="0"/>
      <c r="ALX74" s="0"/>
      <c r="ALY74" s="0"/>
      <c r="ALZ74" s="0"/>
      <c r="AMA74" s="0"/>
      <c r="AMB74" s="0"/>
      <c r="AMC74" s="0"/>
      <c r="AMD74" s="0"/>
      <c r="AME74" s="0"/>
      <c r="AMF74" s="0"/>
      <c r="AMG74" s="0"/>
      <c r="AMH74" s="0"/>
      <c r="AMI74" s="0"/>
      <c r="AMJ74" s="0"/>
    </row>
    <row r="75" customFormat="false" ht="15.75" hidden="false" customHeight="false" outlineLevel="0" collapsed="false">
      <c r="A75" s="35" t="s">
        <v>908</v>
      </c>
      <c r="B75" s="35" t="s">
        <v>909</v>
      </c>
      <c r="C75" s="35" t="s">
        <v>166</v>
      </c>
      <c r="D75" s="35" t="s">
        <v>43</v>
      </c>
      <c r="E75" s="35" t="n">
        <v>4000</v>
      </c>
      <c r="F75" s="35" t="n">
        <f aca="false">D75-C75</f>
        <v>1</v>
      </c>
      <c r="G75" s="35" t="n">
        <v>5000</v>
      </c>
      <c r="H75" s="35" t="n">
        <f aca="false">G75*F75</f>
        <v>5000</v>
      </c>
      <c r="I75" s="36" t="s">
        <v>910</v>
      </c>
      <c r="J75" s="37" t="n">
        <v>5000</v>
      </c>
      <c r="K75" s="35" t="n">
        <f aca="false">H75-J75</f>
        <v>0</v>
      </c>
      <c r="L75" s="0"/>
      <c r="M75" s="0"/>
      <c r="N75" s="0"/>
      <c r="O75" s="0"/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0"/>
      <c r="AC75" s="0"/>
      <c r="AD75" s="0"/>
      <c r="AE75" s="0"/>
      <c r="AF75" s="0"/>
      <c r="AG75" s="0"/>
      <c r="AH75" s="0"/>
      <c r="AI75" s="0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0"/>
      <c r="BD75" s="0"/>
      <c r="BE75" s="0"/>
      <c r="BF75" s="0"/>
      <c r="BG75" s="0"/>
      <c r="BH75" s="0"/>
      <c r="BI75" s="0"/>
      <c r="BJ75" s="0"/>
      <c r="BK75" s="0"/>
      <c r="BL75" s="0"/>
      <c r="BM75" s="0"/>
      <c r="BN75" s="0"/>
      <c r="BO75" s="0"/>
      <c r="BP75" s="0"/>
      <c r="BQ75" s="0"/>
      <c r="BR75" s="0"/>
      <c r="BS75" s="0"/>
      <c r="BT75" s="0"/>
      <c r="BU75" s="0"/>
      <c r="BV75" s="0"/>
      <c r="BW75" s="0"/>
      <c r="BX75" s="0"/>
      <c r="BY75" s="0"/>
      <c r="BZ75" s="0"/>
      <c r="CA75" s="0"/>
      <c r="CB75" s="0"/>
      <c r="CC75" s="0"/>
      <c r="CD75" s="0"/>
      <c r="CE75" s="0"/>
      <c r="CF75" s="0"/>
      <c r="CG75" s="0"/>
      <c r="CH75" s="0"/>
      <c r="CI75" s="0"/>
      <c r="CJ75" s="0"/>
      <c r="CK75" s="0"/>
      <c r="CL75" s="0"/>
      <c r="CM75" s="0"/>
      <c r="CN75" s="0"/>
      <c r="CO75" s="0"/>
      <c r="CP75" s="0"/>
      <c r="CQ75" s="0"/>
      <c r="CR75" s="0"/>
      <c r="CS75" s="0"/>
      <c r="CT75" s="0"/>
      <c r="CU75" s="0"/>
      <c r="CV75" s="0"/>
      <c r="CW75" s="0"/>
      <c r="CX75" s="0"/>
      <c r="CY75" s="0"/>
      <c r="CZ75" s="0"/>
      <c r="DA75" s="0"/>
      <c r="DB75" s="0"/>
      <c r="DC75" s="0"/>
      <c r="DD75" s="0"/>
      <c r="DE75" s="0"/>
      <c r="DF75" s="0"/>
      <c r="DG75" s="0"/>
      <c r="DH75" s="0"/>
      <c r="DI75" s="0"/>
      <c r="DJ75" s="0"/>
      <c r="DK75" s="0"/>
      <c r="DL75" s="0"/>
      <c r="DM75" s="0"/>
      <c r="DN75" s="0"/>
      <c r="DO75" s="0"/>
      <c r="DP75" s="0"/>
      <c r="DQ75" s="0"/>
      <c r="DR75" s="0"/>
      <c r="DS75" s="0"/>
      <c r="DT75" s="0"/>
      <c r="DU75" s="0"/>
      <c r="DV75" s="0"/>
      <c r="DW75" s="0"/>
      <c r="DX75" s="0"/>
      <c r="DY75" s="0"/>
      <c r="DZ75" s="0"/>
      <c r="EA75" s="0"/>
      <c r="EB75" s="0"/>
      <c r="EC75" s="0"/>
      <c r="ED75" s="0"/>
      <c r="EE75" s="0"/>
      <c r="EF75" s="0"/>
      <c r="EG75" s="0"/>
      <c r="EH75" s="0"/>
      <c r="EI75" s="0"/>
      <c r="EJ75" s="0"/>
      <c r="EK75" s="0"/>
      <c r="EL75" s="0"/>
      <c r="EM75" s="0"/>
      <c r="EN75" s="0"/>
      <c r="EO75" s="0"/>
      <c r="EP75" s="0"/>
      <c r="EQ75" s="0"/>
      <c r="ER75" s="0"/>
      <c r="ES75" s="0"/>
      <c r="ET75" s="0"/>
      <c r="EU75" s="0"/>
      <c r="EV75" s="0"/>
      <c r="EW75" s="0"/>
      <c r="EX75" s="0"/>
      <c r="EY75" s="0"/>
      <c r="EZ75" s="0"/>
      <c r="FA75" s="0"/>
      <c r="FB75" s="0"/>
      <c r="FC75" s="0"/>
      <c r="FD75" s="0"/>
      <c r="FE75" s="0"/>
      <c r="FF75" s="0"/>
      <c r="FG75" s="0"/>
      <c r="FH75" s="0"/>
      <c r="FI75" s="0"/>
      <c r="FJ75" s="0"/>
      <c r="FK75" s="0"/>
      <c r="FL75" s="0"/>
      <c r="FM75" s="0"/>
      <c r="FN75" s="0"/>
      <c r="FO75" s="0"/>
      <c r="FP75" s="0"/>
      <c r="FQ75" s="0"/>
      <c r="FR75" s="0"/>
      <c r="FS75" s="0"/>
      <c r="FT75" s="0"/>
      <c r="FU75" s="0"/>
      <c r="FV75" s="0"/>
      <c r="FW75" s="0"/>
      <c r="FX75" s="0"/>
      <c r="FY75" s="0"/>
      <c r="FZ75" s="0"/>
      <c r="GA75" s="0"/>
      <c r="GB75" s="0"/>
      <c r="GC75" s="0"/>
      <c r="GD75" s="0"/>
      <c r="GE75" s="0"/>
      <c r="GF75" s="0"/>
      <c r="GG75" s="0"/>
      <c r="GH75" s="0"/>
      <c r="GI75" s="0"/>
      <c r="GJ75" s="0"/>
      <c r="GK75" s="0"/>
      <c r="GL75" s="0"/>
      <c r="GM75" s="0"/>
      <c r="GN75" s="0"/>
      <c r="GO75" s="0"/>
      <c r="GP75" s="0"/>
      <c r="GQ75" s="0"/>
      <c r="GR75" s="0"/>
      <c r="GS75" s="0"/>
      <c r="GT75" s="0"/>
      <c r="GU75" s="0"/>
      <c r="GV75" s="0"/>
      <c r="GW75" s="0"/>
      <c r="GX75" s="0"/>
      <c r="GY75" s="0"/>
      <c r="GZ75" s="0"/>
      <c r="HA75" s="0"/>
      <c r="HB75" s="0"/>
      <c r="HC75" s="0"/>
      <c r="HD75" s="0"/>
      <c r="HE75" s="0"/>
      <c r="HF75" s="0"/>
      <c r="HG75" s="0"/>
      <c r="HH75" s="0"/>
      <c r="HI75" s="0"/>
      <c r="HJ75" s="0"/>
      <c r="HK75" s="0"/>
      <c r="HL75" s="0"/>
      <c r="HM75" s="0"/>
      <c r="HN75" s="0"/>
      <c r="HO75" s="0"/>
      <c r="HP75" s="0"/>
      <c r="HQ75" s="0"/>
      <c r="HR75" s="0"/>
      <c r="HS75" s="0"/>
      <c r="HT75" s="0"/>
      <c r="HU75" s="0"/>
      <c r="HV75" s="0"/>
      <c r="HW75" s="0"/>
      <c r="HX75" s="0"/>
      <c r="HY75" s="0"/>
      <c r="HZ75" s="0"/>
      <c r="IA75" s="0"/>
      <c r="IB75" s="0"/>
      <c r="IC75" s="0"/>
      <c r="ID75" s="0"/>
      <c r="IE75" s="0"/>
      <c r="IF75" s="0"/>
      <c r="IG75" s="0"/>
      <c r="IH75" s="0"/>
      <c r="II75" s="0"/>
      <c r="IJ75" s="0"/>
      <c r="IK75" s="0"/>
      <c r="IL75" s="0"/>
      <c r="IM75" s="0"/>
      <c r="IN75" s="0"/>
      <c r="IO75" s="0"/>
      <c r="IP75" s="0"/>
      <c r="IQ75" s="0"/>
      <c r="IR75" s="0"/>
      <c r="IS75" s="0"/>
      <c r="IT75" s="0"/>
      <c r="IU75" s="0"/>
      <c r="IV75" s="0"/>
      <c r="IW75" s="0"/>
      <c r="IX75" s="0"/>
      <c r="IY75" s="0"/>
      <c r="IZ75" s="0"/>
      <c r="JA75" s="0"/>
      <c r="JB75" s="0"/>
      <c r="JC75" s="0"/>
      <c r="JD75" s="0"/>
      <c r="JE75" s="0"/>
      <c r="JF75" s="0"/>
      <c r="JG75" s="0"/>
      <c r="JH75" s="0"/>
      <c r="JI75" s="0"/>
      <c r="JJ75" s="0"/>
      <c r="JK75" s="0"/>
      <c r="JL75" s="0"/>
      <c r="JM75" s="0"/>
      <c r="JN75" s="0"/>
      <c r="JO75" s="0"/>
      <c r="JP75" s="0"/>
      <c r="JQ75" s="0"/>
      <c r="JR75" s="0"/>
      <c r="JS75" s="0"/>
      <c r="JT75" s="0"/>
      <c r="JU75" s="0"/>
      <c r="JV75" s="0"/>
      <c r="JW75" s="0"/>
      <c r="JX75" s="0"/>
      <c r="JY75" s="0"/>
      <c r="JZ75" s="0"/>
      <c r="KA75" s="0"/>
      <c r="KB75" s="0"/>
      <c r="KC75" s="0"/>
      <c r="KD75" s="0"/>
      <c r="KE75" s="0"/>
      <c r="KF75" s="0"/>
      <c r="KG75" s="0"/>
      <c r="KH75" s="0"/>
      <c r="KI75" s="0"/>
      <c r="KJ75" s="0"/>
      <c r="KK75" s="0"/>
      <c r="KL75" s="0"/>
      <c r="KM75" s="0"/>
      <c r="KN75" s="0"/>
      <c r="KO75" s="0"/>
      <c r="KP75" s="0"/>
      <c r="KQ75" s="0"/>
      <c r="KR75" s="0"/>
      <c r="KS75" s="0"/>
      <c r="KT75" s="0"/>
      <c r="KU75" s="0"/>
      <c r="KV75" s="0"/>
      <c r="KW75" s="0"/>
      <c r="KX75" s="0"/>
      <c r="KY75" s="0"/>
      <c r="KZ75" s="0"/>
      <c r="LA75" s="0"/>
      <c r="LB75" s="0"/>
      <c r="LC75" s="0"/>
      <c r="LD75" s="0"/>
      <c r="LE75" s="0"/>
      <c r="LF75" s="0"/>
      <c r="LG75" s="0"/>
      <c r="LH75" s="0"/>
      <c r="LI75" s="0"/>
      <c r="LJ75" s="0"/>
      <c r="LK75" s="0"/>
      <c r="LL75" s="0"/>
      <c r="LM75" s="0"/>
      <c r="LN75" s="0"/>
      <c r="LO75" s="0"/>
      <c r="LP75" s="0"/>
      <c r="LQ75" s="0"/>
      <c r="LR75" s="0"/>
      <c r="LS75" s="0"/>
      <c r="LT75" s="0"/>
      <c r="LU75" s="0"/>
      <c r="LV75" s="0"/>
      <c r="LW75" s="0"/>
      <c r="LX75" s="0"/>
      <c r="LY75" s="0"/>
      <c r="LZ75" s="0"/>
      <c r="MA75" s="0"/>
      <c r="MB75" s="0"/>
      <c r="MC75" s="0"/>
      <c r="MD75" s="0"/>
      <c r="ME75" s="0"/>
      <c r="MF75" s="0"/>
      <c r="MG75" s="0"/>
      <c r="MH75" s="0"/>
      <c r="MI75" s="0"/>
      <c r="MJ75" s="0"/>
      <c r="MK75" s="0"/>
      <c r="ML75" s="0"/>
      <c r="MM75" s="0"/>
      <c r="MN75" s="0"/>
      <c r="MO75" s="0"/>
      <c r="MP75" s="0"/>
      <c r="MQ75" s="0"/>
      <c r="MR75" s="0"/>
      <c r="MS75" s="0"/>
      <c r="MT75" s="0"/>
      <c r="MU75" s="0"/>
      <c r="MV75" s="0"/>
      <c r="MW75" s="0"/>
      <c r="MX75" s="0"/>
      <c r="MY75" s="0"/>
      <c r="MZ75" s="0"/>
      <c r="NA75" s="0"/>
      <c r="NB75" s="0"/>
      <c r="NC75" s="0"/>
      <c r="ND75" s="0"/>
      <c r="NE75" s="0"/>
      <c r="NF75" s="0"/>
      <c r="NG75" s="0"/>
      <c r="NH75" s="0"/>
      <c r="NI75" s="0"/>
      <c r="NJ75" s="0"/>
      <c r="NK75" s="0"/>
      <c r="NL75" s="0"/>
      <c r="NM75" s="0"/>
      <c r="NN75" s="0"/>
      <c r="NO75" s="0"/>
      <c r="NP75" s="0"/>
      <c r="NQ75" s="0"/>
      <c r="NR75" s="0"/>
      <c r="NS75" s="0"/>
      <c r="NT75" s="0"/>
      <c r="NU75" s="0"/>
      <c r="NV75" s="0"/>
      <c r="NW75" s="0"/>
      <c r="NX75" s="0"/>
      <c r="NY75" s="0"/>
      <c r="NZ75" s="0"/>
      <c r="OA75" s="0"/>
      <c r="OB75" s="0"/>
      <c r="OC75" s="0"/>
      <c r="OD75" s="0"/>
      <c r="OE75" s="0"/>
      <c r="OF75" s="0"/>
      <c r="OG75" s="0"/>
      <c r="OH75" s="0"/>
      <c r="OI75" s="0"/>
      <c r="OJ75" s="0"/>
      <c r="OK75" s="0"/>
      <c r="OL75" s="0"/>
      <c r="OM75" s="0"/>
      <c r="ON75" s="0"/>
      <c r="OO75" s="0"/>
      <c r="OP75" s="0"/>
      <c r="OQ75" s="0"/>
      <c r="OR75" s="0"/>
      <c r="OS75" s="0"/>
      <c r="OT75" s="0"/>
      <c r="OU75" s="0"/>
      <c r="OV75" s="0"/>
      <c r="OW75" s="0"/>
      <c r="OX75" s="0"/>
      <c r="OY75" s="0"/>
      <c r="OZ75" s="0"/>
      <c r="PA75" s="0"/>
      <c r="PB75" s="0"/>
      <c r="PC75" s="0"/>
      <c r="PD75" s="0"/>
      <c r="PE75" s="0"/>
      <c r="PF75" s="0"/>
      <c r="PG75" s="0"/>
      <c r="PH75" s="0"/>
      <c r="PI75" s="0"/>
      <c r="PJ75" s="0"/>
      <c r="PK75" s="0"/>
      <c r="PL75" s="0"/>
      <c r="PM75" s="0"/>
      <c r="PN75" s="0"/>
      <c r="PO75" s="0"/>
      <c r="PP75" s="0"/>
      <c r="PQ75" s="0"/>
      <c r="PR75" s="0"/>
      <c r="PS75" s="0"/>
      <c r="PT75" s="0"/>
      <c r="PU75" s="0"/>
      <c r="PV75" s="0"/>
      <c r="PW75" s="0"/>
      <c r="PX75" s="0"/>
      <c r="PY75" s="0"/>
      <c r="PZ75" s="0"/>
      <c r="QA75" s="0"/>
      <c r="QB75" s="0"/>
      <c r="QC75" s="0"/>
      <c r="QD75" s="0"/>
      <c r="QE75" s="0"/>
      <c r="QF75" s="0"/>
      <c r="QG75" s="0"/>
      <c r="QH75" s="0"/>
      <c r="QI75" s="0"/>
      <c r="QJ75" s="0"/>
      <c r="QK75" s="0"/>
      <c r="QL75" s="0"/>
      <c r="QM75" s="0"/>
      <c r="QN75" s="0"/>
      <c r="QO75" s="0"/>
      <c r="QP75" s="0"/>
      <c r="QQ75" s="0"/>
      <c r="QR75" s="0"/>
      <c r="QS75" s="0"/>
      <c r="QT75" s="0"/>
      <c r="QU75" s="0"/>
      <c r="QV75" s="0"/>
      <c r="QW75" s="0"/>
      <c r="QX75" s="0"/>
      <c r="QY75" s="0"/>
      <c r="QZ75" s="0"/>
      <c r="RA75" s="0"/>
      <c r="RB75" s="0"/>
      <c r="RC75" s="0"/>
      <c r="RD75" s="0"/>
      <c r="RE75" s="0"/>
      <c r="RF75" s="0"/>
      <c r="RG75" s="0"/>
      <c r="RH75" s="0"/>
      <c r="RI75" s="0"/>
      <c r="RJ75" s="0"/>
      <c r="RK75" s="0"/>
      <c r="RL75" s="0"/>
      <c r="RM75" s="0"/>
      <c r="RN75" s="0"/>
      <c r="RO75" s="0"/>
      <c r="RP75" s="0"/>
      <c r="RQ75" s="0"/>
      <c r="RR75" s="0"/>
      <c r="RS75" s="0"/>
      <c r="RT75" s="0"/>
      <c r="RU75" s="0"/>
      <c r="RV75" s="0"/>
      <c r="RW75" s="0"/>
      <c r="RX75" s="0"/>
      <c r="RY75" s="0"/>
      <c r="RZ75" s="0"/>
      <c r="SA75" s="0"/>
      <c r="SB75" s="0"/>
      <c r="SC75" s="0"/>
      <c r="SD75" s="0"/>
      <c r="SE75" s="0"/>
      <c r="SF75" s="0"/>
      <c r="SG75" s="0"/>
      <c r="SH75" s="0"/>
      <c r="SI75" s="0"/>
      <c r="SJ75" s="0"/>
      <c r="SK75" s="0"/>
      <c r="SL75" s="0"/>
      <c r="SM75" s="0"/>
      <c r="SN75" s="0"/>
      <c r="SO75" s="0"/>
      <c r="SP75" s="0"/>
      <c r="SQ75" s="0"/>
      <c r="SR75" s="0"/>
      <c r="SS75" s="0"/>
      <c r="ST75" s="0"/>
      <c r="SU75" s="0"/>
      <c r="SV75" s="0"/>
      <c r="SW75" s="0"/>
      <c r="SX75" s="0"/>
      <c r="SY75" s="0"/>
      <c r="SZ75" s="0"/>
      <c r="TA75" s="0"/>
      <c r="TB75" s="0"/>
      <c r="TC75" s="0"/>
      <c r="TD75" s="0"/>
      <c r="TE75" s="0"/>
      <c r="TF75" s="0"/>
      <c r="TG75" s="0"/>
      <c r="TH75" s="0"/>
      <c r="TI75" s="0"/>
      <c r="TJ75" s="0"/>
      <c r="TK75" s="0"/>
      <c r="TL75" s="0"/>
      <c r="TM75" s="0"/>
      <c r="TN75" s="0"/>
      <c r="TO75" s="0"/>
      <c r="TP75" s="0"/>
      <c r="TQ75" s="0"/>
      <c r="TR75" s="0"/>
      <c r="TS75" s="0"/>
      <c r="TT75" s="0"/>
      <c r="TU75" s="0"/>
      <c r="TV75" s="0"/>
      <c r="TW75" s="0"/>
      <c r="TX75" s="0"/>
      <c r="TY75" s="0"/>
      <c r="TZ75" s="0"/>
      <c r="UA75" s="0"/>
      <c r="UB75" s="0"/>
      <c r="UC75" s="0"/>
      <c r="UD75" s="0"/>
      <c r="UE75" s="0"/>
      <c r="UF75" s="0"/>
      <c r="UG75" s="0"/>
      <c r="UH75" s="0"/>
      <c r="UI75" s="0"/>
      <c r="UJ75" s="0"/>
      <c r="UK75" s="0"/>
      <c r="UL75" s="0"/>
      <c r="UM75" s="0"/>
      <c r="UN75" s="0"/>
      <c r="UO75" s="0"/>
      <c r="UP75" s="0"/>
      <c r="UQ75" s="0"/>
      <c r="UR75" s="0"/>
      <c r="US75" s="0"/>
      <c r="UT75" s="0"/>
      <c r="UU75" s="0"/>
      <c r="UV75" s="0"/>
      <c r="UW75" s="0"/>
      <c r="UX75" s="0"/>
      <c r="UY75" s="0"/>
      <c r="UZ75" s="0"/>
      <c r="VA75" s="0"/>
      <c r="VB75" s="0"/>
      <c r="VC75" s="0"/>
      <c r="VD75" s="0"/>
      <c r="VE75" s="0"/>
      <c r="VF75" s="0"/>
      <c r="VG75" s="0"/>
      <c r="VH75" s="0"/>
      <c r="VI75" s="0"/>
      <c r="VJ75" s="0"/>
      <c r="VK75" s="0"/>
      <c r="VL75" s="0"/>
      <c r="VM75" s="0"/>
      <c r="VN75" s="0"/>
      <c r="VO75" s="0"/>
      <c r="VP75" s="0"/>
      <c r="VQ75" s="0"/>
      <c r="VR75" s="0"/>
      <c r="VS75" s="0"/>
      <c r="VT75" s="0"/>
      <c r="VU75" s="0"/>
      <c r="VV75" s="0"/>
      <c r="VW75" s="0"/>
      <c r="VX75" s="0"/>
      <c r="VY75" s="0"/>
      <c r="VZ75" s="0"/>
      <c r="WA75" s="0"/>
      <c r="WB75" s="0"/>
      <c r="WC75" s="0"/>
      <c r="WD75" s="0"/>
      <c r="WE75" s="0"/>
      <c r="WF75" s="0"/>
      <c r="WG75" s="0"/>
      <c r="WH75" s="0"/>
      <c r="WI75" s="0"/>
      <c r="WJ75" s="0"/>
      <c r="WK75" s="0"/>
      <c r="WL75" s="0"/>
      <c r="WM75" s="0"/>
      <c r="WN75" s="0"/>
      <c r="WO75" s="0"/>
      <c r="WP75" s="0"/>
      <c r="WQ75" s="0"/>
      <c r="WR75" s="0"/>
      <c r="WS75" s="0"/>
      <c r="WT75" s="0"/>
      <c r="WU75" s="0"/>
      <c r="WV75" s="0"/>
      <c r="WW75" s="0"/>
      <c r="WX75" s="0"/>
      <c r="WY75" s="0"/>
      <c r="WZ75" s="0"/>
      <c r="XA75" s="0"/>
      <c r="XB75" s="0"/>
      <c r="XC75" s="0"/>
      <c r="XD75" s="0"/>
      <c r="XE75" s="0"/>
      <c r="XF75" s="0"/>
      <c r="XG75" s="0"/>
      <c r="XH75" s="0"/>
      <c r="XI75" s="0"/>
      <c r="XJ75" s="0"/>
      <c r="XK75" s="0"/>
      <c r="XL75" s="0"/>
      <c r="XM75" s="0"/>
      <c r="XN75" s="0"/>
      <c r="XO75" s="0"/>
      <c r="XP75" s="0"/>
      <c r="XQ75" s="0"/>
      <c r="XR75" s="0"/>
      <c r="XS75" s="0"/>
      <c r="XT75" s="0"/>
      <c r="XU75" s="0"/>
      <c r="XV75" s="0"/>
      <c r="XW75" s="0"/>
      <c r="XX75" s="0"/>
      <c r="XY75" s="0"/>
      <c r="XZ75" s="0"/>
      <c r="YA75" s="0"/>
      <c r="YB75" s="0"/>
      <c r="YC75" s="0"/>
      <c r="YD75" s="0"/>
      <c r="YE75" s="0"/>
      <c r="YF75" s="0"/>
      <c r="YG75" s="0"/>
      <c r="YH75" s="0"/>
      <c r="YI75" s="0"/>
      <c r="YJ75" s="0"/>
      <c r="YK75" s="0"/>
      <c r="YL75" s="0"/>
      <c r="YM75" s="0"/>
      <c r="YN75" s="0"/>
      <c r="YO75" s="0"/>
      <c r="YP75" s="0"/>
      <c r="YQ75" s="0"/>
      <c r="YR75" s="0"/>
      <c r="YS75" s="0"/>
      <c r="YT75" s="0"/>
      <c r="YU75" s="0"/>
      <c r="YV75" s="0"/>
      <c r="YW75" s="0"/>
      <c r="YX75" s="0"/>
      <c r="YY75" s="0"/>
      <c r="YZ75" s="0"/>
      <c r="ZA75" s="0"/>
      <c r="ZB75" s="0"/>
      <c r="ZC75" s="0"/>
      <c r="ZD75" s="0"/>
      <c r="ZE75" s="0"/>
      <c r="ZF75" s="0"/>
      <c r="ZG75" s="0"/>
      <c r="ZH75" s="0"/>
      <c r="ZI75" s="0"/>
      <c r="ZJ75" s="0"/>
      <c r="ZK75" s="0"/>
      <c r="ZL75" s="0"/>
      <c r="ZM75" s="0"/>
      <c r="ZN75" s="0"/>
      <c r="ZO75" s="0"/>
      <c r="ZP75" s="0"/>
      <c r="ZQ75" s="0"/>
      <c r="ZR75" s="0"/>
      <c r="ZS75" s="0"/>
      <c r="ZT75" s="0"/>
      <c r="ZU75" s="0"/>
      <c r="ZV75" s="0"/>
      <c r="ZW75" s="0"/>
      <c r="ZX75" s="0"/>
      <c r="ZY75" s="0"/>
      <c r="ZZ75" s="0"/>
      <c r="AAA75" s="0"/>
      <c r="AAB75" s="0"/>
      <c r="AAC75" s="0"/>
      <c r="AAD75" s="0"/>
      <c r="AAE75" s="0"/>
      <c r="AAF75" s="0"/>
      <c r="AAG75" s="0"/>
      <c r="AAH75" s="0"/>
      <c r="AAI75" s="0"/>
      <c r="AAJ75" s="0"/>
      <c r="AAK75" s="0"/>
      <c r="AAL75" s="0"/>
      <c r="AAM75" s="0"/>
      <c r="AAN75" s="0"/>
      <c r="AAO75" s="0"/>
      <c r="AAP75" s="0"/>
      <c r="AAQ75" s="0"/>
      <c r="AAR75" s="0"/>
      <c r="AAS75" s="0"/>
      <c r="AAT75" s="0"/>
      <c r="AAU75" s="0"/>
      <c r="AAV75" s="0"/>
      <c r="AAW75" s="0"/>
      <c r="AAX75" s="0"/>
      <c r="AAY75" s="0"/>
      <c r="AAZ75" s="0"/>
      <c r="ABA75" s="0"/>
      <c r="ABB75" s="0"/>
      <c r="ABC75" s="0"/>
      <c r="ABD75" s="0"/>
      <c r="ABE75" s="0"/>
      <c r="ABF75" s="0"/>
      <c r="ABG75" s="0"/>
      <c r="ABH75" s="0"/>
      <c r="ABI75" s="0"/>
      <c r="ABJ75" s="0"/>
      <c r="ABK75" s="0"/>
      <c r="ABL75" s="0"/>
      <c r="ABM75" s="0"/>
      <c r="ABN75" s="0"/>
      <c r="ABO75" s="0"/>
      <c r="ABP75" s="0"/>
      <c r="ABQ75" s="0"/>
      <c r="ABR75" s="0"/>
      <c r="ABS75" s="0"/>
      <c r="ABT75" s="0"/>
      <c r="ABU75" s="0"/>
      <c r="ABV75" s="0"/>
      <c r="ABW75" s="0"/>
      <c r="ABX75" s="0"/>
      <c r="ABY75" s="0"/>
      <c r="ABZ75" s="0"/>
      <c r="ACA75" s="0"/>
      <c r="ACB75" s="0"/>
      <c r="ACC75" s="0"/>
      <c r="ACD75" s="0"/>
      <c r="ACE75" s="0"/>
      <c r="ACF75" s="0"/>
      <c r="ACG75" s="0"/>
      <c r="ACH75" s="0"/>
      <c r="ACI75" s="0"/>
      <c r="ACJ75" s="0"/>
      <c r="ACK75" s="0"/>
      <c r="ACL75" s="0"/>
      <c r="ACM75" s="0"/>
      <c r="ACN75" s="0"/>
      <c r="ACO75" s="0"/>
      <c r="ACP75" s="0"/>
      <c r="ACQ75" s="0"/>
      <c r="ACR75" s="0"/>
      <c r="ACS75" s="0"/>
      <c r="ACT75" s="0"/>
      <c r="ACU75" s="0"/>
      <c r="ACV75" s="0"/>
      <c r="ACW75" s="0"/>
      <c r="ACX75" s="0"/>
      <c r="ACY75" s="0"/>
      <c r="ACZ75" s="0"/>
      <c r="ADA75" s="0"/>
      <c r="ADB75" s="0"/>
      <c r="ADC75" s="0"/>
      <c r="ADD75" s="0"/>
      <c r="ADE75" s="0"/>
      <c r="ADF75" s="0"/>
      <c r="ADG75" s="0"/>
      <c r="ADH75" s="0"/>
      <c r="ADI75" s="0"/>
      <c r="ADJ75" s="0"/>
      <c r="ADK75" s="0"/>
      <c r="ADL75" s="0"/>
      <c r="ADM75" s="0"/>
      <c r="ADN75" s="0"/>
      <c r="ADO75" s="0"/>
      <c r="ADP75" s="0"/>
      <c r="ADQ75" s="0"/>
      <c r="ADR75" s="0"/>
      <c r="ADS75" s="0"/>
      <c r="ADT75" s="0"/>
      <c r="ADU75" s="0"/>
      <c r="ADV75" s="0"/>
      <c r="ADW75" s="0"/>
      <c r="ADX75" s="0"/>
      <c r="ADY75" s="0"/>
      <c r="ADZ75" s="0"/>
      <c r="AEA75" s="0"/>
      <c r="AEB75" s="0"/>
      <c r="AEC75" s="0"/>
      <c r="AED75" s="0"/>
      <c r="AEE75" s="0"/>
      <c r="AEF75" s="0"/>
      <c r="AEG75" s="0"/>
      <c r="AEH75" s="0"/>
      <c r="AEI75" s="0"/>
      <c r="AEJ75" s="0"/>
      <c r="AEK75" s="0"/>
      <c r="AEL75" s="0"/>
      <c r="AEM75" s="0"/>
      <c r="AEN75" s="0"/>
      <c r="AEO75" s="0"/>
      <c r="AEP75" s="0"/>
      <c r="AEQ75" s="0"/>
      <c r="AER75" s="0"/>
      <c r="AES75" s="0"/>
      <c r="AET75" s="0"/>
      <c r="AEU75" s="0"/>
      <c r="AEV75" s="0"/>
      <c r="AEW75" s="0"/>
      <c r="AEX75" s="0"/>
      <c r="AEY75" s="0"/>
      <c r="AEZ75" s="0"/>
      <c r="AFA75" s="0"/>
      <c r="AFB75" s="0"/>
      <c r="AFC75" s="0"/>
      <c r="AFD75" s="0"/>
      <c r="AFE75" s="0"/>
      <c r="AFF75" s="0"/>
      <c r="AFG75" s="0"/>
      <c r="AFH75" s="0"/>
      <c r="AFI75" s="0"/>
      <c r="AFJ75" s="0"/>
      <c r="AFK75" s="0"/>
      <c r="AFL75" s="0"/>
      <c r="AFM75" s="0"/>
      <c r="AFN75" s="0"/>
      <c r="AFO75" s="0"/>
      <c r="AFP75" s="0"/>
      <c r="AFQ75" s="0"/>
      <c r="AFR75" s="0"/>
      <c r="AFS75" s="0"/>
      <c r="AFT75" s="0"/>
      <c r="AFU75" s="0"/>
      <c r="AFV75" s="0"/>
      <c r="AFW75" s="0"/>
      <c r="AFX75" s="0"/>
      <c r="AFY75" s="0"/>
      <c r="AFZ75" s="0"/>
      <c r="AGA75" s="0"/>
      <c r="AGB75" s="0"/>
      <c r="AGC75" s="0"/>
      <c r="AGD75" s="0"/>
      <c r="AGE75" s="0"/>
      <c r="AGF75" s="0"/>
      <c r="AGG75" s="0"/>
      <c r="AGH75" s="0"/>
      <c r="AGI75" s="0"/>
      <c r="AGJ75" s="0"/>
      <c r="AGK75" s="0"/>
      <c r="AGL75" s="0"/>
      <c r="AGM75" s="0"/>
      <c r="AGN75" s="0"/>
      <c r="AGO75" s="0"/>
      <c r="AGP75" s="0"/>
      <c r="AGQ75" s="0"/>
      <c r="AGR75" s="0"/>
      <c r="AGS75" s="0"/>
      <c r="AGT75" s="0"/>
      <c r="AGU75" s="0"/>
      <c r="AGV75" s="0"/>
      <c r="AGW75" s="0"/>
      <c r="AGX75" s="0"/>
      <c r="AGY75" s="0"/>
      <c r="AGZ75" s="0"/>
      <c r="AHA75" s="0"/>
      <c r="AHB75" s="0"/>
      <c r="AHC75" s="0"/>
      <c r="AHD75" s="0"/>
      <c r="AHE75" s="0"/>
      <c r="AHF75" s="0"/>
      <c r="AHG75" s="0"/>
      <c r="AHH75" s="0"/>
      <c r="AHI75" s="0"/>
      <c r="AHJ75" s="0"/>
      <c r="AHK75" s="0"/>
      <c r="AHL75" s="0"/>
      <c r="AHM75" s="0"/>
      <c r="AHN75" s="0"/>
      <c r="AHO75" s="0"/>
      <c r="AHP75" s="0"/>
      <c r="AHQ75" s="0"/>
      <c r="AHR75" s="0"/>
      <c r="AHS75" s="0"/>
      <c r="AHT75" s="0"/>
      <c r="AHU75" s="0"/>
      <c r="AHV75" s="0"/>
      <c r="AHW75" s="0"/>
      <c r="AHX75" s="0"/>
      <c r="AHY75" s="0"/>
      <c r="AHZ75" s="0"/>
      <c r="AIA75" s="0"/>
      <c r="AIB75" s="0"/>
      <c r="AIC75" s="0"/>
      <c r="AID75" s="0"/>
      <c r="AIE75" s="0"/>
      <c r="AIF75" s="0"/>
      <c r="AIG75" s="0"/>
      <c r="AIH75" s="0"/>
      <c r="AII75" s="0"/>
      <c r="AIJ75" s="0"/>
      <c r="AIK75" s="0"/>
      <c r="AIL75" s="0"/>
      <c r="AIM75" s="0"/>
      <c r="AIN75" s="0"/>
      <c r="AIO75" s="0"/>
      <c r="AIP75" s="0"/>
      <c r="AIQ75" s="0"/>
      <c r="AIR75" s="0"/>
      <c r="AIS75" s="0"/>
      <c r="AIT75" s="0"/>
      <c r="AIU75" s="0"/>
      <c r="AIV75" s="0"/>
      <c r="AIW75" s="0"/>
      <c r="AIX75" s="0"/>
      <c r="AIY75" s="0"/>
      <c r="AIZ75" s="0"/>
      <c r="AJA75" s="0"/>
      <c r="AJB75" s="0"/>
      <c r="AJC75" s="0"/>
      <c r="AJD75" s="0"/>
      <c r="AJE75" s="0"/>
      <c r="AJF75" s="0"/>
      <c r="AJG75" s="0"/>
      <c r="AJH75" s="0"/>
      <c r="AJI75" s="0"/>
      <c r="AJJ75" s="0"/>
      <c r="AJK75" s="0"/>
      <c r="AJL75" s="0"/>
      <c r="AJM75" s="0"/>
      <c r="AJN75" s="0"/>
      <c r="AJO75" s="0"/>
      <c r="AJP75" s="0"/>
      <c r="AJQ75" s="0"/>
      <c r="AJR75" s="0"/>
      <c r="AJS75" s="0"/>
      <c r="AJT75" s="0"/>
      <c r="AJU75" s="0"/>
      <c r="AJV75" s="0"/>
      <c r="AJW75" s="0"/>
      <c r="AJX75" s="0"/>
      <c r="AJY75" s="0"/>
      <c r="AJZ75" s="0"/>
      <c r="AKA75" s="0"/>
      <c r="AKB75" s="0"/>
      <c r="AKC75" s="0"/>
      <c r="AKD75" s="0"/>
      <c r="AKE75" s="0"/>
      <c r="AKF75" s="0"/>
      <c r="AKG75" s="0"/>
      <c r="AKH75" s="0"/>
      <c r="AKI75" s="0"/>
      <c r="AKJ75" s="0"/>
      <c r="AKK75" s="0"/>
      <c r="AKL75" s="0"/>
      <c r="AKM75" s="0"/>
      <c r="AKN75" s="0"/>
      <c r="AKO75" s="0"/>
      <c r="AKP75" s="0"/>
      <c r="AKQ75" s="0"/>
      <c r="AKR75" s="0"/>
      <c r="AKS75" s="0"/>
      <c r="AKT75" s="0"/>
      <c r="AKU75" s="0"/>
      <c r="AKV75" s="0"/>
      <c r="AKW75" s="0"/>
      <c r="AKX75" s="0"/>
      <c r="AKY75" s="0"/>
      <c r="AKZ75" s="0"/>
      <c r="ALA75" s="0"/>
      <c r="ALB75" s="0"/>
      <c r="ALC75" s="0"/>
      <c r="ALD75" s="0"/>
      <c r="ALE75" s="0"/>
      <c r="ALF75" s="0"/>
      <c r="ALG75" s="0"/>
      <c r="ALH75" s="0"/>
      <c r="ALI75" s="0"/>
      <c r="ALJ75" s="0"/>
      <c r="ALK75" s="0"/>
      <c r="ALL75" s="0"/>
      <c r="ALM75" s="0"/>
      <c r="ALN75" s="0"/>
      <c r="ALO75" s="0"/>
      <c r="ALP75" s="0"/>
      <c r="ALQ75" s="0"/>
      <c r="ALR75" s="0"/>
      <c r="ALS75" s="0"/>
      <c r="ALT75" s="0"/>
      <c r="ALU75" s="0"/>
      <c r="ALV75" s="0"/>
      <c r="ALW75" s="0"/>
      <c r="ALX75" s="0"/>
      <c r="ALY75" s="0"/>
      <c r="ALZ75" s="0"/>
      <c r="AMA75" s="0"/>
      <c r="AMB75" s="0"/>
      <c r="AMC75" s="0"/>
      <c r="AMD75" s="0"/>
      <c r="AME75" s="0"/>
      <c r="AMF75" s="0"/>
      <c r="AMG75" s="0"/>
      <c r="AMH75" s="0"/>
      <c r="AMI75" s="0"/>
      <c r="AMJ75" s="0"/>
    </row>
    <row r="76" customFormat="false" ht="15.75" hidden="false" customHeight="false" outlineLevel="0" collapsed="false">
      <c r="A76" s="136" t="s">
        <v>6088</v>
      </c>
      <c r="B76" s="35" t="s">
        <v>6089</v>
      </c>
      <c r="C76" s="35" t="s">
        <v>166</v>
      </c>
      <c r="D76" s="35" t="s">
        <v>28</v>
      </c>
      <c r="E76" s="35" t="n">
        <v>21187</v>
      </c>
      <c r="F76" s="35" t="n">
        <v>1</v>
      </c>
      <c r="G76" s="35" t="n">
        <f aca="false">4693.5*2</f>
        <v>9387</v>
      </c>
      <c r="H76" s="35" t="n">
        <f aca="false">G76*F76</f>
        <v>9387</v>
      </c>
      <c r="I76" s="36" t="s">
        <v>6090</v>
      </c>
      <c r="J76" s="37" t="n">
        <v>4693.5</v>
      </c>
      <c r="K76" s="35" t="n">
        <f aca="false">H76+H77-J76-J77-J78-J79</f>
        <v>0</v>
      </c>
      <c r="L76" s="35"/>
      <c r="M76" s="0"/>
      <c r="N76" s="0"/>
      <c r="O76" s="0"/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0"/>
      <c r="AC76" s="0"/>
      <c r="AD76" s="0"/>
      <c r="AE76" s="0"/>
      <c r="AF76" s="0"/>
      <c r="AG76" s="0"/>
      <c r="AH76" s="0"/>
      <c r="AI76" s="0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0"/>
      <c r="BD76" s="0"/>
      <c r="BE76" s="0"/>
      <c r="BF76" s="0"/>
      <c r="BG76" s="0"/>
      <c r="BH76" s="0"/>
      <c r="BI76" s="0"/>
      <c r="BJ76" s="0"/>
      <c r="BK76" s="0"/>
      <c r="BL76" s="0"/>
      <c r="BM76" s="0"/>
      <c r="BN76" s="0"/>
      <c r="BO76" s="0"/>
      <c r="BP76" s="0"/>
      <c r="BQ76" s="0"/>
      <c r="BR76" s="0"/>
      <c r="BS76" s="0"/>
      <c r="BT76" s="0"/>
      <c r="BU76" s="0"/>
      <c r="BV76" s="0"/>
      <c r="BW76" s="0"/>
      <c r="BX76" s="0"/>
      <c r="BY76" s="0"/>
      <c r="BZ76" s="0"/>
      <c r="CA76" s="0"/>
      <c r="CB76" s="0"/>
      <c r="CC76" s="0"/>
      <c r="CD76" s="0"/>
      <c r="CE76" s="0"/>
      <c r="CF76" s="0"/>
      <c r="CG76" s="0"/>
      <c r="CH76" s="0"/>
      <c r="CI76" s="0"/>
      <c r="CJ76" s="0"/>
      <c r="CK76" s="0"/>
      <c r="CL76" s="0"/>
      <c r="CM76" s="0"/>
      <c r="CN76" s="0"/>
      <c r="CO76" s="0"/>
      <c r="CP76" s="0"/>
      <c r="CQ76" s="0"/>
      <c r="CR76" s="0"/>
      <c r="CS76" s="0"/>
      <c r="CT76" s="0"/>
      <c r="CU76" s="0"/>
      <c r="CV76" s="0"/>
      <c r="CW76" s="0"/>
      <c r="CX76" s="0"/>
      <c r="CY76" s="0"/>
      <c r="CZ76" s="0"/>
      <c r="DA76" s="0"/>
      <c r="DB76" s="0"/>
      <c r="DC76" s="0"/>
      <c r="DD76" s="0"/>
      <c r="DE76" s="0"/>
      <c r="DF76" s="0"/>
      <c r="DG76" s="0"/>
      <c r="DH76" s="0"/>
      <c r="DI76" s="0"/>
      <c r="DJ76" s="0"/>
      <c r="DK76" s="0"/>
      <c r="DL76" s="0"/>
      <c r="DM76" s="0"/>
      <c r="DN76" s="0"/>
      <c r="DO76" s="0"/>
      <c r="DP76" s="0"/>
      <c r="DQ76" s="0"/>
      <c r="DR76" s="0"/>
      <c r="DS76" s="0"/>
      <c r="DT76" s="0"/>
      <c r="DU76" s="0"/>
      <c r="DV76" s="0"/>
      <c r="DW76" s="0"/>
      <c r="DX76" s="0"/>
      <c r="DY76" s="0"/>
      <c r="DZ76" s="0"/>
      <c r="EA76" s="0"/>
      <c r="EB76" s="0"/>
      <c r="EC76" s="0"/>
      <c r="ED76" s="0"/>
      <c r="EE76" s="0"/>
      <c r="EF76" s="0"/>
      <c r="EG76" s="0"/>
      <c r="EH76" s="0"/>
      <c r="EI76" s="0"/>
      <c r="EJ76" s="0"/>
      <c r="EK76" s="0"/>
      <c r="EL76" s="0"/>
      <c r="EM76" s="0"/>
      <c r="EN76" s="0"/>
      <c r="EO76" s="0"/>
      <c r="EP76" s="0"/>
      <c r="EQ76" s="0"/>
      <c r="ER76" s="0"/>
      <c r="ES76" s="0"/>
      <c r="ET76" s="0"/>
      <c r="EU76" s="0"/>
      <c r="EV76" s="0"/>
      <c r="EW76" s="0"/>
      <c r="EX76" s="0"/>
      <c r="EY76" s="0"/>
      <c r="EZ76" s="0"/>
      <c r="FA76" s="0"/>
      <c r="FB76" s="0"/>
      <c r="FC76" s="0"/>
      <c r="FD76" s="0"/>
      <c r="FE76" s="0"/>
      <c r="FF76" s="0"/>
      <c r="FG76" s="0"/>
      <c r="FH76" s="0"/>
      <c r="FI76" s="0"/>
      <c r="FJ76" s="0"/>
      <c r="FK76" s="0"/>
      <c r="FL76" s="0"/>
      <c r="FM76" s="0"/>
      <c r="FN76" s="0"/>
      <c r="FO76" s="0"/>
      <c r="FP76" s="0"/>
      <c r="FQ76" s="0"/>
      <c r="FR76" s="0"/>
      <c r="FS76" s="0"/>
      <c r="FT76" s="0"/>
      <c r="FU76" s="0"/>
      <c r="FV76" s="0"/>
      <c r="FW76" s="0"/>
      <c r="FX76" s="0"/>
      <c r="FY76" s="0"/>
      <c r="FZ76" s="0"/>
      <c r="GA76" s="0"/>
      <c r="GB76" s="0"/>
      <c r="GC76" s="0"/>
      <c r="GD76" s="0"/>
      <c r="GE76" s="0"/>
      <c r="GF76" s="0"/>
      <c r="GG76" s="0"/>
      <c r="GH76" s="0"/>
      <c r="GI76" s="0"/>
      <c r="GJ76" s="0"/>
      <c r="GK76" s="0"/>
      <c r="GL76" s="0"/>
      <c r="GM76" s="0"/>
      <c r="GN76" s="0"/>
      <c r="GO76" s="0"/>
      <c r="GP76" s="0"/>
      <c r="GQ76" s="0"/>
      <c r="GR76" s="0"/>
      <c r="GS76" s="0"/>
      <c r="GT76" s="0"/>
      <c r="GU76" s="0"/>
      <c r="GV76" s="0"/>
      <c r="GW76" s="0"/>
      <c r="GX76" s="0"/>
      <c r="GY76" s="0"/>
      <c r="GZ76" s="0"/>
      <c r="HA76" s="0"/>
      <c r="HB76" s="0"/>
      <c r="HC76" s="0"/>
      <c r="HD76" s="0"/>
      <c r="HE76" s="0"/>
      <c r="HF76" s="0"/>
      <c r="HG76" s="0"/>
      <c r="HH76" s="0"/>
      <c r="HI76" s="0"/>
      <c r="HJ76" s="0"/>
      <c r="HK76" s="0"/>
      <c r="HL76" s="0"/>
      <c r="HM76" s="0"/>
      <c r="HN76" s="0"/>
      <c r="HO76" s="0"/>
      <c r="HP76" s="0"/>
      <c r="HQ76" s="0"/>
      <c r="HR76" s="0"/>
      <c r="HS76" s="0"/>
      <c r="HT76" s="0"/>
      <c r="HU76" s="0"/>
      <c r="HV76" s="0"/>
      <c r="HW76" s="0"/>
      <c r="HX76" s="0"/>
      <c r="HY76" s="0"/>
      <c r="HZ76" s="0"/>
      <c r="IA76" s="0"/>
      <c r="IB76" s="0"/>
      <c r="IC76" s="0"/>
      <c r="ID76" s="0"/>
      <c r="IE76" s="0"/>
      <c r="IF76" s="0"/>
      <c r="IG76" s="0"/>
      <c r="IH76" s="0"/>
      <c r="II76" s="0"/>
      <c r="IJ76" s="0"/>
      <c r="IK76" s="0"/>
      <c r="IL76" s="0"/>
      <c r="IM76" s="0"/>
      <c r="IN76" s="0"/>
      <c r="IO76" s="0"/>
      <c r="IP76" s="0"/>
      <c r="IQ76" s="0"/>
      <c r="IR76" s="0"/>
      <c r="IS76" s="0"/>
      <c r="IT76" s="0"/>
      <c r="IU76" s="0"/>
      <c r="IV76" s="0"/>
      <c r="IW76" s="0"/>
      <c r="IX76" s="0"/>
      <c r="IY76" s="0"/>
      <c r="IZ76" s="0"/>
      <c r="JA76" s="0"/>
      <c r="JB76" s="0"/>
      <c r="JC76" s="0"/>
      <c r="JD76" s="0"/>
      <c r="JE76" s="0"/>
      <c r="JF76" s="0"/>
      <c r="JG76" s="0"/>
      <c r="JH76" s="0"/>
      <c r="JI76" s="0"/>
      <c r="JJ76" s="0"/>
      <c r="JK76" s="0"/>
      <c r="JL76" s="0"/>
      <c r="JM76" s="0"/>
      <c r="JN76" s="0"/>
      <c r="JO76" s="0"/>
      <c r="JP76" s="0"/>
      <c r="JQ76" s="0"/>
      <c r="JR76" s="0"/>
      <c r="JS76" s="0"/>
      <c r="JT76" s="0"/>
      <c r="JU76" s="0"/>
      <c r="JV76" s="0"/>
      <c r="JW76" s="0"/>
      <c r="JX76" s="0"/>
      <c r="JY76" s="0"/>
      <c r="JZ76" s="0"/>
      <c r="KA76" s="0"/>
      <c r="KB76" s="0"/>
      <c r="KC76" s="0"/>
      <c r="KD76" s="0"/>
      <c r="KE76" s="0"/>
      <c r="KF76" s="0"/>
      <c r="KG76" s="0"/>
      <c r="KH76" s="0"/>
      <c r="KI76" s="0"/>
      <c r="KJ76" s="0"/>
      <c r="KK76" s="0"/>
      <c r="KL76" s="0"/>
      <c r="KM76" s="0"/>
      <c r="KN76" s="0"/>
      <c r="KO76" s="0"/>
      <c r="KP76" s="0"/>
      <c r="KQ76" s="0"/>
      <c r="KR76" s="0"/>
      <c r="KS76" s="0"/>
      <c r="KT76" s="0"/>
      <c r="KU76" s="0"/>
      <c r="KV76" s="0"/>
      <c r="KW76" s="0"/>
      <c r="KX76" s="0"/>
      <c r="KY76" s="0"/>
      <c r="KZ76" s="0"/>
      <c r="LA76" s="0"/>
      <c r="LB76" s="0"/>
      <c r="LC76" s="0"/>
      <c r="LD76" s="0"/>
      <c r="LE76" s="0"/>
      <c r="LF76" s="0"/>
      <c r="LG76" s="0"/>
      <c r="LH76" s="0"/>
      <c r="LI76" s="0"/>
      <c r="LJ76" s="0"/>
      <c r="LK76" s="0"/>
      <c r="LL76" s="0"/>
      <c r="LM76" s="0"/>
      <c r="LN76" s="0"/>
      <c r="LO76" s="0"/>
      <c r="LP76" s="0"/>
      <c r="LQ76" s="0"/>
      <c r="LR76" s="0"/>
      <c r="LS76" s="0"/>
      <c r="LT76" s="0"/>
      <c r="LU76" s="0"/>
      <c r="LV76" s="0"/>
      <c r="LW76" s="0"/>
      <c r="LX76" s="0"/>
      <c r="LY76" s="0"/>
      <c r="LZ76" s="0"/>
      <c r="MA76" s="0"/>
      <c r="MB76" s="0"/>
      <c r="MC76" s="0"/>
      <c r="MD76" s="0"/>
      <c r="ME76" s="0"/>
      <c r="MF76" s="0"/>
      <c r="MG76" s="0"/>
      <c r="MH76" s="0"/>
      <c r="MI76" s="0"/>
      <c r="MJ76" s="0"/>
      <c r="MK76" s="0"/>
      <c r="ML76" s="0"/>
      <c r="MM76" s="0"/>
      <c r="MN76" s="0"/>
      <c r="MO76" s="0"/>
      <c r="MP76" s="0"/>
      <c r="MQ76" s="0"/>
      <c r="MR76" s="0"/>
      <c r="MS76" s="0"/>
      <c r="MT76" s="0"/>
      <c r="MU76" s="0"/>
      <c r="MV76" s="0"/>
      <c r="MW76" s="0"/>
      <c r="MX76" s="0"/>
      <c r="MY76" s="0"/>
      <c r="MZ76" s="0"/>
      <c r="NA76" s="0"/>
      <c r="NB76" s="0"/>
      <c r="NC76" s="0"/>
      <c r="ND76" s="0"/>
      <c r="NE76" s="0"/>
      <c r="NF76" s="0"/>
      <c r="NG76" s="0"/>
      <c r="NH76" s="0"/>
      <c r="NI76" s="0"/>
      <c r="NJ76" s="0"/>
      <c r="NK76" s="0"/>
      <c r="NL76" s="0"/>
      <c r="NM76" s="0"/>
      <c r="NN76" s="0"/>
      <c r="NO76" s="0"/>
      <c r="NP76" s="0"/>
      <c r="NQ76" s="0"/>
      <c r="NR76" s="0"/>
      <c r="NS76" s="0"/>
      <c r="NT76" s="0"/>
      <c r="NU76" s="0"/>
      <c r="NV76" s="0"/>
      <c r="NW76" s="0"/>
      <c r="NX76" s="0"/>
      <c r="NY76" s="0"/>
      <c r="NZ76" s="0"/>
      <c r="OA76" s="0"/>
      <c r="OB76" s="0"/>
      <c r="OC76" s="0"/>
      <c r="OD76" s="0"/>
      <c r="OE76" s="0"/>
      <c r="OF76" s="0"/>
      <c r="OG76" s="0"/>
      <c r="OH76" s="0"/>
      <c r="OI76" s="0"/>
      <c r="OJ76" s="0"/>
      <c r="OK76" s="0"/>
      <c r="OL76" s="0"/>
      <c r="OM76" s="0"/>
      <c r="ON76" s="0"/>
      <c r="OO76" s="0"/>
      <c r="OP76" s="0"/>
      <c r="OQ76" s="0"/>
      <c r="OR76" s="0"/>
      <c r="OS76" s="0"/>
      <c r="OT76" s="0"/>
      <c r="OU76" s="0"/>
      <c r="OV76" s="0"/>
      <c r="OW76" s="0"/>
      <c r="OX76" s="0"/>
      <c r="OY76" s="0"/>
      <c r="OZ76" s="0"/>
      <c r="PA76" s="0"/>
      <c r="PB76" s="0"/>
      <c r="PC76" s="0"/>
      <c r="PD76" s="0"/>
      <c r="PE76" s="0"/>
      <c r="PF76" s="0"/>
      <c r="PG76" s="0"/>
      <c r="PH76" s="0"/>
      <c r="PI76" s="0"/>
      <c r="PJ76" s="0"/>
      <c r="PK76" s="0"/>
      <c r="PL76" s="0"/>
      <c r="PM76" s="0"/>
      <c r="PN76" s="0"/>
      <c r="PO76" s="0"/>
      <c r="PP76" s="0"/>
      <c r="PQ76" s="0"/>
      <c r="PR76" s="0"/>
      <c r="PS76" s="0"/>
      <c r="PT76" s="0"/>
      <c r="PU76" s="0"/>
      <c r="PV76" s="0"/>
      <c r="PW76" s="0"/>
      <c r="PX76" s="0"/>
      <c r="PY76" s="0"/>
      <c r="PZ76" s="0"/>
      <c r="QA76" s="0"/>
      <c r="QB76" s="0"/>
      <c r="QC76" s="0"/>
      <c r="QD76" s="0"/>
      <c r="QE76" s="0"/>
      <c r="QF76" s="0"/>
      <c r="QG76" s="0"/>
      <c r="QH76" s="0"/>
      <c r="QI76" s="0"/>
      <c r="QJ76" s="0"/>
      <c r="QK76" s="0"/>
      <c r="QL76" s="0"/>
      <c r="QM76" s="0"/>
      <c r="QN76" s="0"/>
      <c r="QO76" s="0"/>
      <c r="QP76" s="0"/>
      <c r="QQ76" s="0"/>
      <c r="QR76" s="0"/>
      <c r="QS76" s="0"/>
      <c r="QT76" s="0"/>
      <c r="QU76" s="0"/>
      <c r="QV76" s="0"/>
      <c r="QW76" s="0"/>
      <c r="QX76" s="0"/>
      <c r="QY76" s="0"/>
      <c r="QZ76" s="0"/>
      <c r="RA76" s="0"/>
      <c r="RB76" s="0"/>
      <c r="RC76" s="0"/>
      <c r="RD76" s="0"/>
      <c r="RE76" s="0"/>
      <c r="RF76" s="0"/>
      <c r="RG76" s="0"/>
      <c r="RH76" s="0"/>
      <c r="RI76" s="0"/>
      <c r="RJ76" s="0"/>
      <c r="RK76" s="0"/>
      <c r="RL76" s="0"/>
      <c r="RM76" s="0"/>
      <c r="RN76" s="0"/>
      <c r="RO76" s="0"/>
      <c r="RP76" s="0"/>
      <c r="RQ76" s="0"/>
      <c r="RR76" s="0"/>
      <c r="RS76" s="0"/>
      <c r="RT76" s="0"/>
      <c r="RU76" s="0"/>
      <c r="RV76" s="0"/>
      <c r="RW76" s="0"/>
      <c r="RX76" s="0"/>
      <c r="RY76" s="0"/>
      <c r="RZ76" s="0"/>
      <c r="SA76" s="0"/>
      <c r="SB76" s="0"/>
      <c r="SC76" s="0"/>
      <c r="SD76" s="0"/>
      <c r="SE76" s="0"/>
      <c r="SF76" s="0"/>
      <c r="SG76" s="0"/>
      <c r="SH76" s="0"/>
      <c r="SI76" s="0"/>
      <c r="SJ76" s="0"/>
      <c r="SK76" s="0"/>
      <c r="SL76" s="0"/>
      <c r="SM76" s="0"/>
      <c r="SN76" s="0"/>
      <c r="SO76" s="0"/>
      <c r="SP76" s="0"/>
      <c r="SQ76" s="0"/>
      <c r="SR76" s="0"/>
      <c r="SS76" s="0"/>
      <c r="ST76" s="0"/>
      <c r="SU76" s="0"/>
      <c r="SV76" s="0"/>
      <c r="SW76" s="0"/>
      <c r="SX76" s="0"/>
      <c r="SY76" s="0"/>
      <c r="SZ76" s="0"/>
      <c r="TA76" s="0"/>
      <c r="TB76" s="0"/>
      <c r="TC76" s="0"/>
      <c r="TD76" s="0"/>
      <c r="TE76" s="0"/>
      <c r="TF76" s="0"/>
      <c r="TG76" s="0"/>
      <c r="TH76" s="0"/>
      <c r="TI76" s="0"/>
      <c r="TJ76" s="0"/>
      <c r="TK76" s="0"/>
      <c r="TL76" s="0"/>
      <c r="TM76" s="0"/>
      <c r="TN76" s="0"/>
      <c r="TO76" s="0"/>
      <c r="TP76" s="0"/>
      <c r="TQ76" s="0"/>
      <c r="TR76" s="0"/>
      <c r="TS76" s="0"/>
      <c r="TT76" s="0"/>
      <c r="TU76" s="0"/>
      <c r="TV76" s="0"/>
      <c r="TW76" s="0"/>
      <c r="TX76" s="0"/>
      <c r="TY76" s="0"/>
      <c r="TZ76" s="0"/>
      <c r="UA76" s="0"/>
      <c r="UB76" s="0"/>
      <c r="UC76" s="0"/>
      <c r="UD76" s="0"/>
      <c r="UE76" s="0"/>
      <c r="UF76" s="0"/>
      <c r="UG76" s="0"/>
      <c r="UH76" s="0"/>
      <c r="UI76" s="0"/>
      <c r="UJ76" s="0"/>
      <c r="UK76" s="0"/>
      <c r="UL76" s="0"/>
      <c r="UM76" s="0"/>
      <c r="UN76" s="0"/>
      <c r="UO76" s="0"/>
      <c r="UP76" s="0"/>
      <c r="UQ76" s="0"/>
      <c r="UR76" s="0"/>
      <c r="US76" s="0"/>
      <c r="UT76" s="0"/>
      <c r="UU76" s="0"/>
      <c r="UV76" s="0"/>
      <c r="UW76" s="0"/>
      <c r="UX76" s="0"/>
      <c r="UY76" s="0"/>
      <c r="UZ76" s="0"/>
      <c r="VA76" s="0"/>
      <c r="VB76" s="0"/>
      <c r="VC76" s="0"/>
      <c r="VD76" s="0"/>
      <c r="VE76" s="0"/>
      <c r="VF76" s="0"/>
      <c r="VG76" s="0"/>
      <c r="VH76" s="0"/>
      <c r="VI76" s="0"/>
      <c r="VJ76" s="0"/>
      <c r="VK76" s="0"/>
      <c r="VL76" s="0"/>
      <c r="VM76" s="0"/>
      <c r="VN76" s="0"/>
      <c r="VO76" s="0"/>
      <c r="VP76" s="0"/>
      <c r="VQ76" s="0"/>
      <c r="VR76" s="0"/>
      <c r="VS76" s="0"/>
      <c r="VT76" s="0"/>
      <c r="VU76" s="0"/>
      <c r="VV76" s="0"/>
      <c r="VW76" s="0"/>
      <c r="VX76" s="0"/>
      <c r="VY76" s="0"/>
      <c r="VZ76" s="0"/>
      <c r="WA76" s="0"/>
      <c r="WB76" s="0"/>
      <c r="WC76" s="0"/>
      <c r="WD76" s="0"/>
      <c r="WE76" s="0"/>
      <c r="WF76" s="0"/>
      <c r="WG76" s="0"/>
      <c r="WH76" s="0"/>
      <c r="WI76" s="0"/>
      <c r="WJ76" s="0"/>
      <c r="WK76" s="0"/>
      <c r="WL76" s="0"/>
      <c r="WM76" s="0"/>
      <c r="WN76" s="0"/>
      <c r="WO76" s="0"/>
      <c r="WP76" s="0"/>
      <c r="WQ76" s="0"/>
      <c r="WR76" s="0"/>
      <c r="WS76" s="0"/>
      <c r="WT76" s="0"/>
      <c r="WU76" s="0"/>
      <c r="WV76" s="0"/>
      <c r="WW76" s="0"/>
      <c r="WX76" s="0"/>
      <c r="WY76" s="0"/>
      <c r="WZ76" s="0"/>
      <c r="XA76" s="0"/>
      <c r="XB76" s="0"/>
      <c r="XC76" s="0"/>
      <c r="XD76" s="0"/>
      <c r="XE76" s="0"/>
      <c r="XF76" s="0"/>
      <c r="XG76" s="0"/>
      <c r="XH76" s="0"/>
      <c r="XI76" s="0"/>
      <c r="XJ76" s="0"/>
      <c r="XK76" s="0"/>
      <c r="XL76" s="0"/>
      <c r="XM76" s="0"/>
      <c r="XN76" s="0"/>
      <c r="XO76" s="0"/>
      <c r="XP76" s="0"/>
      <c r="XQ76" s="0"/>
      <c r="XR76" s="0"/>
      <c r="XS76" s="0"/>
      <c r="XT76" s="0"/>
      <c r="XU76" s="0"/>
      <c r="XV76" s="0"/>
      <c r="XW76" s="0"/>
      <c r="XX76" s="0"/>
      <c r="XY76" s="0"/>
      <c r="XZ76" s="0"/>
      <c r="YA76" s="0"/>
      <c r="YB76" s="0"/>
      <c r="YC76" s="0"/>
      <c r="YD76" s="0"/>
      <c r="YE76" s="0"/>
      <c r="YF76" s="0"/>
      <c r="YG76" s="0"/>
      <c r="YH76" s="0"/>
      <c r="YI76" s="0"/>
      <c r="YJ76" s="0"/>
      <c r="YK76" s="0"/>
      <c r="YL76" s="0"/>
      <c r="YM76" s="0"/>
      <c r="YN76" s="0"/>
      <c r="YO76" s="0"/>
      <c r="YP76" s="0"/>
      <c r="YQ76" s="0"/>
      <c r="YR76" s="0"/>
      <c r="YS76" s="0"/>
      <c r="YT76" s="0"/>
      <c r="YU76" s="0"/>
      <c r="YV76" s="0"/>
      <c r="YW76" s="0"/>
      <c r="YX76" s="0"/>
      <c r="YY76" s="0"/>
      <c r="YZ76" s="0"/>
      <c r="ZA76" s="0"/>
      <c r="ZB76" s="0"/>
      <c r="ZC76" s="0"/>
      <c r="ZD76" s="0"/>
      <c r="ZE76" s="0"/>
      <c r="ZF76" s="0"/>
      <c r="ZG76" s="0"/>
      <c r="ZH76" s="0"/>
      <c r="ZI76" s="0"/>
      <c r="ZJ76" s="0"/>
      <c r="ZK76" s="0"/>
      <c r="ZL76" s="0"/>
      <c r="ZM76" s="0"/>
      <c r="ZN76" s="0"/>
      <c r="ZO76" s="0"/>
      <c r="ZP76" s="0"/>
      <c r="ZQ76" s="0"/>
      <c r="ZR76" s="0"/>
      <c r="ZS76" s="0"/>
      <c r="ZT76" s="0"/>
      <c r="ZU76" s="0"/>
      <c r="ZV76" s="0"/>
      <c r="ZW76" s="0"/>
      <c r="ZX76" s="0"/>
      <c r="ZY76" s="0"/>
      <c r="ZZ76" s="0"/>
      <c r="AAA76" s="0"/>
      <c r="AAB76" s="0"/>
      <c r="AAC76" s="0"/>
      <c r="AAD76" s="0"/>
      <c r="AAE76" s="0"/>
      <c r="AAF76" s="0"/>
      <c r="AAG76" s="0"/>
      <c r="AAH76" s="0"/>
      <c r="AAI76" s="0"/>
      <c r="AAJ76" s="0"/>
      <c r="AAK76" s="0"/>
      <c r="AAL76" s="0"/>
      <c r="AAM76" s="0"/>
      <c r="AAN76" s="0"/>
      <c r="AAO76" s="0"/>
      <c r="AAP76" s="0"/>
      <c r="AAQ76" s="0"/>
      <c r="AAR76" s="0"/>
      <c r="AAS76" s="0"/>
      <c r="AAT76" s="0"/>
      <c r="AAU76" s="0"/>
      <c r="AAV76" s="0"/>
      <c r="AAW76" s="0"/>
      <c r="AAX76" s="0"/>
      <c r="AAY76" s="0"/>
      <c r="AAZ76" s="0"/>
      <c r="ABA76" s="0"/>
      <c r="ABB76" s="0"/>
      <c r="ABC76" s="0"/>
      <c r="ABD76" s="0"/>
      <c r="ABE76" s="0"/>
      <c r="ABF76" s="0"/>
      <c r="ABG76" s="0"/>
      <c r="ABH76" s="0"/>
      <c r="ABI76" s="0"/>
      <c r="ABJ76" s="0"/>
      <c r="ABK76" s="0"/>
      <c r="ABL76" s="0"/>
      <c r="ABM76" s="0"/>
      <c r="ABN76" s="0"/>
      <c r="ABO76" s="0"/>
      <c r="ABP76" s="0"/>
      <c r="ABQ76" s="0"/>
      <c r="ABR76" s="0"/>
      <c r="ABS76" s="0"/>
      <c r="ABT76" s="0"/>
      <c r="ABU76" s="0"/>
      <c r="ABV76" s="0"/>
      <c r="ABW76" s="0"/>
      <c r="ABX76" s="0"/>
      <c r="ABY76" s="0"/>
      <c r="ABZ76" s="0"/>
      <c r="ACA76" s="0"/>
      <c r="ACB76" s="0"/>
      <c r="ACC76" s="0"/>
      <c r="ACD76" s="0"/>
      <c r="ACE76" s="0"/>
      <c r="ACF76" s="0"/>
      <c r="ACG76" s="0"/>
      <c r="ACH76" s="0"/>
      <c r="ACI76" s="0"/>
      <c r="ACJ76" s="0"/>
      <c r="ACK76" s="0"/>
      <c r="ACL76" s="0"/>
      <c r="ACM76" s="0"/>
      <c r="ACN76" s="0"/>
      <c r="ACO76" s="0"/>
      <c r="ACP76" s="0"/>
      <c r="ACQ76" s="0"/>
      <c r="ACR76" s="0"/>
      <c r="ACS76" s="0"/>
      <c r="ACT76" s="0"/>
      <c r="ACU76" s="0"/>
      <c r="ACV76" s="0"/>
      <c r="ACW76" s="0"/>
      <c r="ACX76" s="0"/>
      <c r="ACY76" s="0"/>
      <c r="ACZ76" s="0"/>
      <c r="ADA76" s="0"/>
      <c r="ADB76" s="0"/>
      <c r="ADC76" s="0"/>
      <c r="ADD76" s="0"/>
      <c r="ADE76" s="0"/>
      <c r="ADF76" s="0"/>
      <c r="ADG76" s="0"/>
      <c r="ADH76" s="0"/>
      <c r="ADI76" s="0"/>
      <c r="ADJ76" s="0"/>
      <c r="ADK76" s="0"/>
      <c r="ADL76" s="0"/>
      <c r="ADM76" s="0"/>
      <c r="ADN76" s="0"/>
      <c r="ADO76" s="0"/>
      <c r="ADP76" s="0"/>
      <c r="ADQ76" s="0"/>
      <c r="ADR76" s="0"/>
      <c r="ADS76" s="0"/>
      <c r="ADT76" s="0"/>
      <c r="ADU76" s="0"/>
      <c r="ADV76" s="0"/>
      <c r="ADW76" s="0"/>
      <c r="ADX76" s="0"/>
      <c r="ADY76" s="0"/>
      <c r="ADZ76" s="0"/>
      <c r="AEA76" s="0"/>
      <c r="AEB76" s="0"/>
      <c r="AEC76" s="0"/>
      <c r="AED76" s="0"/>
      <c r="AEE76" s="0"/>
      <c r="AEF76" s="0"/>
      <c r="AEG76" s="0"/>
      <c r="AEH76" s="0"/>
      <c r="AEI76" s="0"/>
      <c r="AEJ76" s="0"/>
      <c r="AEK76" s="0"/>
      <c r="AEL76" s="0"/>
      <c r="AEM76" s="0"/>
      <c r="AEN76" s="0"/>
      <c r="AEO76" s="0"/>
      <c r="AEP76" s="0"/>
      <c r="AEQ76" s="0"/>
      <c r="AER76" s="0"/>
      <c r="AES76" s="0"/>
      <c r="AET76" s="0"/>
      <c r="AEU76" s="0"/>
      <c r="AEV76" s="0"/>
      <c r="AEW76" s="0"/>
      <c r="AEX76" s="0"/>
      <c r="AEY76" s="0"/>
      <c r="AEZ76" s="0"/>
      <c r="AFA76" s="0"/>
      <c r="AFB76" s="0"/>
      <c r="AFC76" s="0"/>
      <c r="AFD76" s="0"/>
      <c r="AFE76" s="0"/>
      <c r="AFF76" s="0"/>
      <c r="AFG76" s="0"/>
      <c r="AFH76" s="0"/>
      <c r="AFI76" s="0"/>
      <c r="AFJ76" s="0"/>
      <c r="AFK76" s="0"/>
      <c r="AFL76" s="0"/>
      <c r="AFM76" s="0"/>
      <c r="AFN76" s="0"/>
      <c r="AFO76" s="0"/>
      <c r="AFP76" s="0"/>
      <c r="AFQ76" s="0"/>
      <c r="AFR76" s="0"/>
      <c r="AFS76" s="0"/>
      <c r="AFT76" s="0"/>
      <c r="AFU76" s="0"/>
      <c r="AFV76" s="0"/>
      <c r="AFW76" s="0"/>
      <c r="AFX76" s="0"/>
      <c r="AFY76" s="0"/>
      <c r="AFZ76" s="0"/>
      <c r="AGA76" s="0"/>
      <c r="AGB76" s="0"/>
      <c r="AGC76" s="0"/>
      <c r="AGD76" s="0"/>
      <c r="AGE76" s="0"/>
      <c r="AGF76" s="0"/>
      <c r="AGG76" s="0"/>
      <c r="AGH76" s="0"/>
      <c r="AGI76" s="0"/>
      <c r="AGJ76" s="0"/>
      <c r="AGK76" s="0"/>
      <c r="AGL76" s="0"/>
      <c r="AGM76" s="0"/>
      <c r="AGN76" s="0"/>
      <c r="AGO76" s="0"/>
      <c r="AGP76" s="0"/>
      <c r="AGQ76" s="0"/>
      <c r="AGR76" s="0"/>
      <c r="AGS76" s="0"/>
      <c r="AGT76" s="0"/>
      <c r="AGU76" s="0"/>
      <c r="AGV76" s="0"/>
      <c r="AGW76" s="0"/>
      <c r="AGX76" s="0"/>
      <c r="AGY76" s="0"/>
      <c r="AGZ76" s="0"/>
      <c r="AHA76" s="0"/>
      <c r="AHB76" s="0"/>
      <c r="AHC76" s="0"/>
      <c r="AHD76" s="0"/>
      <c r="AHE76" s="0"/>
      <c r="AHF76" s="0"/>
      <c r="AHG76" s="0"/>
      <c r="AHH76" s="0"/>
      <c r="AHI76" s="0"/>
      <c r="AHJ76" s="0"/>
      <c r="AHK76" s="0"/>
      <c r="AHL76" s="0"/>
      <c r="AHM76" s="0"/>
      <c r="AHN76" s="0"/>
      <c r="AHO76" s="0"/>
      <c r="AHP76" s="0"/>
      <c r="AHQ76" s="0"/>
      <c r="AHR76" s="0"/>
      <c r="AHS76" s="0"/>
      <c r="AHT76" s="0"/>
      <c r="AHU76" s="0"/>
      <c r="AHV76" s="0"/>
      <c r="AHW76" s="0"/>
      <c r="AHX76" s="0"/>
      <c r="AHY76" s="0"/>
      <c r="AHZ76" s="0"/>
      <c r="AIA76" s="0"/>
      <c r="AIB76" s="0"/>
      <c r="AIC76" s="0"/>
      <c r="AID76" s="0"/>
      <c r="AIE76" s="0"/>
      <c r="AIF76" s="0"/>
      <c r="AIG76" s="0"/>
      <c r="AIH76" s="0"/>
      <c r="AII76" s="0"/>
      <c r="AIJ76" s="0"/>
      <c r="AIK76" s="0"/>
      <c r="AIL76" s="0"/>
      <c r="AIM76" s="0"/>
      <c r="AIN76" s="0"/>
      <c r="AIO76" s="0"/>
      <c r="AIP76" s="0"/>
      <c r="AIQ76" s="0"/>
      <c r="AIR76" s="0"/>
      <c r="AIS76" s="0"/>
      <c r="AIT76" s="0"/>
      <c r="AIU76" s="0"/>
      <c r="AIV76" s="0"/>
      <c r="AIW76" s="0"/>
      <c r="AIX76" s="0"/>
      <c r="AIY76" s="0"/>
      <c r="AIZ76" s="0"/>
      <c r="AJA76" s="0"/>
      <c r="AJB76" s="0"/>
      <c r="AJC76" s="0"/>
      <c r="AJD76" s="0"/>
      <c r="AJE76" s="0"/>
      <c r="AJF76" s="0"/>
      <c r="AJG76" s="0"/>
      <c r="AJH76" s="0"/>
      <c r="AJI76" s="0"/>
      <c r="AJJ76" s="0"/>
      <c r="AJK76" s="0"/>
      <c r="AJL76" s="0"/>
      <c r="AJM76" s="0"/>
      <c r="AJN76" s="0"/>
      <c r="AJO76" s="0"/>
      <c r="AJP76" s="0"/>
      <c r="AJQ76" s="0"/>
      <c r="AJR76" s="0"/>
      <c r="AJS76" s="0"/>
      <c r="AJT76" s="0"/>
      <c r="AJU76" s="0"/>
      <c r="AJV76" s="0"/>
      <c r="AJW76" s="0"/>
      <c r="AJX76" s="0"/>
      <c r="AJY76" s="0"/>
      <c r="AJZ76" s="0"/>
      <c r="AKA76" s="0"/>
      <c r="AKB76" s="0"/>
      <c r="AKC76" s="0"/>
      <c r="AKD76" s="0"/>
      <c r="AKE76" s="0"/>
      <c r="AKF76" s="0"/>
      <c r="AKG76" s="0"/>
      <c r="AKH76" s="0"/>
      <c r="AKI76" s="0"/>
      <c r="AKJ76" s="0"/>
      <c r="AKK76" s="0"/>
      <c r="AKL76" s="0"/>
      <c r="AKM76" s="0"/>
      <c r="AKN76" s="0"/>
      <c r="AKO76" s="0"/>
      <c r="AKP76" s="0"/>
      <c r="AKQ76" s="0"/>
      <c r="AKR76" s="0"/>
      <c r="AKS76" s="0"/>
      <c r="AKT76" s="0"/>
      <c r="AKU76" s="0"/>
      <c r="AKV76" s="0"/>
      <c r="AKW76" s="0"/>
      <c r="AKX76" s="0"/>
      <c r="AKY76" s="0"/>
      <c r="AKZ76" s="0"/>
      <c r="ALA76" s="0"/>
      <c r="ALB76" s="0"/>
      <c r="ALC76" s="0"/>
      <c r="ALD76" s="0"/>
      <c r="ALE76" s="0"/>
      <c r="ALF76" s="0"/>
      <c r="ALG76" s="0"/>
      <c r="ALH76" s="0"/>
      <c r="ALI76" s="0"/>
      <c r="ALJ76" s="0"/>
      <c r="ALK76" s="0"/>
      <c r="ALL76" s="0"/>
      <c r="ALM76" s="0"/>
      <c r="ALN76" s="0"/>
      <c r="ALO76" s="0"/>
      <c r="ALP76" s="0"/>
      <c r="ALQ76" s="0"/>
      <c r="ALR76" s="0"/>
      <c r="ALS76" s="0"/>
      <c r="ALT76" s="0"/>
      <c r="ALU76" s="0"/>
      <c r="ALV76" s="0"/>
      <c r="ALW76" s="0"/>
      <c r="ALX76" s="0"/>
      <c r="ALY76" s="0"/>
      <c r="ALZ76" s="0"/>
      <c r="AMA76" s="0"/>
      <c r="AMB76" s="0"/>
      <c r="AMC76" s="0"/>
      <c r="AMD76" s="0"/>
      <c r="AME76" s="0"/>
      <c r="AMF76" s="0"/>
      <c r="AMG76" s="0"/>
      <c r="AMH76" s="0"/>
      <c r="AMI76" s="0"/>
      <c r="AMJ76" s="0"/>
    </row>
    <row r="77" customFormat="false" ht="15.75" hidden="false" customHeight="false" outlineLevel="0" collapsed="false">
      <c r="A77" s="136"/>
      <c r="B77" s="35"/>
      <c r="C77" s="35"/>
      <c r="D77" s="35"/>
      <c r="E77" s="35"/>
      <c r="F77" s="35" t="n">
        <v>1</v>
      </c>
      <c r="G77" s="35" t="n">
        <f aca="false">6000*2</f>
        <v>12000</v>
      </c>
      <c r="H77" s="35" t="n">
        <f aca="false">G77*F77</f>
        <v>12000</v>
      </c>
      <c r="I77" s="36" t="s">
        <v>6091</v>
      </c>
      <c r="J77" s="37" t="n">
        <v>6000</v>
      </c>
      <c r="K77" s="35" t="n">
        <v>0</v>
      </c>
      <c r="L77" s="35"/>
      <c r="M77" s="0"/>
      <c r="N77" s="0"/>
      <c r="O77" s="0"/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0"/>
      <c r="AC77" s="0"/>
      <c r="AD77" s="0"/>
      <c r="AE77" s="0"/>
      <c r="AF77" s="0"/>
      <c r="AG77" s="0"/>
      <c r="AH77" s="0"/>
      <c r="AI77" s="0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0"/>
      <c r="BD77" s="0"/>
      <c r="BE77" s="0"/>
      <c r="BF77" s="0"/>
      <c r="BG77" s="0"/>
      <c r="BH77" s="0"/>
      <c r="BI77" s="0"/>
      <c r="BJ77" s="0"/>
      <c r="BK77" s="0"/>
      <c r="BL77" s="0"/>
      <c r="BM77" s="0"/>
      <c r="BN77" s="0"/>
      <c r="BO77" s="0"/>
      <c r="BP77" s="0"/>
      <c r="BQ77" s="0"/>
      <c r="BR77" s="0"/>
      <c r="BS77" s="0"/>
      <c r="BT77" s="0"/>
      <c r="BU77" s="0"/>
      <c r="BV77" s="0"/>
      <c r="BW77" s="0"/>
      <c r="BX77" s="0"/>
      <c r="BY77" s="0"/>
      <c r="BZ77" s="0"/>
      <c r="CA77" s="0"/>
      <c r="CB77" s="0"/>
      <c r="CC77" s="0"/>
      <c r="CD77" s="0"/>
      <c r="CE77" s="0"/>
      <c r="CF77" s="0"/>
      <c r="CG77" s="0"/>
      <c r="CH77" s="0"/>
      <c r="CI77" s="0"/>
      <c r="CJ77" s="0"/>
      <c r="CK77" s="0"/>
      <c r="CL77" s="0"/>
      <c r="CM77" s="0"/>
      <c r="CN77" s="0"/>
      <c r="CO77" s="0"/>
      <c r="CP77" s="0"/>
      <c r="CQ77" s="0"/>
      <c r="CR77" s="0"/>
      <c r="CS77" s="0"/>
      <c r="CT77" s="0"/>
      <c r="CU77" s="0"/>
      <c r="CV77" s="0"/>
      <c r="CW77" s="0"/>
      <c r="CX77" s="0"/>
      <c r="CY77" s="0"/>
      <c r="CZ77" s="0"/>
      <c r="DA77" s="0"/>
      <c r="DB77" s="0"/>
      <c r="DC77" s="0"/>
      <c r="DD77" s="0"/>
      <c r="DE77" s="0"/>
      <c r="DF77" s="0"/>
      <c r="DG77" s="0"/>
      <c r="DH77" s="0"/>
      <c r="DI77" s="0"/>
      <c r="DJ77" s="0"/>
      <c r="DK77" s="0"/>
      <c r="DL77" s="0"/>
      <c r="DM77" s="0"/>
      <c r="DN77" s="0"/>
      <c r="DO77" s="0"/>
      <c r="DP77" s="0"/>
      <c r="DQ77" s="0"/>
      <c r="DR77" s="0"/>
      <c r="DS77" s="0"/>
      <c r="DT77" s="0"/>
      <c r="DU77" s="0"/>
      <c r="DV77" s="0"/>
      <c r="DW77" s="0"/>
      <c r="DX77" s="0"/>
      <c r="DY77" s="0"/>
      <c r="DZ77" s="0"/>
      <c r="EA77" s="0"/>
      <c r="EB77" s="0"/>
      <c r="EC77" s="0"/>
      <c r="ED77" s="0"/>
      <c r="EE77" s="0"/>
      <c r="EF77" s="0"/>
      <c r="EG77" s="0"/>
      <c r="EH77" s="0"/>
      <c r="EI77" s="0"/>
      <c r="EJ77" s="0"/>
      <c r="EK77" s="0"/>
      <c r="EL77" s="0"/>
      <c r="EM77" s="0"/>
      <c r="EN77" s="0"/>
      <c r="EO77" s="0"/>
      <c r="EP77" s="0"/>
      <c r="EQ77" s="0"/>
      <c r="ER77" s="0"/>
      <c r="ES77" s="0"/>
      <c r="ET77" s="0"/>
      <c r="EU77" s="0"/>
      <c r="EV77" s="0"/>
      <c r="EW77" s="0"/>
      <c r="EX77" s="0"/>
      <c r="EY77" s="0"/>
      <c r="EZ77" s="0"/>
      <c r="FA77" s="0"/>
      <c r="FB77" s="0"/>
      <c r="FC77" s="0"/>
      <c r="FD77" s="0"/>
      <c r="FE77" s="0"/>
      <c r="FF77" s="0"/>
      <c r="FG77" s="0"/>
      <c r="FH77" s="0"/>
      <c r="FI77" s="0"/>
      <c r="FJ77" s="0"/>
      <c r="FK77" s="0"/>
      <c r="FL77" s="0"/>
      <c r="FM77" s="0"/>
      <c r="FN77" s="0"/>
      <c r="FO77" s="0"/>
      <c r="FP77" s="0"/>
      <c r="FQ77" s="0"/>
      <c r="FR77" s="0"/>
      <c r="FS77" s="0"/>
      <c r="FT77" s="0"/>
      <c r="FU77" s="0"/>
      <c r="FV77" s="0"/>
      <c r="FW77" s="0"/>
      <c r="FX77" s="0"/>
      <c r="FY77" s="0"/>
      <c r="FZ77" s="0"/>
      <c r="GA77" s="0"/>
      <c r="GB77" s="0"/>
      <c r="GC77" s="0"/>
      <c r="GD77" s="0"/>
      <c r="GE77" s="0"/>
      <c r="GF77" s="0"/>
      <c r="GG77" s="0"/>
      <c r="GH77" s="0"/>
      <c r="GI77" s="0"/>
      <c r="GJ77" s="0"/>
      <c r="GK77" s="0"/>
      <c r="GL77" s="0"/>
      <c r="GM77" s="0"/>
      <c r="GN77" s="0"/>
      <c r="GO77" s="0"/>
      <c r="GP77" s="0"/>
      <c r="GQ77" s="0"/>
      <c r="GR77" s="0"/>
      <c r="GS77" s="0"/>
      <c r="GT77" s="0"/>
      <c r="GU77" s="0"/>
      <c r="GV77" s="0"/>
      <c r="GW77" s="0"/>
      <c r="GX77" s="0"/>
      <c r="GY77" s="0"/>
      <c r="GZ77" s="0"/>
      <c r="HA77" s="0"/>
      <c r="HB77" s="0"/>
      <c r="HC77" s="0"/>
      <c r="HD77" s="0"/>
      <c r="HE77" s="0"/>
      <c r="HF77" s="0"/>
      <c r="HG77" s="0"/>
      <c r="HH77" s="0"/>
      <c r="HI77" s="0"/>
      <c r="HJ77" s="0"/>
      <c r="HK77" s="0"/>
      <c r="HL77" s="0"/>
      <c r="HM77" s="0"/>
      <c r="HN77" s="0"/>
      <c r="HO77" s="0"/>
      <c r="HP77" s="0"/>
      <c r="HQ77" s="0"/>
      <c r="HR77" s="0"/>
      <c r="HS77" s="0"/>
      <c r="HT77" s="0"/>
      <c r="HU77" s="0"/>
      <c r="HV77" s="0"/>
      <c r="HW77" s="0"/>
      <c r="HX77" s="0"/>
      <c r="HY77" s="0"/>
      <c r="HZ77" s="0"/>
      <c r="IA77" s="0"/>
      <c r="IB77" s="0"/>
      <c r="IC77" s="0"/>
      <c r="ID77" s="0"/>
      <c r="IE77" s="0"/>
      <c r="IF77" s="0"/>
      <c r="IG77" s="0"/>
      <c r="IH77" s="0"/>
      <c r="II77" s="0"/>
      <c r="IJ77" s="0"/>
      <c r="IK77" s="0"/>
      <c r="IL77" s="0"/>
      <c r="IM77" s="0"/>
      <c r="IN77" s="0"/>
      <c r="IO77" s="0"/>
      <c r="IP77" s="0"/>
      <c r="IQ77" s="0"/>
      <c r="IR77" s="0"/>
      <c r="IS77" s="0"/>
      <c r="IT77" s="0"/>
      <c r="IU77" s="0"/>
      <c r="IV77" s="0"/>
      <c r="IW77" s="0"/>
      <c r="IX77" s="0"/>
      <c r="IY77" s="0"/>
      <c r="IZ77" s="0"/>
      <c r="JA77" s="0"/>
      <c r="JB77" s="0"/>
      <c r="JC77" s="0"/>
      <c r="JD77" s="0"/>
      <c r="JE77" s="0"/>
      <c r="JF77" s="0"/>
      <c r="JG77" s="0"/>
      <c r="JH77" s="0"/>
      <c r="JI77" s="0"/>
      <c r="JJ77" s="0"/>
      <c r="JK77" s="0"/>
      <c r="JL77" s="0"/>
      <c r="JM77" s="0"/>
      <c r="JN77" s="0"/>
      <c r="JO77" s="0"/>
      <c r="JP77" s="0"/>
      <c r="JQ77" s="0"/>
      <c r="JR77" s="0"/>
      <c r="JS77" s="0"/>
      <c r="JT77" s="0"/>
      <c r="JU77" s="0"/>
      <c r="JV77" s="0"/>
      <c r="JW77" s="0"/>
      <c r="JX77" s="0"/>
      <c r="JY77" s="0"/>
      <c r="JZ77" s="0"/>
      <c r="KA77" s="0"/>
      <c r="KB77" s="0"/>
      <c r="KC77" s="0"/>
      <c r="KD77" s="0"/>
      <c r="KE77" s="0"/>
      <c r="KF77" s="0"/>
      <c r="KG77" s="0"/>
      <c r="KH77" s="0"/>
      <c r="KI77" s="0"/>
      <c r="KJ77" s="0"/>
      <c r="KK77" s="0"/>
      <c r="KL77" s="0"/>
      <c r="KM77" s="0"/>
      <c r="KN77" s="0"/>
      <c r="KO77" s="0"/>
      <c r="KP77" s="0"/>
      <c r="KQ77" s="0"/>
      <c r="KR77" s="0"/>
      <c r="KS77" s="0"/>
      <c r="KT77" s="0"/>
      <c r="KU77" s="0"/>
      <c r="KV77" s="0"/>
      <c r="KW77" s="0"/>
      <c r="KX77" s="0"/>
      <c r="KY77" s="0"/>
      <c r="KZ77" s="0"/>
      <c r="LA77" s="0"/>
      <c r="LB77" s="0"/>
      <c r="LC77" s="0"/>
      <c r="LD77" s="0"/>
      <c r="LE77" s="0"/>
      <c r="LF77" s="0"/>
      <c r="LG77" s="0"/>
      <c r="LH77" s="0"/>
      <c r="LI77" s="0"/>
      <c r="LJ77" s="0"/>
      <c r="LK77" s="0"/>
      <c r="LL77" s="0"/>
      <c r="LM77" s="0"/>
      <c r="LN77" s="0"/>
      <c r="LO77" s="0"/>
      <c r="LP77" s="0"/>
      <c r="LQ77" s="0"/>
      <c r="LR77" s="0"/>
      <c r="LS77" s="0"/>
      <c r="LT77" s="0"/>
      <c r="LU77" s="0"/>
      <c r="LV77" s="0"/>
      <c r="LW77" s="0"/>
      <c r="LX77" s="0"/>
      <c r="LY77" s="0"/>
      <c r="LZ77" s="0"/>
      <c r="MA77" s="0"/>
      <c r="MB77" s="0"/>
      <c r="MC77" s="0"/>
      <c r="MD77" s="0"/>
      <c r="ME77" s="0"/>
      <c r="MF77" s="0"/>
      <c r="MG77" s="0"/>
      <c r="MH77" s="0"/>
      <c r="MI77" s="0"/>
      <c r="MJ77" s="0"/>
      <c r="MK77" s="0"/>
      <c r="ML77" s="0"/>
      <c r="MM77" s="0"/>
      <c r="MN77" s="0"/>
      <c r="MO77" s="0"/>
      <c r="MP77" s="0"/>
      <c r="MQ77" s="0"/>
      <c r="MR77" s="0"/>
      <c r="MS77" s="0"/>
      <c r="MT77" s="0"/>
      <c r="MU77" s="0"/>
      <c r="MV77" s="0"/>
      <c r="MW77" s="0"/>
      <c r="MX77" s="0"/>
      <c r="MY77" s="0"/>
      <c r="MZ77" s="0"/>
      <c r="NA77" s="0"/>
      <c r="NB77" s="0"/>
      <c r="NC77" s="0"/>
      <c r="ND77" s="0"/>
      <c r="NE77" s="0"/>
      <c r="NF77" s="0"/>
      <c r="NG77" s="0"/>
      <c r="NH77" s="0"/>
      <c r="NI77" s="0"/>
      <c r="NJ77" s="0"/>
      <c r="NK77" s="0"/>
      <c r="NL77" s="0"/>
      <c r="NM77" s="0"/>
      <c r="NN77" s="0"/>
      <c r="NO77" s="0"/>
      <c r="NP77" s="0"/>
      <c r="NQ77" s="0"/>
      <c r="NR77" s="0"/>
      <c r="NS77" s="0"/>
      <c r="NT77" s="0"/>
      <c r="NU77" s="0"/>
      <c r="NV77" s="0"/>
      <c r="NW77" s="0"/>
      <c r="NX77" s="0"/>
      <c r="NY77" s="0"/>
      <c r="NZ77" s="0"/>
      <c r="OA77" s="0"/>
      <c r="OB77" s="0"/>
      <c r="OC77" s="0"/>
      <c r="OD77" s="0"/>
      <c r="OE77" s="0"/>
      <c r="OF77" s="0"/>
      <c r="OG77" s="0"/>
      <c r="OH77" s="0"/>
      <c r="OI77" s="0"/>
      <c r="OJ77" s="0"/>
      <c r="OK77" s="0"/>
      <c r="OL77" s="0"/>
      <c r="OM77" s="0"/>
      <c r="ON77" s="0"/>
      <c r="OO77" s="0"/>
      <c r="OP77" s="0"/>
      <c r="OQ77" s="0"/>
      <c r="OR77" s="0"/>
      <c r="OS77" s="0"/>
      <c r="OT77" s="0"/>
      <c r="OU77" s="0"/>
      <c r="OV77" s="0"/>
      <c r="OW77" s="0"/>
      <c r="OX77" s="0"/>
      <c r="OY77" s="0"/>
      <c r="OZ77" s="0"/>
      <c r="PA77" s="0"/>
      <c r="PB77" s="0"/>
      <c r="PC77" s="0"/>
      <c r="PD77" s="0"/>
      <c r="PE77" s="0"/>
      <c r="PF77" s="0"/>
      <c r="PG77" s="0"/>
      <c r="PH77" s="0"/>
      <c r="PI77" s="0"/>
      <c r="PJ77" s="0"/>
      <c r="PK77" s="0"/>
      <c r="PL77" s="0"/>
      <c r="PM77" s="0"/>
      <c r="PN77" s="0"/>
      <c r="PO77" s="0"/>
      <c r="PP77" s="0"/>
      <c r="PQ77" s="0"/>
      <c r="PR77" s="0"/>
      <c r="PS77" s="0"/>
      <c r="PT77" s="0"/>
      <c r="PU77" s="0"/>
      <c r="PV77" s="0"/>
      <c r="PW77" s="0"/>
      <c r="PX77" s="0"/>
      <c r="PY77" s="0"/>
      <c r="PZ77" s="0"/>
      <c r="QA77" s="0"/>
      <c r="QB77" s="0"/>
      <c r="QC77" s="0"/>
      <c r="QD77" s="0"/>
      <c r="QE77" s="0"/>
      <c r="QF77" s="0"/>
      <c r="QG77" s="0"/>
      <c r="QH77" s="0"/>
      <c r="QI77" s="0"/>
      <c r="QJ77" s="0"/>
      <c r="QK77" s="0"/>
      <c r="QL77" s="0"/>
      <c r="QM77" s="0"/>
      <c r="QN77" s="0"/>
      <c r="QO77" s="0"/>
      <c r="QP77" s="0"/>
      <c r="QQ77" s="0"/>
      <c r="QR77" s="0"/>
      <c r="QS77" s="0"/>
      <c r="QT77" s="0"/>
      <c r="QU77" s="0"/>
      <c r="QV77" s="0"/>
      <c r="QW77" s="0"/>
      <c r="QX77" s="0"/>
      <c r="QY77" s="0"/>
      <c r="QZ77" s="0"/>
      <c r="RA77" s="0"/>
      <c r="RB77" s="0"/>
      <c r="RC77" s="0"/>
      <c r="RD77" s="0"/>
      <c r="RE77" s="0"/>
      <c r="RF77" s="0"/>
      <c r="RG77" s="0"/>
      <c r="RH77" s="0"/>
      <c r="RI77" s="0"/>
      <c r="RJ77" s="0"/>
      <c r="RK77" s="0"/>
      <c r="RL77" s="0"/>
      <c r="RM77" s="0"/>
      <c r="RN77" s="0"/>
      <c r="RO77" s="0"/>
      <c r="RP77" s="0"/>
      <c r="RQ77" s="0"/>
      <c r="RR77" s="0"/>
      <c r="RS77" s="0"/>
      <c r="RT77" s="0"/>
      <c r="RU77" s="0"/>
      <c r="RV77" s="0"/>
      <c r="RW77" s="0"/>
      <c r="RX77" s="0"/>
      <c r="RY77" s="0"/>
      <c r="RZ77" s="0"/>
      <c r="SA77" s="0"/>
      <c r="SB77" s="0"/>
      <c r="SC77" s="0"/>
      <c r="SD77" s="0"/>
      <c r="SE77" s="0"/>
      <c r="SF77" s="0"/>
      <c r="SG77" s="0"/>
      <c r="SH77" s="0"/>
      <c r="SI77" s="0"/>
      <c r="SJ77" s="0"/>
      <c r="SK77" s="0"/>
      <c r="SL77" s="0"/>
      <c r="SM77" s="0"/>
      <c r="SN77" s="0"/>
      <c r="SO77" s="0"/>
      <c r="SP77" s="0"/>
      <c r="SQ77" s="0"/>
      <c r="SR77" s="0"/>
      <c r="SS77" s="0"/>
      <c r="ST77" s="0"/>
      <c r="SU77" s="0"/>
      <c r="SV77" s="0"/>
      <c r="SW77" s="0"/>
      <c r="SX77" s="0"/>
      <c r="SY77" s="0"/>
      <c r="SZ77" s="0"/>
      <c r="TA77" s="0"/>
      <c r="TB77" s="0"/>
      <c r="TC77" s="0"/>
      <c r="TD77" s="0"/>
      <c r="TE77" s="0"/>
      <c r="TF77" s="0"/>
      <c r="TG77" s="0"/>
      <c r="TH77" s="0"/>
      <c r="TI77" s="0"/>
      <c r="TJ77" s="0"/>
      <c r="TK77" s="0"/>
      <c r="TL77" s="0"/>
      <c r="TM77" s="0"/>
      <c r="TN77" s="0"/>
      <c r="TO77" s="0"/>
      <c r="TP77" s="0"/>
      <c r="TQ77" s="0"/>
      <c r="TR77" s="0"/>
      <c r="TS77" s="0"/>
      <c r="TT77" s="0"/>
      <c r="TU77" s="0"/>
      <c r="TV77" s="0"/>
      <c r="TW77" s="0"/>
      <c r="TX77" s="0"/>
      <c r="TY77" s="0"/>
      <c r="TZ77" s="0"/>
      <c r="UA77" s="0"/>
      <c r="UB77" s="0"/>
      <c r="UC77" s="0"/>
      <c r="UD77" s="0"/>
      <c r="UE77" s="0"/>
      <c r="UF77" s="0"/>
      <c r="UG77" s="0"/>
      <c r="UH77" s="0"/>
      <c r="UI77" s="0"/>
      <c r="UJ77" s="0"/>
      <c r="UK77" s="0"/>
      <c r="UL77" s="0"/>
      <c r="UM77" s="0"/>
      <c r="UN77" s="0"/>
      <c r="UO77" s="0"/>
      <c r="UP77" s="0"/>
      <c r="UQ77" s="0"/>
      <c r="UR77" s="0"/>
      <c r="US77" s="0"/>
      <c r="UT77" s="0"/>
      <c r="UU77" s="0"/>
      <c r="UV77" s="0"/>
      <c r="UW77" s="0"/>
      <c r="UX77" s="0"/>
      <c r="UY77" s="0"/>
      <c r="UZ77" s="0"/>
      <c r="VA77" s="0"/>
      <c r="VB77" s="0"/>
      <c r="VC77" s="0"/>
      <c r="VD77" s="0"/>
      <c r="VE77" s="0"/>
      <c r="VF77" s="0"/>
      <c r="VG77" s="0"/>
      <c r="VH77" s="0"/>
      <c r="VI77" s="0"/>
      <c r="VJ77" s="0"/>
      <c r="VK77" s="0"/>
      <c r="VL77" s="0"/>
      <c r="VM77" s="0"/>
      <c r="VN77" s="0"/>
      <c r="VO77" s="0"/>
      <c r="VP77" s="0"/>
      <c r="VQ77" s="0"/>
      <c r="VR77" s="0"/>
      <c r="VS77" s="0"/>
      <c r="VT77" s="0"/>
      <c r="VU77" s="0"/>
      <c r="VV77" s="0"/>
      <c r="VW77" s="0"/>
      <c r="VX77" s="0"/>
      <c r="VY77" s="0"/>
      <c r="VZ77" s="0"/>
      <c r="WA77" s="0"/>
      <c r="WB77" s="0"/>
      <c r="WC77" s="0"/>
      <c r="WD77" s="0"/>
      <c r="WE77" s="0"/>
      <c r="WF77" s="0"/>
      <c r="WG77" s="0"/>
      <c r="WH77" s="0"/>
      <c r="WI77" s="0"/>
      <c r="WJ77" s="0"/>
      <c r="WK77" s="0"/>
      <c r="WL77" s="0"/>
      <c r="WM77" s="0"/>
      <c r="WN77" s="0"/>
      <c r="WO77" s="0"/>
      <c r="WP77" s="0"/>
      <c r="WQ77" s="0"/>
      <c r="WR77" s="0"/>
      <c r="WS77" s="0"/>
      <c r="WT77" s="0"/>
      <c r="WU77" s="0"/>
      <c r="WV77" s="0"/>
      <c r="WW77" s="0"/>
      <c r="WX77" s="0"/>
      <c r="WY77" s="0"/>
      <c r="WZ77" s="0"/>
      <c r="XA77" s="0"/>
      <c r="XB77" s="0"/>
      <c r="XC77" s="0"/>
      <c r="XD77" s="0"/>
      <c r="XE77" s="0"/>
      <c r="XF77" s="0"/>
      <c r="XG77" s="0"/>
      <c r="XH77" s="0"/>
      <c r="XI77" s="0"/>
      <c r="XJ77" s="0"/>
      <c r="XK77" s="0"/>
      <c r="XL77" s="0"/>
      <c r="XM77" s="0"/>
      <c r="XN77" s="0"/>
      <c r="XO77" s="0"/>
      <c r="XP77" s="0"/>
      <c r="XQ77" s="0"/>
      <c r="XR77" s="0"/>
      <c r="XS77" s="0"/>
      <c r="XT77" s="0"/>
      <c r="XU77" s="0"/>
      <c r="XV77" s="0"/>
      <c r="XW77" s="0"/>
      <c r="XX77" s="0"/>
      <c r="XY77" s="0"/>
      <c r="XZ77" s="0"/>
      <c r="YA77" s="0"/>
      <c r="YB77" s="0"/>
      <c r="YC77" s="0"/>
      <c r="YD77" s="0"/>
      <c r="YE77" s="0"/>
      <c r="YF77" s="0"/>
      <c r="YG77" s="0"/>
      <c r="YH77" s="0"/>
      <c r="YI77" s="0"/>
      <c r="YJ77" s="0"/>
      <c r="YK77" s="0"/>
      <c r="YL77" s="0"/>
      <c r="YM77" s="0"/>
      <c r="YN77" s="0"/>
      <c r="YO77" s="0"/>
      <c r="YP77" s="0"/>
      <c r="YQ77" s="0"/>
      <c r="YR77" s="0"/>
      <c r="YS77" s="0"/>
      <c r="YT77" s="0"/>
      <c r="YU77" s="0"/>
      <c r="YV77" s="0"/>
      <c r="YW77" s="0"/>
      <c r="YX77" s="0"/>
      <c r="YY77" s="0"/>
      <c r="YZ77" s="0"/>
      <c r="ZA77" s="0"/>
      <c r="ZB77" s="0"/>
      <c r="ZC77" s="0"/>
      <c r="ZD77" s="0"/>
      <c r="ZE77" s="0"/>
      <c r="ZF77" s="0"/>
      <c r="ZG77" s="0"/>
      <c r="ZH77" s="0"/>
      <c r="ZI77" s="0"/>
      <c r="ZJ77" s="0"/>
      <c r="ZK77" s="0"/>
      <c r="ZL77" s="0"/>
      <c r="ZM77" s="0"/>
      <c r="ZN77" s="0"/>
      <c r="ZO77" s="0"/>
      <c r="ZP77" s="0"/>
      <c r="ZQ77" s="0"/>
      <c r="ZR77" s="0"/>
      <c r="ZS77" s="0"/>
      <c r="ZT77" s="0"/>
      <c r="ZU77" s="0"/>
      <c r="ZV77" s="0"/>
      <c r="ZW77" s="0"/>
      <c r="ZX77" s="0"/>
      <c r="ZY77" s="0"/>
      <c r="ZZ77" s="0"/>
      <c r="AAA77" s="0"/>
      <c r="AAB77" s="0"/>
      <c r="AAC77" s="0"/>
      <c r="AAD77" s="0"/>
      <c r="AAE77" s="0"/>
      <c r="AAF77" s="0"/>
      <c r="AAG77" s="0"/>
      <c r="AAH77" s="0"/>
      <c r="AAI77" s="0"/>
      <c r="AAJ77" s="0"/>
      <c r="AAK77" s="0"/>
      <c r="AAL77" s="0"/>
      <c r="AAM77" s="0"/>
      <c r="AAN77" s="0"/>
      <c r="AAO77" s="0"/>
      <c r="AAP77" s="0"/>
      <c r="AAQ77" s="0"/>
      <c r="AAR77" s="0"/>
      <c r="AAS77" s="0"/>
      <c r="AAT77" s="0"/>
      <c r="AAU77" s="0"/>
      <c r="AAV77" s="0"/>
      <c r="AAW77" s="0"/>
      <c r="AAX77" s="0"/>
      <c r="AAY77" s="0"/>
      <c r="AAZ77" s="0"/>
      <c r="ABA77" s="0"/>
      <c r="ABB77" s="0"/>
      <c r="ABC77" s="0"/>
      <c r="ABD77" s="0"/>
      <c r="ABE77" s="0"/>
      <c r="ABF77" s="0"/>
      <c r="ABG77" s="0"/>
      <c r="ABH77" s="0"/>
      <c r="ABI77" s="0"/>
      <c r="ABJ77" s="0"/>
      <c r="ABK77" s="0"/>
      <c r="ABL77" s="0"/>
      <c r="ABM77" s="0"/>
      <c r="ABN77" s="0"/>
      <c r="ABO77" s="0"/>
      <c r="ABP77" s="0"/>
      <c r="ABQ77" s="0"/>
      <c r="ABR77" s="0"/>
      <c r="ABS77" s="0"/>
      <c r="ABT77" s="0"/>
      <c r="ABU77" s="0"/>
      <c r="ABV77" s="0"/>
      <c r="ABW77" s="0"/>
      <c r="ABX77" s="0"/>
      <c r="ABY77" s="0"/>
      <c r="ABZ77" s="0"/>
      <c r="ACA77" s="0"/>
      <c r="ACB77" s="0"/>
      <c r="ACC77" s="0"/>
      <c r="ACD77" s="0"/>
      <c r="ACE77" s="0"/>
      <c r="ACF77" s="0"/>
      <c r="ACG77" s="0"/>
      <c r="ACH77" s="0"/>
      <c r="ACI77" s="0"/>
      <c r="ACJ77" s="0"/>
      <c r="ACK77" s="0"/>
      <c r="ACL77" s="0"/>
      <c r="ACM77" s="0"/>
      <c r="ACN77" s="0"/>
      <c r="ACO77" s="0"/>
      <c r="ACP77" s="0"/>
      <c r="ACQ77" s="0"/>
      <c r="ACR77" s="0"/>
      <c r="ACS77" s="0"/>
      <c r="ACT77" s="0"/>
      <c r="ACU77" s="0"/>
      <c r="ACV77" s="0"/>
      <c r="ACW77" s="0"/>
      <c r="ACX77" s="0"/>
      <c r="ACY77" s="0"/>
      <c r="ACZ77" s="0"/>
      <c r="ADA77" s="0"/>
      <c r="ADB77" s="0"/>
      <c r="ADC77" s="0"/>
      <c r="ADD77" s="0"/>
      <c r="ADE77" s="0"/>
      <c r="ADF77" s="0"/>
      <c r="ADG77" s="0"/>
      <c r="ADH77" s="0"/>
      <c r="ADI77" s="0"/>
      <c r="ADJ77" s="0"/>
      <c r="ADK77" s="0"/>
      <c r="ADL77" s="0"/>
      <c r="ADM77" s="0"/>
      <c r="ADN77" s="0"/>
      <c r="ADO77" s="0"/>
      <c r="ADP77" s="0"/>
      <c r="ADQ77" s="0"/>
      <c r="ADR77" s="0"/>
      <c r="ADS77" s="0"/>
      <c r="ADT77" s="0"/>
      <c r="ADU77" s="0"/>
      <c r="ADV77" s="0"/>
      <c r="ADW77" s="0"/>
      <c r="ADX77" s="0"/>
      <c r="ADY77" s="0"/>
      <c r="ADZ77" s="0"/>
      <c r="AEA77" s="0"/>
      <c r="AEB77" s="0"/>
      <c r="AEC77" s="0"/>
      <c r="AED77" s="0"/>
      <c r="AEE77" s="0"/>
      <c r="AEF77" s="0"/>
      <c r="AEG77" s="0"/>
      <c r="AEH77" s="0"/>
      <c r="AEI77" s="0"/>
      <c r="AEJ77" s="0"/>
      <c r="AEK77" s="0"/>
      <c r="AEL77" s="0"/>
      <c r="AEM77" s="0"/>
      <c r="AEN77" s="0"/>
      <c r="AEO77" s="0"/>
      <c r="AEP77" s="0"/>
      <c r="AEQ77" s="0"/>
      <c r="AER77" s="0"/>
      <c r="AES77" s="0"/>
      <c r="AET77" s="0"/>
      <c r="AEU77" s="0"/>
      <c r="AEV77" s="0"/>
      <c r="AEW77" s="0"/>
      <c r="AEX77" s="0"/>
      <c r="AEY77" s="0"/>
      <c r="AEZ77" s="0"/>
      <c r="AFA77" s="0"/>
      <c r="AFB77" s="0"/>
      <c r="AFC77" s="0"/>
      <c r="AFD77" s="0"/>
      <c r="AFE77" s="0"/>
      <c r="AFF77" s="0"/>
      <c r="AFG77" s="0"/>
      <c r="AFH77" s="0"/>
      <c r="AFI77" s="0"/>
      <c r="AFJ77" s="0"/>
      <c r="AFK77" s="0"/>
      <c r="AFL77" s="0"/>
      <c r="AFM77" s="0"/>
      <c r="AFN77" s="0"/>
      <c r="AFO77" s="0"/>
      <c r="AFP77" s="0"/>
      <c r="AFQ77" s="0"/>
      <c r="AFR77" s="0"/>
      <c r="AFS77" s="0"/>
      <c r="AFT77" s="0"/>
      <c r="AFU77" s="0"/>
      <c r="AFV77" s="0"/>
      <c r="AFW77" s="0"/>
      <c r="AFX77" s="0"/>
      <c r="AFY77" s="0"/>
      <c r="AFZ77" s="0"/>
      <c r="AGA77" s="0"/>
      <c r="AGB77" s="0"/>
      <c r="AGC77" s="0"/>
      <c r="AGD77" s="0"/>
      <c r="AGE77" s="0"/>
      <c r="AGF77" s="0"/>
      <c r="AGG77" s="0"/>
      <c r="AGH77" s="0"/>
      <c r="AGI77" s="0"/>
      <c r="AGJ77" s="0"/>
      <c r="AGK77" s="0"/>
      <c r="AGL77" s="0"/>
      <c r="AGM77" s="0"/>
      <c r="AGN77" s="0"/>
      <c r="AGO77" s="0"/>
      <c r="AGP77" s="0"/>
      <c r="AGQ77" s="0"/>
      <c r="AGR77" s="0"/>
      <c r="AGS77" s="0"/>
      <c r="AGT77" s="0"/>
      <c r="AGU77" s="0"/>
      <c r="AGV77" s="0"/>
      <c r="AGW77" s="0"/>
      <c r="AGX77" s="0"/>
      <c r="AGY77" s="0"/>
      <c r="AGZ77" s="0"/>
      <c r="AHA77" s="0"/>
      <c r="AHB77" s="0"/>
      <c r="AHC77" s="0"/>
      <c r="AHD77" s="0"/>
      <c r="AHE77" s="0"/>
      <c r="AHF77" s="0"/>
      <c r="AHG77" s="0"/>
      <c r="AHH77" s="0"/>
      <c r="AHI77" s="0"/>
      <c r="AHJ77" s="0"/>
      <c r="AHK77" s="0"/>
      <c r="AHL77" s="0"/>
      <c r="AHM77" s="0"/>
      <c r="AHN77" s="0"/>
      <c r="AHO77" s="0"/>
      <c r="AHP77" s="0"/>
      <c r="AHQ77" s="0"/>
      <c r="AHR77" s="0"/>
      <c r="AHS77" s="0"/>
      <c r="AHT77" s="0"/>
      <c r="AHU77" s="0"/>
      <c r="AHV77" s="0"/>
      <c r="AHW77" s="0"/>
      <c r="AHX77" s="0"/>
      <c r="AHY77" s="0"/>
      <c r="AHZ77" s="0"/>
      <c r="AIA77" s="0"/>
      <c r="AIB77" s="0"/>
      <c r="AIC77" s="0"/>
      <c r="AID77" s="0"/>
      <c r="AIE77" s="0"/>
      <c r="AIF77" s="0"/>
      <c r="AIG77" s="0"/>
      <c r="AIH77" s="0"/>
      <c r="AII77" s="0"/>
      <c r="AIJ77" s="0"/>
      <c r="AIK77" s="0"/>
      <c r="AIL77" s="0"/>
      <c r="AIM77" s="0"/>
      <c r="AIN77" s="0"/>
      <c r="AIO77" s="0"/>
      <c r="AIP77" s="0"/>
      <c r="AIQ77" s="0"/>
      <c r="AIR77" s="0"/>
      <c r="AIS77" s="0"/>
      <c r="AIT77" s="0"/>
      <c r="AIU77" s="0"/>
      <c r="AIV77" s="0"/>
      <c r="AIW77" s="0"/>
      <c r="AIX77" s="0"/>
      <c r="AIY77" s="0"/>
      <c r="AIZ77" s="0"/>
      <c r="AJA77" s="0"/>
      <c r="AJB77" s="0"/>
      <c r="AJC77" s="0"/>
      <c r="AJD77" s="0"/>
      <c r="AJE77" s="0"/>
      <c r="AJF77" s="0"/>
      <c r="AJG77" s="0"/>
      <c r="AJH77" s="0"/>
      <c r="AJI77" s="0"/>
      <c r="AJJ77" s="0"/>
      <c r="AJK77" s="0"/>
      <c r="AJL77" s="0"/>
      <c r="AJM77" s="0"/>
      <c r="AJN77" s="0"/>
      <c r="AJO77" s="0"/>
      <c r="AJP77" s="0"/>
      <c r="AJQ77" s="0"/>
      <c r="AJR77" s="0"/>
      <c r="AJS77" s="0"/>
      <c r="AJT77" s="0"/>
      <c r="AJU77" s="0"/>
      <c r="AJV77" s="0"/>
      <c r="AJW77" s="0"/>
      <c r="AJX77" s="0"/>
      <c r="AJY77" s="0"/>
      <c r="AJZ77" s="0"/>
      <c r="AKA77" s="0"/>
      <c r="AKB77" s="0"/>
      <c r="AKC77" s="0"/>
      <c r="AKD77" s="0"/>
      <c r="AKE77" s="0"/>
      <c r="AKF77" s="0"/>
      <c r="AKG77" s="0"/>
      <c r="AKH77" s="0"/>
      <c r="AKI77" s="0"/>
      <c r="AKJ77" s="0"/>
      <c r="AKK77" s="0"/>
      <c r="AKL77" s="0"/>
      <c r="AKM77" s="0"/>
      <c r="AKN77" s="0"/>
      <c r="AKO77" s="0"/>
      <c r="AKP77" s="0"/>
      <c r="AKQ77" s="0"/>
      <c r="AKR77" s="0"/>
      <c r="AKS77" s="0"/>
      <c r="AKT77" s="0"/>
      <c r="AKU77" s="0"/>
      <c r="AKV77" s="0"/>
      <c r="AKW77" s="0"/>
      <c r="AKX77" s="0"/>
      <c r="AKY77" s="0"/>
      <c r="AKZ77" s="0"/>
      <c r="ALA77" s="0"/>
      <c r="ALB77" s="0"/>
      <c r="ALC77" s="0"/>
      <c r="ALD77" s="0"/>
      <c r="ALE77" s="0"/>
      <c r="ALF77" s="0"/>
      <c r="ALG77" s="0"/>
      <c r="ALH77" s="0"/>
      <c r="ALI77" s="0"/>
      <c r="ALJ77" s="0"/>
      <c r="ALK77" s="0"/>
      <c r="ALL77" s="0"/>
      <c r="ALM77" s="0"/>
      <c r="ALN77" s="0"/>
      <c r="ALO77" s="0"/>
      <c r="ALP77" s="0"/>
      <c r="ALQ77" s="0"/>
      <c r="ALR77" s="0"/>
      <c r="ALS77" s="0"/>
      <c r="ALT77" s="0"/>
      <c r="ALU77" s="0"/>
      <c r="ALV77" s="0"/>
      <c r="ALW77" s="0"/>
      <c r="ALX77" s="0"/>
      <c r="ALY77" s="0"/>
      <c r="ALZ77" s="0"/>
      <c r="AMA77" s="0"/>
      <c r="AMB77" s="0"/>
      <c r="AMC77" s="0"/>
      <c r="AMD77" s="0"/>
      <c r="AME77" s="0"/>
      <c r="AMF77" s="0"/>
      <c r="AMG77" s="0"/>
      <c r="AMH77" s="0"/>
      <c r="AMI77" s="0"/>
      <c r="AMJ77" s="0"/>
    </row>
    <row r="78" customFormat="false" ht="15.75" hidden="false" customHeight="false" outlineLevel="0" collapsed="false">
      <c r="A78" s="136"/>
      <c r="B78" s="35"/>
      <c r="C78" s="35"/>
      <c r="D78" s="35"/>
      <c r="E78" s="35"/>
      <c r="F78" s="35"/>
      <c r="G78" s="35"/>
      <c r="H78" s="35"/>
      <c r="I78" s="36" t="s">
        <v>6092</v>
      </c>
      <c r="J78" s="37" t="n">
        <v>4693.5</v>
      </c>
      <c r="K78" s="35" t="n">
        <v>0</v>
      </c>
      <c r="L78" s="35"/>
      <c r="M78" s="0"/>
      <c r="N78" s="0"/>
      <c r="O78" s="0"/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0"/>
      <c r="AC78" s="0"/>
      <c r="AD78" s="0"/>
      <c r="AE78" s="0"/>
      <c r="AF78" s="0"/>
      <c r="AG78" s="0"/>
      <c r="AH78" s="0"/>
      <c r="AI78" s="0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0"/>
      <c r="BD78" s="0"/>
      <c r="BE78" s="0"/>
      <c r="BF78" s="0"/>
      <c r="BG78" s="0"/>
      <c r="BH78" s="0"/>
      <c r="BI78" s="0"/>
      <c r="BJ78" s="0"/>
      <c r="BK78" s="0"/>
      <c r="BL78" s="0"/>
      <c r="BM78" s="0"/>
      <c r="BN78" s="0"/>
      <c r="BO78" s="0"/>
      <c r="BP78" s="0"/>
      <c r="BQ78" s="0"/>
      <c r="BR78" s="0"/>
      <c r="BS78" s="0"/>
      <c r="BT78" s="0"/>
      <c r="BU78" s="0"/>
      <c r="BV78" s="0"/>
      <c r="BW78" s="0"/>
      <c r="BX78" s="0"/>
      <c r="BY78" s="0"/>
      <c r="BZ78" s="0"/>
      <c r="CA78" s="0"/>
      <c r="CB78" s="0"/>
      <c r="CC78" s="0"/>
      <c r="CD78" s="0"/>
      <c r="CE78" s="0"/>
      <c r="CF78" s="0"/>
      <c r="CG78" s="0"/>
      <c r="CH78" s="0"/>
      <c r="CI78" s="0"/>
      <c r="CJ78" s="0"/>
      <c r="CK78" s="0"/>
      <c r="CL78" s="0"/>
      <c r="CM78" s="0"/>
      <c r="CN78" s="0"/>
      <c r="CO78" s="0"/>
      <c r="CP78" s="0"/>
      <c r="CQ78" s="0"/>
      <c r="CR78" s="0"/>
      <c r="CS78" s="0"/>
      <c r="CT78" s="0"/>
      <c r="CU78" s="0"/>
      <c r="CV78" s="0"/>
      <c r="CW78" s="0"/>
      <c r="CX78" s="0"/>
      <c r="CY78" s="0"/>
      <c r="CZ78" s="0"/>
      <c r="DA78" s="0"/>
      <c r="DB78" s="0"/>
      <c r="DC78" s="0"/>
      <c r="DD78" s="0"/>
      <c r="DE78" s="0"/>
      <c r="DF78" s="0"/>
      <c r="DG78" s="0"/>
      <c r="DH78" s="0"/>
      <c r="DI78" s="0"/>
      <c r="DJ78" s="0"/>
      <c r="DK78" s="0"/>
      <c r="DL78" s="0"/>
      <c r="DM78" s="0"/>
      <c r="DN78" s="0"/>
      <c r="DO78" s="0"/>
      <c r="DP78" s="0"/>
      <c r="DQ78" s="0"/>
      <c r="DR78" s="0"/>
      <c r="DS78" s="0"/>
      <c r="DT78" s="0"/>
      <c r="DU78" s="0"/>
      <c r="DV78" s="0"/>
      <c r="DW78" s="0"/>
      <c r="DX78" s="0"/>
      <c r="DY78" s="0"/>
      <c r="DZ78" s="0"/>
      <c r="EA78" s="0"/>
      <c r="EB78" s="0"/>
      <c r="EC78" s="0"/>
      <c r="ED78" s="0"/>
      <c r="EE78" s="0"/>
      <c r="EF78" s="0"/>
      <c r="EG78" s="0"/>
      <c r="EH78" s="0"/>
      <c r="EI78" s="0"/>
      <c r="EJ78" s="0"/>
      <c r="EK78" s="0"/>
      <c r="EL78" s="0"/>
      <c r="EM78" s="0"/>
      <c r="EN78" s="0"/>
      <c r="EO78" s="0"/>
      <c r="EP78" s="0"/>
      <c r="EQ78" s="0"/>
      <c r="ER78" s="0"/>
      <c r="ES78" s="0"/>
      <c r="ET78" s="0"/>
      <c r="EU78" s="0"/>
      <c r="EV78" s="0"/>
      <c r="EW78" s="0"/>
      <c r="EX78" s="0"/>
      <c r="EY78" s="0"/>
      <c r="EZ78" s="0"/>
      <c r="FA78" s="0"/>
      <c r="FB78" s="0"/>
      <c r="FC78" s="0"/>
      <c r="FD78" s="0"/>
      <c r="FE78" s="0"/>
      <c r="FF78" s="0"/>
      <c r="FG78" s="0"/>
      <c r="FH78" s="0"/>
      <c r="FI78" s="0"/>
      <c r="FJ78" s="0"/>
      <c r="FK78" s="0"/>
      <c r="FL78" s="0"/>
      <c r="FM78" s="0"/>
      <c r="FN78" s="0"/>
      <c r="FO78" s="0"/>
      <c r="FP78" s="0"/>
      <c r="FQ78" s="0"/>
      <c r="FR78" s="0"/>
      <c r="FS78" s="0"/>
      <c r="FT78" s="0"/>
      <c r="FU78" s="0"/>
      <c r="FV78" s="0"/>
      <c r="FW78" s="0"/>
      <c r="FX78" s="0"/>
      <c r="FY78" s="0"/>
      <c r="FZ78" s="0"/>
      <c r="GA78" s="0"/>
      <c r="GB78" s="0"/>
      <c r="GC78" s="0"/>
      <c r="GD78" s="0"/>
      <c r="GE78" s="0"/>
      <c r="GF78" s="0"/>
      <c r="GG78" s="0"/>
      <c r="GH78" s="0"/>
      <c r="GI78" s="0"/>
      <c r="GJ78" s="0"/>
      <c r="GK78" s="0"/>
      <c r="GL78" s="0"/>
      <c r="GM78" s="0"/>
      <c r="GN78" s="0"/>
      <c r="GO78" s="0"/>
      <c r="GP78" s="0"/>
      <c r="GQ78" s="0"/>
      <c r="GR78" s="0"/>
      <c r="GS78" s="0"/>
      <c r="GT78" s="0"/>
      <c r="GU78" s="0"/>
      <c r="GV78" s="0"/>
      <c r="GW78" s="0"/>
      <c r="GX78" s="0"/>
      <c r="GY78" s="0"/>
      <c r="GZ78" s="0"/>
      <c r="HA78" s="0"/>
      <c r="HB78" s="0"/>
      <c r="HC78" s="0"/>
      <c r="HD78" s="0"/>
      <c r="HE78" s="0"/>
      <c r="HF78" s="0"/>
      <c r="HG78" s="0"/>
      <c r="HH78" s="0"/>
      <c r="HI78" s="0"/>
      <c r="HJ78" s="0"/>
      <c r="HK78" s="0"/>
      <c r="HL78" s="0"/>
      <c r="HM78" s="0"/>
      <c r="HN78" s="0"/>
      <c r="HO78" s="0"/>
      <c r="HP78" s="0"/>
      <c r="HQ78" s="0"/>
      <c r="HR78" s="0"/>
      <c r="HS78" s="0"/>
      <c r="HT78" s="0"/>
      <c r="HU78" s="0"/>
      <c r="HV78" s="0"/>
      <c r="HW78" s="0"/>
      <c r="HX78" s="0"/>
      <c r="HY78" s="0"/>
      <c r="HZ78" s="0"/>
      <c r="IA78" s="0"/>
      <c r="IB78" s="0"/>
      <c r="IC78" s="0"/>
      <c r="ID78" s="0"/>
      <c r="IE78" s="0"/>
      <c r="IF78" s="0"/>
      <c r="IG78" s="0"/>
      <c r="IH78" s="0"/>
      <c r="II78" s="0"/>
      <c r="IJ78" s="0"/>
      <c r="IK78" s="0"/>
      <c r="IL78" s="0"/>
      <c r="IM78" s="0"/>
      <c r="IN78" s="0"/>
      <c r="IO78" s="0"/>
      <c r="IP78" s="0"/>
      <c r="IQ78" s="0"/>
      <c r="IR78" s="0"/>
      <c r="IS78" s="0"/>
      <c r="IT78" s="0"/>
      <c r="IU78" s="0"/>
      <c r="IV78" s="0"/>
      <c r="IW78" s="0"/>
      <c r="IX78" s="0"/>
      <c r="IY78" s="0"/>
      <c r="IZ78" s="0"/>
      <c r="JA78" s="0"/>
      <c r="JB78" s="0"/>
      <c r="JC78" s="0"/>
      <c r="JD78" s="0"/>
      <c r="JE78" s="0"/>
      <c r="JF78" s="0"/>
      <c r="JG78" s="0"/>
      <c r="JH78" s="0"/>
      <c r="JI78" s="0"/>
      <c r="JJ78" s="0"/>
      <c r="JK78" s="0"/>
      <c r="JL78" s="0"/>
      <c r="JM78" s="0"/>
      <c r="JN78" s="0"/>
      <c r="JO78" s="0"/>
      <c r="JP78" s="0"/>
      <c r="JQ78" s="0"/>
      <c r="JR78" s="0"/>
      <c r="JS78" s="0"/>
      <c r="JT78" s="0"/>
      <c r="JU78" s="0"/>
      <c r="JV78" s="0"/>
      <c r="JW78" s="0"/>
      <c r="JX78" s="0"/>
      <c r="JY78" s="0"/>
      <c r="JZ78" s="0"/>
      <c r="KA78" s="0"/>
      <c r="KB78" s="0"/>
      <c r="KC78" s="0"/>
      <c r="KD78" s="0"/>
      <c r="KE78" s="0"/>
      <c r="KF78" s="0"/>
      <c r="KG78" s="0"/>
      <c r="KH78" s="0"/>
      <c r="KI78" s="0"/>
      <c r="KJ78" s="0"/>
      <c r="KK78" s="0"/>
      <c r="KL78" s="0"/>
      <c r="KM78" s="0"/>
      <c r="KN78" s="0"/>
      <c r="KO78" s="0"/>
      <c r="KP78" s="0"/>
      <c r="KQ78" s="0"/>
      <c r="KR78" s="0"/>
      <c r="KS78" s="0"/>
      <c r="KT78" s="0"/>
      <c r="KU78" s="0"/>
      <c r="KV78" s="0"/>
      <c r="KW78" s="0"/>
      <c r="KX78" s="0"/>
      <c r="KY78" s="0"/>
      <c r="KZ78" s="0"/>
      <c r="LA78" s="0"/>
      <c r="LB78" s="0"/>
      <c r="LC78" s="0"/>
      <c r="LD78" s="0"/>
      <c r="LE78" s="0"/>
      <c r="LF78" s="0"/>
      <c r="LG78" s="0"/>
      <c r="LH78" s="0"/>
      <c r="LI78" s="0"/>
      <c r="LJ78" s="0"/>
      <c r="LK78" s="0"/>
      <c r="LL78" s="0"/>
      <c r="LM78" s="0"/>
      <c r="LN78" s="0"/>
      <c r="LO78" s="0"/>
      <c r="LP78" s="0"/>
      <c r="LQ78" s="0"/>
      <c r="LR78" s="0"/>
      <c r="LS78" s="0"/>
      <c r="LT78" s="0"/>
      <c r="LU78" s="0"/>
      <c r="LV78" s="0"/>
      <c r="LW78" s="0"/>
      <c r="LX78" s="0"/>
      <c r="LY78" s="0"/>
      <c r="LZ78" s="0"/>
      <c r="MA78" s="0"/>
      <c r="MB78" s="0"/>
      <c r="MC78" s="0"/>
      <c r="MD78" s="0"/>
      <c r="ME78" s="0"/>
      <c r="MF78" s="0"/>
      <c r="MG78" s="0"/>
      <c r="MH78" s="0"/>
      <c r="MI78" s="0"/>
      <c r="MJ78" s="0"/>
      <c r="MK78" s="0"/>
      <c r="ML78" s="0"/>
      <c r="MM78" s="0"/>
      <c r="MN78" s="0"/>
      <c r="MO78" s="0"/>
      <c r="MP78" s="0"/>
      <c r="MQ78" s="0"/>
      <c r="MR78" s="0"/>
      <c r="MS78" s="0"/>
      <c r="MT78" s="0"/>
      <c r="MU78" s="0"/>
      <c r="MV78" s="0"/>
      <c r="MW78" s="0"/>
      <c r="MX78" s="0"/>
      <c r="MY78" s="0"/>
      <c r="MZ78" s="0"/>
      <c r="NA78" s="0"/>
      <c r="NB78" s="0"/>
      <c r="NC78" s="0"/>
      <c r="ND78" s="0"/>
      <c r="NE78" s="0"/>
      <c r="NF78" s="0"/>
      <c r="NG78" s="0"/>
      <c r="NH78" s="0"/>
      <c r="NI78" s="0"/>
      <c r="NJ78" s="0"/>
      <c r="NK78" s="0"/>
      <c r="NL78" s="0"/>
      <c r="NM78" s="0"/>
      <c r="NN78" s="0"/>
      <c r="NO78" s="0"/>
      <c r="NP78" s="0"/>
      <c r="NQ78" s="0"/>
      <c r="NR78" s="0"/>
      <c r="NS78" s="0"/>
      <c r="NT78" s="0"/>
      <c r="NU78" s="0"/>
      <c r="NV78" s="0"/>
      <c r="NW78" s="0"/>
      <c r="NX78" s="0"/>
      <c r="NY78" s="0"/>
      <c r="NZ78" s="0"/>
      <c r="OA78" s="0"/>
      <c r="OB78" s="0"/>
      <c r="OC78" s="0"/>
      <c r="OD78" s="0"/>
      <c r="OE78" s="0"/>
      <c r="OF78" s="0"/>
      <c r="OG78" s="0"/>
      <c r="OH78" s="0"/>
      <c r="OI78" s="0"/>
      <c r="OJ78" s="0"/>
      <c r="OK78" s="0"/>
      <c r="OL78" s="0"/>
      <c r="OM78" s="0"/>
      <c r="ON78" s="0"/>
      <c r="OO78" s="0"/>
      <c r="OP78" s="0"/>
      <c r="OQ78" s="0"/>
      <c r="OR78" s="0"/>
      <c r="OS78" s="0"/>
      <c r="OT78" s="0"/>
      <c r="OU78" s="0"/>
      <c r="OV78" s="0"/>
      <c r="OW78" s="0"/>
      <c r="OX78" s="0"/>
      <c r="OY78" s="0"/>
      <c r="OZ78" s="0"/>
      <c r="PA78" s="0"/>
      <c r="PB78" s="0"/>
      <c r="PC78" s="0"/>
      <c r="PD78" s="0"/>
      <c r="PE78" s="0"/>
      <c r="PF78" s="0"/>
      <c r="PG78" s="0"/>
      <c r="PH78" s="0"/>
      <c r="PI78" s="0"/>
      <c r="PJ78" s="0"/>
      <c r="PK78" s="0"/>
      <c r="PL78" s="0"/>
      <c r="PM78" s="0"/>
      <c r="PN78" s="0"/>
      <c r="PO78" s="0"/>
      <c r="PP78" s="0"/>
      <c r="PQ78" s="0"/>
      <c r="PR78" s="0"/>
      <c r="PS78" s="0"/>
      <c r="PT78" s="0"/>
      <c r="PU78" s="0"/>
      <c r="PV78" s="0"/>
      <c r="PW78" s="0"/>
      <c r="PX78" s="0"/>
      <c r="PY78" s="0"/>
      <c r="PZ78" s="0"/>
      <c r="QA78" s="0"/>
      <c r="QB78" s="0"/>
      <c r="QC78" s="0"/>
      <c r="QD78" s="0"/>
      <c r="QE78" s="0"/>
      <c r="QF78" s="0"/>
      <c r="QG78" s="0"/>
      <c r="QH78" s="0"/>
      <c r="QI78" s="0"/>
      <c r="QJ78" s="0"/>
      <c r="QK78" s="0"/>
      <c r="QL78" s="0"/>
      <c r="QM78" s="0"/>
      <c r="QN78" s="0"/>
      <c r="QO78" s="0"/>
      <c r="QP78" s="0"/>
      <c r="QQ78" s="0"/>
      <c r="QR78" s="0"/>
      <c r="QS78" s="0"/>
      <c r="QT78" s="0"/>
      <c r="QU78" s="0"/>
      <c r="QV78" s="0"/>
      <c r="QW78" s="0"/>
      <c r="QX78" s="0"/>
      <c r="QY78" s="0"/>
      <c r="QZ78" s="0"/>
      <c r="RA78" s="0"/>
      <c r="RB78" s="0"/>
      <c r="RC78" s="0"/>
      <c r="RD78" s="0"/>
      <c r="RE78" s="0"/>
      <c r="RF78" s="0"/>
      <c r="RG78" s="0"/>
      <c r="RH78" s="0"/>
      <c r="RI78" s="0"/>
      <c r="RJ78" s="0"/>
      <c r="RK78" s="0"/>
      <c r="RL78" s="0"/>
      <c r="RM78" s="0"/>
      <c r="RN78" s="0"/>
      <c r="RO78" s="0"/>
      <c r="RP78" s="0"/>
      <c r="RQ78" s="0"/>
      <c r="RR78" s="0"/>
      <c r="RS78" s="0"/>
      <c r="RT78" s="0"/>
      <c r="RU78" s="0"/>
      <c r="RV78" s="0"/>
      <c r="RW78" s="0"/>
      <c r="RX78" s="0"/>
      <c r="RY78" s="0"/>
      <c r="RZ78" s="0"/>
      <c r="SA78" s="0"/>
      <c r="SB78" s="0"/>
      <c r="SC78" s="0"/>
      <c r="SD78" s="0"/>
      <c r="SE78" s="0"/>
      <c r="SF78" s="0"/>
      <c r="SG78" s="0"/>
      <c r="SH78" s="0"/>
      <c r="SI78" s="0"/>
      <c r="SJ78" s="0"/>
      <c r="SK78" s="0"/>
      <c r="SL78" s="0"/>
      <c r="SM78" s="0"/>
      <c r="SN78" s="0"/>
      <c r="SO78" s="0"/>
      <c r="SP78" s="0"/>
      <c r="SQ78" s="0"/>
      <c r="SR78" s="0"/>
      <c r="SS78" s="0"/>
      <c r="ST78" s="0"/>
      <c r="SU78" s="0"/>
      <c r="SV78" s="0"/>
      <c r="SW78" s="0"/>
      <c r="SX78" s="0"/>
      <c r="SY78" s="0"/>
      <c r="SZ78" s="0"/>
      <c r="TA78" s="0"/>
      <c r="TB78" s="0"/>
      <c r="TC78" s="0"/>
      <c r="TD78" s="0"/>
      <c r="TE78" s="0"/>
      <c r="TF78" s="0"/>
      <c r="TG78" s="0"/>
      <c r="TH78" s="0"/>
      <c r="TI78" s="0"/>
      <c r="TJ78" s="0"/>
      <c r="TK78" s="0"/>
      <c r="TL78" s="0"/>
      <c r="TM78" s="0"/>
      <c r="TN78" s="0"/>
      <c r="TO78" s="0"/>
      <c r="TP78" s="0"/>
      <c r="TQ78" s="0"/>
      <c r="TR78" s="0"/>
      <c r="TS78" s="0"/>
      <c r="TT78" s="0"/>
      <c r="TU78" s="0"/>
      <c r="TV78" s="0"/>
      <c r="TW78" s="0"/>
      <c r="TX78" s="0"/>
      <c r="TY78" s="0"/>
      <c r="TZ78" s="0"/>
      <c r="UA78" s="0"/>
      <c r="UB78" s="0"/>
      <c r="UC78" s="0"/>
      <c r="UD78" s="0"/>
      <c r="UE78" s="0"/>
      <c r="UF78" s="0"/>
      <c r="UG78" s="0"/>
      <c r="UH78" s="0"/>
      <c r="UI78" s="0"/>
      <c r="UJ78" s="0"/>
      <c r="UK78" s="0"/>
      <c r="UL78" s="0"/>
      <c r="UM78" s="0"/>
      <c r="UN78" s="0"/>
      <c r="UO78" s="0"/>
      <c r="UP78" s="0"/>
      <c r="UQ78" s="0"/>
      <c r="UR78" s="0"/>
      <c r="US78" s="0"/>
      <c r="UT78" s="0"/>
      <c r="UU78" s="0"/>
      <c r="UV78" s="0"/>
      <c r="UW78" s="0"/>
      <c r="UX78" s="0"/>
      <c r="UY78" s="0"/>
      <c r="UZ78" s="0"/>
      <c r="VA78" s="0"/>
      <c r="VB78" s="0"/>
      <c r="VC78" s="0"/>
      <c r="VD78" s="0"/>
      <c r="VE78" s="0"/>
      <c r="VF78" s="0"/>
      <c r="VG78" s="0"/>
      <c r="VH78" s="0"/>
      <c r="VI78" s="0"/>
      <c r="VJ78" s="0"/>
      <c r="VK78" s="0"/>
      <c r="VL78" s="0"/>
      <c r="VM78" s="0"/>
      <c r="VN78" s="0"/>
      <c r="VO78" s="0"/>
      <c r="VP78" s="0"/>
      <c r="VQ78" s="0"/>
      <c r="VR78" s="0"/>
      <c r="VS78" s="0"/>
      <c r="VT78" s="0"/>
      <c r="VU78" s="0"/>
      <c r="VV78" s="0"/>
      <c r="VW78" s="0"/>
      <c r="VX78" s="0"/>
      <c r="VY78" s="0"/>
      <c r="VZ78" s="0"/>
      <c r="WA78" s="0"/>
      <c r="WB78" s="0"/>
      <c r="WC78" s="0"/>
      <c r="WD78" s="0"/>
      <c r="WE78" s="0"/>
      <c r="WF78" s="0"/>
      <c r="WG78" s="0"/>
      <c r="WH78" s="0"/>
      <c r="WI78" s="0"/>
      <c r="WJ78" s="0"/>
      <c r="WK78" s="0"/>
      <c r="WL78" s="0"/>
      <c r="WM78" s="0"/>
      <c r="WN78" s="0"/>
      <c r="WO78" s="0"/>
      <c r="WP78" s="0"/>
      <c r="WQ78" s="0"/>
      <c r="WR78" s="0"/>
      <c r="WS78" s="0"/>
      <c r="WT78" s="0"/>
      <c r="WU78" s="0"/>
      <c r="WV78" s="0"/>
      <c r="WW78" s="0"/>
      <c r="WX78" s="0"/>
      <c r="WY78" s="0"/>
      <c r="WZ78" s="0"/>
      <c r="XA78" s="0"/>
      <c r="XB78" s="0"/>
      <c r="XC78" s="0"/>
      <c r="XD78" s="0"/>
      <c r="XE78" s="0"/>
      <c r="XF78" s="0"/>
      <c r="XG78" s="0"/>
      <c r="XH78" s="0"/>
      <c r="XI78" s="0"/>
      <c r="XJ78" s="0"/>
      <c r="XK78" s="0"/>
      <c r="XL78" s="0"/>
      <c r="XM78" s="0"/>
      <c r="XN78" s="0"/>
      <c r="XO78" s="0"/>
      <c r="XP78" s="0"/>
      <c r="XQ78" s="0"/>
      <c r="XR78" s="0"/>
      <c r="XS78" s="0"/>
      <c r="XT78" s="0"/>
      <c r="XU78" s="0"/>
      <c r="XV78" s="0"/>
      <c r="XW78" s="0"/>
      <c r="XX78" s="0"/>
      <c r="XY78" s="0"/>
      <c r="XZ78" s="0"/>
      <c r="YA78" s="0"/>
      <c r="YB78" s="0"/>
      <c r="YC78" s="0"/>
      <c r="YD78" s="0"/>
      <c r="YE78" s="0"/>
      <c r="YF78" s="0"/>
      <c r="YG78" s="0"/>
      <c r="YH78" s="0"/>
      <c r="YI78" s="0"/>
      <c r="YJ78" s="0"/>
      <c r="YK78" s="0"/>
      <c r="YL78" s="0"/>
      <c r="YM78" s="0"/>
      <c r="YN78" s="0"/>
      <c r="YO78" s="0"/>
      <c r="YP78" s="0"/>
      <c r="YQ78" s="0"/>
      <c r="YR78" s="0"/>
      <c r="YS78" s="0"/>
      <c r="YT78" s="0"/>
      <c r="YU78" s="0"/>
      <c r="YV78" s="0"/>
      <c r="YW78" s="0"/>
      <c r="YX78" s="0"/>
      <c r="YY78" s="0"/>
      <c r="YZ78" s="0"/>
      <c r="ZA78" s="0"/>
      <c r="ZB78" s="0"/>
      <c r="ZC78" s="0"/>
      <c r="ZD78" s="0"/>
      <c r="ZE78" s="0"/>
      <c r="ZF78" s="0"/>
      <c r="ZG78" s="0"/>
      <c r="ZH78" s="0"/>
      <c r="ZI78" s="0"/>
      <c r="ZJ78" s="0"/>
      <c r="ZK78" s="0"/>
      <c r="ZL78" s="0"/>
      <c r="ZM78" s="0"/>
      <c r="ZN78" s="0"/>
      <c r="ZO78" s="0"/>
      <c r="ZP78" s="0"/>
      <c r="ZQ78" s="0"/>
      <c r="ZR78" s="0"/>
      <c r="ZS78" s="0"/>
      <c r="ZT78" s="0"/>
      <c r="ZU78" s="0"/>
      <c r="ZV78" s="0"/>
      <c r="ZW78" s="0"/>
      <c r="ZX78" s="0"/>
      <c r="ZY78" s="0"/>
      <c r="ZZ78" s="0"/>
      <c r="AAA78" s="0"/>
      <c r="AAB78" s="0"/>
      <c r="AAC78" s="0"/>
      <c r="AAD78" s="0"/>
      <c r="AAE78" s="0"/>
      <c r="AAF78" s="0"/>
      <c r="AAG78" s="0"/>
      <c r="AAH78" s="0"/>
      <c r="AAI78" s="0"/>
      <c r="AAJ78" s="0"/>
      <c r="AAK78" s="0"/>
      <c r="AAL78" s="0"/>
      <c r="AAM78" s="0"/>
      <c r="AAN78" s="0"/>
      <c r="AAO78" s="0"/>
      <c r="AAP78" s="0"/>
      <c r="AAQ78" s="0"/>
      <c r="AAR78" s="0"/>
      <c r="AAS78" s="0"/>
      <c r="AAT78" s="0"/>
      <c r="AAU78" s="0"/>
      <c r="AAV78" s="0"/>
      <c r="AAW78" s="0"/>
      <c r="AAX78" s="0"/>
      <c r="AAY78" s="0"/>
      <c r="AAZ78" s="0"/>
      <c r="ABA78" s="0"/>
      <c r="ABB78" s="0"/>
      <c r="ABC78" s="0"/>
      <c r="ABD78" s="0"/>
      <c r="ABE78" s="0"/>
      <c r="ABF78" s="0"/>
      <c r="ABG78" s="0"/>
      <c r="ABH78" s="0"/>
      <c r="ABI78" s="0"/>
      <c r="ABJ78" s="0"/>
      <c r="ABK78" s="0"/>
      <c r="ABL78" s="0"/>
      <c r="ABM78" s="0"/>
      <c r="ABN78" s="0"/>
      <c r="ABO78" s="0"/>
      <c r="ABP78" s="0"/>
      <c r="ABQ78" s="0"/>
      <c r="ABR78" s="0"/>
      <c r="ABS78" s="0"/>
      <c r="ABT78" s="0"/>
      <c r="ABU78" s="0"/>
      <c r="ABV78" s="0"/>
      <c r="ABW78" s="0"/>
      <c r="ABX78" s="0"/>
      <c r="ABY78" s="0"/>
      <c r="ABZ78" s="0"/>
      <c r="ACA78" s="0"/>
      <c r="ACB78" s="0"/>
      <c r="ACC78" s="0"/>
      <c r="ACD78" s="0"/>
      <c r="ACE78" s="0"/>
      <c r="ACF78" s="0"/>
      <c r="ACG78" s="0"/>
      <c r="ACH78" s="0"/>
      <c r="ACI78" s="0"/>
      <c r="ACJ78" s="0"/>
      <c r="ACK78" s="0"/>
      <c r="ACL78" s="0"/>
      <c r="ACM78" s="0"/>
      <c r="ACN78" s="0"/>
      <c r="ACO78" s="0"/>
      <c r="ACP78" s="0"/>
      <c r="ACQ78" s="0"/>
      <c r="ACR78" s="0"/>
      <c r="ACS78" s="0"/>
      <c r="ACT78" s="0"/>
      <c r="ACU78" s="0"/>
      <c r="ACV78" s="0"/>
      <c r="ACW78" s="0"/>
      <c r="ACX78" s="0"/>
      <c r="ACY78" s="0"/>
      <c r="ACZ78" s="0"/>
      <c r="ADA78" s="0"/>
      <c r="ADB78" s="0"/>
      <c r="ADC78" s="0"/>
      <c r="ADD78" s="0"/>
      <c r="ADE78" s="0"/>
      <c r="ADF78" s="0"/>
      <c r="ADG78" s="0"/>
      <c r="ADH78" s="0"/>
      <c r="ADI78" s="0"/>
      <c r="ADJ78" s="0"/>
      <c r="ADK78" s="0"/>
      <c r="ADL78" s="0"/>
      <c r="ADM78" s="0"/>
      <c r="ADN78" s="0"/>
      <c r="ADO78" s="0"/>
      <c r="ADP78" s="0"/>
      <c r="ADQ78" s="0"/>
      <c r="ADR78" s="0"/>
      <c r="ADS78" s="0"/>
      <c r="ADT78" s="0"/>
      <c r="ADU78" s="0"/>
      <c r="ADV78" s="0"/>
      <c r="ADW78" s="0"/>
      <c r="ADX78" s="0"/>
      <c r="ADY78" s="0"/>
      <c r="ADZ78" s="0"/>
      <c r="AEA78" s="0"/>
      <c r="AEB78" s="0"/>
      <c r="AEC78" s="0"/>
      <c r="AED78" s="0"/>
      <c r="AEE78" s="0"/>
      <c r="AEF78" s="0"/>
      <c r="AEG78" s="0"/>
      <c r="AEH78" s="0"/>
      <c r="AEI78" s="0"/>
      <c r="AEJ78" s="0"/>
      <c r="AEK78" s="0"/>
      <c r="AEL78" s="0"/>
      <c r="AEM78" s="0"/>
      <c r="AEN78" s="0"/>
      <c r="AEO78" s="0"/>
      <c r="AEP78" s="0"/>
      <c r="AEQ78" s="0"/>
      <c r="AER78" s="0"/>
      <c r="AES78" s="0"/>
      <c r="AET78" s="0"/>
      <c r="AEU78" s="0"/>
      <c r="AEV78" s="0"/>
      <c r="AEW78" s="0"/>
      <c r="AEX78" s="0"/>
      <c r="AEY78" s="0"/>
      <c r="AEZ78" s="0"/>
      <c r="AFA78" s="0"/>
      <c r="AFB78" s="0"/>
      <c r="AFC78" s="0"/>
      <c r="AFD78" s="0"/>
      <c r="AFE78" s="0"/>
      <c r="AFF78" s="0"/>
      <c r="AFG78" s="0"/>
      <c r="AFH78" s="0"/>
      <c r="AFI78" s="0"/>
      <c r="AFJ78" s="0"/>
      <c r="AFK78" s="0"/>
      <c r="AFL78" s="0"/>
      <c r="AFM78" s="0"/>
      <c r="AFN78" s="0"/>
      <c r="AFO78" s="0"/>
      <c r="AFP78" s="0"/>
      <c r="AFQ78" s="0"/>
      <c r="AFR78" s="0"/>
      <c r="AFS78" s="0"/>
      <c r="AFT78" s="0"/>
      <c r="AFU78" s="0"/>
      <c r="AFV78" s="0"/>
      <c r="AFW78" s="0"/>
      <c r="AFX78" s="0"/>
      <c r="AFY78" s="0"/>
      <c r="AFZ78" s="0"/>
      <c r="AGA78" s="0"/>
      <c r="AGB78" s="0"/>
      <c r="AGC78" s="0"/>
      <c r="AGD78" s="0"/>
      <c r="AGE78" s="0"/>
      <c r="AGF78" s="0"/>
      <c r="AGG78" s="0"/>
      <c r="AGH78" s="0"/>
      <c r="AGI78" s="0"/>
      <c r="AGJ78" s="0"/>
      <c r="AGK78" s="0"/>
      <c r="AGL78" s="0"/>
      <c r="AGM78" s="0"/>
      <c r="AGN78" s="0"/>
      <c r="AGO78" s="0"/>
      <c r="AGP78" s="0"/>
      <c r="AGQ78" s="0"/>
      <c r="AGR78" s="0"/>
      <c r="AGS78" s="0"/>
      <c r="AGT78" s="0"/>
      <c r="AGU78" s="0"/>
      <c r="AGV78" s="0"/>
      <c r="AGW78" s="0"/>
      <c r="AGX78" s="0"/>
      <c r="AGY78" s="0"/>
      <c r="AGZ78" s="0"/>
      <c r="AHA78" s="0"/>
      <c r="AHB78" s="0"/>
      <c r="AHC78" s="0"/>
      <c r="AHD78" s="0"/>
      <c r="AHE78" s="0"/>
      <c r="AHF78" s="0"/>
      <c r="AHG78" s="0"/>
      <c r="AHH78" s="0"/>
      <c r="AHI78" s="0"/>
      <c r="AHJ78" s="0"/>
      <c r="AHK78" s="0"/>
      <c r="AHL78" s="0"/>
      <c r="AHM78" s="0"/>
      <c r="AHN78" s="0"/>
      <c r="AHO78" s="0"/>
      <c r="AHP78" s="0"/>
      <c r="AHQ78" s="0"/>
      <c r="AHR78" s="0"/>
      <c r="AHS78" s="0"/>
      <c r="AHT78" s="0"/>
      <c r="AHU78" s="0"/>
      <c r="AHV78" s="0"/>
      <c r="AHW78" s="0"/>
      <c r="AHX78" s="0"/>
      <c r="AHY78" s="0"/>
      <c r="AHZ78" s="0"/>
      <c r="AIA78" s="0"/>
      <c r="AIB78" s="0"/>
      <c r="AIC78" s="0"/>
      <c r="AID78" s="0"/>
      <c r="AIE78" s="0"/>
      <c r="AIF78" s="0"/>
      <c r="AIG78" s="0"/>
      <c r="AIH78" s="0"/>
      <c r="AII78" s="0"/>
      <c r="AIJ78" s="0"/>
      <c r="AIK78" s="0"/>
      <c r="AIL78" s="0"/>
      <c r="AIM78" s="0"/>
      <c r="AIN78" s="0"/>
      <c r="AIO78" s="0"/>
      <c r="AIP78" s="0"/>
      <c r="AIQ78" s="0"/>
      <c r="AIR78" s="0"/>
      <c r="AIS78" s="0"/>
      <c r="AIT78" s="0"/>
      <c r="AIU78" s="0"/>
      <c r="AIV78" s="0"/>
      <c r="AIW78" s="0"/>
      <c r="AIX78" s="0"/>
      <c r="AIY78" s="0"/>
      <c r="AIZ78" s="0"/>
      <c r="AJA78" s="0"/>
      <c r="AJB78" s="0"/>
      <c r="AJC78" s="0"/>
      <c r="AJD78" s="0"/>
      <c r="AJE78" s="0"/>
      <c r="AJF78" s="0"/>
      <c r="AJG78" s="0"/>
      <c r="AJH78" s="0"/>
      <c r="AJI78" s="0"/>
      <c r="AJJ78" s="0"/>
      <c r="AJK78" s="0"/>
      <c r="AJL78" s="0"/>
      <c r="AJM78" s="0"/>
      <c r="AJN78" s="0"/>
      <c r="AJO78" s="0"/>
      <c r="AJP78" s="0"/>
      <c r="AJQ78" s="0"/>
      <c r="AJR78" s="0"/>
      <c r="AJS78" s="0"/>
      <c r="AJT78" s="0"/>
      <c r="AJU78" s="0"/>
      <c r="AJV78" s="0"/>
      <c r="AJW78" s="0"/>
      <c r="AJX78" s="0"/>
      <c r="AJY78" s="0"/>
      <c r="AJZ78" s="0"/>
      <c r="AKA78" s="0"/>
      <c r="AKB78" s="0"/>
      <c r="AKC78" s="0"/>
      <c r="AKD78" s="0"/>
      <c r="AKE78" s="0"/>
      <c r="AKF78" s="0"/>
      <c r="AKG78" s="0"/>
      <c r="AKH78" s="0"/>
      <c r="AKI78" s="0"/>
      <c r="AKJ78" s="0"/>
      <c r="AKK78" s="0"/>
      <c r="AKL78" s="0"/>
      <c r="AKM78" s="0"/>
      <c r="AKN78" s="0"/>
      <c r="AKO78" s="0"/>
      <c r="AKP78" s="0"/>
      <c r="AKQ78" s="0"/>
      <c r="AKR78" s="0"/>
      <c r="AKS78" s="0"/>
      <c r="AKT78" s="0"/>
      <c r="AKU78" s="0"/>
      <c r="AKV78" s="0"/>
      <c r="AKW78" s="0"/>
      <c r="AKX78" s="0"/>
      <c r="AKY78" s="0"/>
      <c r="AKZ78" s="0"/>
      <c r="ALA78" s="0"/>
      <c r="ALB78" s="0"/>
      <c r="ALC78" s="0"/>
      <c r="ALD78" s="0"/>
      <c r="ALE78" s="0"/>
      <c r="ALF78" s="0"/>
      <c r="ALG78" s="0"/>
      <c r="ALH78" s="0"/>
      <c r="ALI78" s="0"/>
      <c r="ALJ78" s="0"/>
      <c r="ALK78" s="0"/>
      <c r="ALL78" s="0"/>
      <c r="ALM78" s="0"/>
      <c r="ALN78" s="0"/>
      <c r="ALO78" s="0"/>
      <c r="ALP78" s="0"/>
      <c r="ALQ78" s="0"/>
      <c r="ALR78" s="0"/>
      <c r="ALS78" s="0"/>
      <c r="ALT78" s="0"/>
      <c r="ALU78" s="0"/>
      <c r="ALV78" s="0"/>
      <c r="ALW78" s="0"/>
      <c r="ALX78" s="0"/>
      <c r="ALY78" s="0"/>
      <c r="ALZ78" s="0"/>
      <c r="AMA78" s="0"/>
      <c r="AMB78" s="0"/>
      <c r="AMC78" s="0"/>
      <c r="AMD78" s="0"/>
      <c r="AME78" s="0"/>
      <c r="AMF78" s="0"/>
      <c r="AMG78" s="0"/>
      <c r="AMH78" s="0"/>
      <c r="AMI78" s="0"/>
      <c r="AMJ78" s="0"/>
    </row>
    <row r="79" customFormat="false" ht="15.75" hidden="false" customHeight="false" outlineLevel="0" collapsed="false">
      <c r="A79" s="136"/>
      <c r="B79" s="35"/>
      <c r="C79" s="35"/>
      <c r="D79" s="35"/>
      <c r="E79" s="35"/>
      <c r="F79" s="35"/>
      <c r="G79" s="35"/>
      <c r="H79" s="35"/>
      <c r="I79" s="36" t="s">
        <v>6093</v>
      </c>
      <c r="J79" s="37" t="n">
        <v>6000</v>
      </c>
      <c r="K79" s="35" t="n">
        <v>0</v>
      </c>
      <c r="L79" s="35"/>
      <c r="M79" s="0"/>
      <c r="N79" s="0"/>
      <c r="O79" s="0"/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0"/>
      <c r="AC79" s="0"/>
      <c r="AD79" s="0"/>
      <c r="AE79" s="0"/>
      <c r="AF79" s="0"/>
      <c r="AG79" s="0"/>
      <c r="AH79" s="0"/>
      <c r="AI79" s="0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0"/>
      <c r="BD79" s="0"/>
      <c r="BE79" s="0"/>
      <c r="BF79" s="0"/>
      <c r="BG79" s="0"/>
      <c r="BH79" s="0"/>
      <c r="BI79" s="0"/>
      <c r="BJ79" s="0"/>
      <c r="BK79" s="0"/>
      <c r="BL79" s="0"/>
      <c r="BM79" s="0"/>
      <c r="BN79" s="0"/>
      <c r="BO79" s="0"/>
      <c r="BP79" s="0"/>
      <c r="BQ79" s="0"/>
      <c r="BR79" s="0"/>
      <c r="BS79" s="0"/>
      <c r="BT79" s="0"/>
      <c r="BU79" s="0"/>
      <c r="BV79" s="0"/>
      <c r="BW79" s="0"/>
      <c r="BX79" s="0"/>
      <c r="BY79" s="0"/>
      <c r="BZ79" s="0"/>
      <c r="CA79" s="0"/>
      <c r="CB79" s="0"/>
      <c r="CC79" s="0"/>
      <c r="CD79" s="0"/>
      <c r="CE79" s="0"/>
      <c r="CF79" s="0"/>
      <c r="CG79" s="0"/>
      <c r="CH79" s="0"/>
      <c r="CI79" s="0"/>
      <c r="CJ79" s="0"/>
      <c r="CK79" s="0"/>
      <c r="CL79" s="0"/>
      <c r="CM79" s="0"/>
      <c r="CN79" s="0"/>
      <c r="CO79" s="0"/>
      <c r="CP79" s="0"/>
      <c r="CQ79" s="0"/>
      <c r="CR79" s="0"/>
      <c r="CS79" s="0"/>
      <c r="CT79" s="0"/>
      <c r="CU79" s="0"/>
      <c r="CV79" s="0"/>
      <c r="CW79" s="0"/>
      <c r="CX79" s="0"/>
      <c r="CY79" s="0"/>
      <c r="CZ79" s="0"/>
      <c r="DA79" s="0"/>
      <c r="DB79" s="0"/>
      <c r="DC79" s="0"/>
      <c r="DD79" s="0"/>
      <c r="DE79" s="0"/>
      <c r="DF79" s="0"/>
      <c r="DG79" s="0"/>
      <c r="DH79" s="0"/>
      <c r="DI79" s="0"/>
      <c r="DJ79" s="0"/>
      <c r="DK79" s="0"/>
      <c r="DL79" s="0"/>
      <c r="DM79" s="0"/>
      <c r="DN79" s="0"/>
      <c r="DO79" s="0"/>
      <c r="DP79" s="0"/>
      <c r="DQ79" s="0"/>
      <c r="DR79" s="0"/>
      <c r="DS79" s="0"/>
      <c r="DT79" s="0"/>
      <c r="DU79" s="0"/>
      <c r="DV79" s="0"/>
      <c r="DW79" s="0"/>
      <c r="DX79" s="0"/>
      <c r="DY79" s="0"/>
      <c r="DZ79" s="0"/>
      <c r="EA79" s="0"/>
      <c r="EB79" s="0"/>
      <c r="EC79" s="0"/>
      <c r="ED79" s="0"/>
      <c r="EE79" s="0"/>
      <c r="EF79" s="0"/>
      <c r="EG79" s="0"/>
      <c r="EH79" s="0"/>
      <c r="EI79" s="0"/>
      <c r="EJ79" s="0"/>
      <c r="EK79" s="0"/>
      <c r="EL79" s="0"/>
      <c r="EM79" s="0"/>
      <c r="EN79" s="0"/>
      <c r="EO79" s="0"/>
      <c r="EP79" s="0"/>
      <c r="EQ79" s="0"/>
      <c r="ER79" s="0"/>
      <c r="ES79" s="0"/>
      <c r="ET79" s="0"/>
      <c r="EU79" s="0"/>
      <c r="EV79" s="0"/>
      <c r="EW79" s="0"/>
      <c r="EX79" s="0"/>
      <c r="EY79" s="0"/>
      <c r="EZ79" s="0"/>
      <c r="FA79" s="0"/>
      <c r="FB79" s="0"/>
      <c r="FC79" s="0"/>
      <c r="FD79" s="0"/>
      <c r="FE79" s="0"/>
      <c r="FF79" s="0"/>
      <c r="FG79" s="0"/>
      <c r="FH79" s="0"/>
      <c r="FI79" s="0"/>
      <c r="FJ79" s="0"/>
      <c r="FK79" s="0"/>
      <c r="FL79" s="0"/>
      <c r="FM79" s="0"/>
      <c r="FN79" s="0"/>
      <c r="FO79" s="0"/>
      <c r="FP79" s="0"/>
      <c r="FQ79" s="0"/>
      <c r="FR79" s="0"/>
      <c r="FS79" s="0"/>
      <c r="FT79" s="0"/>
      <c r="FU79" s="0"/>
      <c r="FV79" s="0"/>
      <c r="FW79" s="0"/>
      <c r="FX79" s="0"/>
      <c r="FY79" s="0"/>
      <c r="FZ79" s="0"/>
      <c r="GA79" s="0"/>
      <c r="GB79" s="0"/>
      <c r="GC79" s="0"/>
      <c r="GD79" s="0"/>
      <c r="GE79" s="0"/>
      <c r="GF79" s="0"/>
      <c r="GG79" s="0"/>
      <c r="GH79" s="0"/>
      <c r="GI79" s="0"/>
      <c r="GJ79" s="0"/>
      <c r="GK79" s="0"/>
      <c r="GL79" s="0"/>
      <c r="GM79" s="0"/>
      <c r="GN79" s="0"/>
      <c r="GO79" s="0"/>
      <c r="GP79" s="0"/>
      <c r="GQ79" s="0"/>
      <c r="GR79" s="0"/>
      <c r="GS79" s="0"/>
      <c r="GT79" s="0"/>
      <c r="GU79" s="0"/>
      <c r="GV79" s="0"/>
      <c r="GW79" s="0"/>
      <c r="GX79" s="0"/>
      <c r="GY79" s="0"/>
      <c r="GZ79" s="0"/>
      <c r="HA79" s="0"/>
      <c r="HB79" s="0"/>
      <c r="HC79" s="0"/>
      <c r="HD79" s="0"/>
      <c r="HE79" s="0"/>
      <c r="HF79" s="0"/>
      <c r="HG79" s="0"/>
      <c r="HH79" s="0"/>
      <c r="HI79" s="0"/>
      <c r="HJ79" s="0"/>
      <c r="HK79" s="0"/>
      <c r="HL79" s="0"/>
      <c r="HM79" s="0"/>
      <c r="HN79" s="0"/>
      <c r="HO79" s="0"/>
      <c r="HP79" s="0"/>
      <c r="HQ79" s="0"/>
      <c r="HR79" s="0"/>
      <c r="HS79" s="0"/>
      <c r="HT79" s="0"/>
      <c r="HU79" s="0"/>
      <c r="HV79" s="0"/>
      <c r="HW79" s="0"/>
      <c r="HX79" s="0"/>
      <c r="HY79" s="0"/>
      <c r="HZ79" s="0"/>
      <c r="IA79" s="0"/>
      <c r="IB79" s="0"/>
      <c r="IC79" s="0"/>
      <c r="ID79" s="0"/>
      <c r="IE79" s="0"/>
      <c r="IF79" s="0"/>
      <c r="IG79" s="0"/>
      <c r="IH79" s="0"/>
      <c r="II79" s="0"/>
      <c r="IJ79" s="0"/>
      <c r="IK79" s="0"/>
      <c r="IL79" s="0"/>
      <c r="IM79" s="0"/>
      <c r="IN79" s="0"/>
      <c r="IO79" s="0"/>
      <c r="IP79" s="0"/>
      <c r="IQ79" s="0"/>
      <c r="IR79" s="0"/>
      <c r="IS79" s="0"/>
      <c r="IT79" s="0"/>
      <c r="IU79" s="0"/>
      <c r="IV79" s="0"/>
      <c r="IW79" s="0"/>
      <c r="IX79" s="0"/>
      <c r="IY79" s="0"/>
      <c r="IZ79" s="0"/>
      <c r="JA79" s="0"/>
      <c r="JB79" s="0"/>
      <c r="JC79" s="0"/>
      <c r="JD79" s="0"/>
      <c r="JE79" s="0"/>
      <c r="JF79" s="0"/>
      <c r="JG79" s="0"/>
      <c r="JH79" s="0"/>
      <c r="JI79" s="0"/>
      <c r="JJ79" s="0"/>
      <c r="JK79" s="0"/>
      <c r="JL79" s="0"/>
      <c r="JM79" s="0"/>
      <c r="JN79" s="0"/>
      <c r="JO79" s="0"/>
      <c r="JP79" s="0"/>
      <c r="JQ79" s="0"/>
      <c r="JR79" s="0"/>
      <c r="JS79" s="0"/>
      <c r="JT79" s="0"/>
      <c r="JU79" s="0"/>
      <c r="JV79" s="0"/>
      <c r="JW79" s="0"/>
      <c r="JX79" s="0"/>
      <c r="JY79" s="0"/>
      <c r="JZ79" s="0"/>
      <c r="KA79" s="0"/>
      <c r="KB79" s="0"/>
      <c r="KC79" s="0"/>
      <c r="KD79" s="0"/>
      <c r="KE79" s="0"/>
      <c r="KF79" s="0"/>
      <c r="KG79" s="0"/>
      <c r="KH79" s="0"/>
      <c r="KI79" s="0"/>
      <c r="KJ79" s="0"/>
      <c r="KK79" s="0"/>
      <c r="KL79" s="0"/>
      <c r="KM79" s="0"/>
      <c r="KN79" s="0"/>
      <c r="KO79" s="0"/>
      <c r="KP79" s="0"/>
      <c r="KQ79" s="0"/>
      <c r="KR79" s="0"/>
      <c r="KS79" s="0"/>
      <c r="KT79" s="0"/>
      <c r="KU79" s="0"/>
      <c r="KV79" s="0"/>
      <c r="KW79" s="0"/>
      <c r="KX79" s="0"/>
      <c r="KY79" s="0"/>
      <c r="KZ79" s="0"/>
      <c r="LA79" s="0"/>
      <c r="LB79" s="0"/>
      <c r="LC79" s="0"/>
      <c r="LD79" s="0"/>
      <c r="LE79" s="0"/>
      <c r="LF79" s="0"/>
      <c r="LG79" s="0"/>
      <c r="LH79" s="0"/>
      <c r="LI79" s="0"/>
      <c r="LJ79" s="0"/>
      <c r="LK79" s="0"/>
      <c r="LL79" s="0"/>
      <c r="LM79" s="0"/>
      <c r="LN79" s="0"/>
      <c r="LO79" s="0"/>
      <c r="LP79" s="0"/>
      <c r="LQ79" s="0"/>
      <c r="LR79" s="0"/>
      <c r="LS79" s="0"/>
      <c r="LT79" s="0"/>
      <c r="LU79" s="0"/>
      <c r="LV79" s="0"/>
      <c r="LW79" s="0"/>
      <c r="LX79" s="0"/>
      <c r="LY79" s="0"/>
      <c r="LZ79" s="0"/>
      <c r="MA79" s="0"/>
      <c r="MB79" s="0"/>
      <c r="MC79" s="0"/>
      <c r="MD79" s="0"/>
      <c r="ME79" s="0"/>
      <c r="MF79" s="0"/>
      <c r="MG79" s="0"/>
      <c r="MH79" s="0"/>
      <c r="MI79" s="0"/>
      <c r="MJ79" s="0"/>
      <c r="MK79" s="0"/>
      <c r="ML79" s="0"/>
      <c r="MM79" s="0"/>
      <c r="MN79" s="0"/>
      <c r="MO79" s="0"/>
      <c r="MP79" s="0"/>
      <c r="MQ79" s="0"/>
      <c r="MR79" s="0"/>
      <c r="MS79" s="0"/>
      <c r="MT79" s="0"/>
      <c r="MU79" s="0"/>
      <c r="MV79" s="0"/>
      <c r="MW79" s="0"/>
      <c r="MX79" s="0"/>
      <c r="MY79" s="0"/>
      <c r="MZ79" s="0"/>
      <c r="NA79" s="0"/>
      <c r="NB79" s="0"/>
      <c r="NC79" s="0"/>
      <c r="ND79" s="0"/>
      <c r="NE79" s="0"/>
      <c r="NF79" s="0"/>
      <c r="NG79" s="0"/>
      <c r="NH79" s="0"/>
      <c r="NI79" s="0"/>
      <c r="NJ79" s="0"/>
      <c r="NK79" s="0"/>
      <c r="NL79" s="0"/>
      <c r="NM79" s="0"/>
      <c r="NN79" s="0"/>
      <c r="NO79" s="0"/>
      <c r="NP79" s="0"/>
      <c r="NQ79" s="0"/>
      <c r="NR79" s="0"/>
      <c r="NS79" s="0"/>
      <c r="NT79" s="0"/>
      <c r="NU79" s="0"/>
      <c r="NV79" s="0"/>
      <c r="NW79" s="0"/>
      <c r="NX79" s="0"/>
      <c r="NY79" s="0"/>
      <c r="NZ79" s="0"/>
      <c r="OA79" s="0"/>
      <c r="OB79" s="0"/>
      <c r="OC79" s="0"/>
      <c r="OD79" s="0"/>
      <c r="OE79" s="0"/>
      <c r="OF79" s="0"/>
      <c r="OG79" s="0"/>
      <c r="OH79" s="0"/>
      <c r="OI79" s="0"/>
      <c r="OJ79" s="0"/>
      <c r="OK79" s="0"/>
      <c r="OL79" s="0"/>
      <c r="OM79" s="0"/>
      <c r="ON79" s="0"/>
      <c r="OO79" s="0"/>
      <c r="OP79" s="0"/>
      <c r="OQ79" s="0"/>
      <c r="OR79" s="0"/>
      <c r="OS79" s="0"/>
      <c r="OT79" s="0"/>
      <c r="OU79" s="0"/>
      <c r="OV79" s="0"/>
      <c r="OW79" s="0"/>
      <c r="OX79" s="0"/>
      <c r="OY79" s="0"/>
      <c r="OZ79" s="0"/>
      <c r="PA79" s="0"/>
      <c r="PB79" s="0"/>
      <c r="PC79" s="0"/>
      <c r="PD79" s="0"/>
      <c r="PE79" s="0"/>
      <c r="PF79" s="0"/>
      <c r="PG79" s="0"/>
      <c r="PH79" s="0"/>
      <c r="PI79" s="0"/>
      <c r="PJ79" s="0"/>
      <c r="PK79" s="0"/>
      <c r="PL79" s="0"/>
      <c r="PM79" s="0"/>
      <c r="PN79" s="0"/>
      <c r="PO79" s="0"/>
      <c r="PP79" s="0"/>
      <c r="PQ79" s="0"/>
      <c r="PR79" s="0"/>
      <c r="PS79" s="0"/>
      <c r="PT79" s="0"/>
      <c r="PU79" s="0"/>
      <c r="PV79" s="0"/>
      <c r="PW79" s="0"/>
      <c r="PX79" s="0"/>
      <c r="PY79" s="0"/>
      <c r="PZ79" s="0"/>
      <c r="QA79" s="0"/>
      <c r="QB79" s="0"/>
      <c r="QC79" s="0"/>
      <c r="QD79" s="0"/>
      <c r="QE79" s="0"/>
      <c r="QF79" s="0"/>
      <c r="QG79" s="0"/>
      <c r="QH79" s="0"/>
      <c r="QI79" s="0"/>
      <c r="QJ79" s="0"/>
      <c r="QK79" s="0"/>
      <c r="QL79" s="0"/>
      <c r="QM79" s="0"/>
      <c r="QN79" s="0"/>
      <c r="QO79" s="0"/>
      <c r="QP79" s="0"/>
      <c r="QQ79" s="0"/>
      <c r="QR79" s="0"/>
      <c r="QS79" s="0"/>
      <c r="QT79" s="0"/>
      <c r="QU79" s="0"/>
      <c r="QV79" s="0"/>
      <c r="QW79" s="0"/>
      <c r="QX79" s="0"/>
      <c r="QY79" s="0"/>
      <c r="QZ79" s="0"/>
      <c r="RA79" s="0"/>
      <c r="RB79" s="0"/>
      <c r="RC79" s="0"/>
      <c r="RD79" s="0"/>
      <c r="RE79" s="0"/>
      <c r="RF79" s="0"/>
      <c r="RG79" s="0"/>
      <c r="RH79" s="0"/>
      <c r="RI79" s="0"/>
      <c r="RJ79" s="0"/>
      <c r="RK79" s="0"/>
      <c r="RL79" s="0"/>
      <c r="RM79" s="0"/>
      <c r="RN79" s="0"/>
      <c r="RO79" s="0"/>
      <c r="RP79" s="0"/>
      <c r="RQ79" s="0"/>
      <c r="RR79" s="0"/>
      <c r="RS79" s="0"/>
      <c r="RT79" s="0"/>
      <c r="RU79" s="0"/>
      <c r="RV79" s="0"/>
      <c r="RW79" s="0"/>
      <c r="RX79" s="0"/>
      <c r="RY79" s="0"/>
      <c r="RZ79" s="0"/>
      <c r="SA79" s="0"/>
      <c r="SB79" s="0"/>
      <c r="SC79" s="0"/>
      <c r="SD79" s="0"/>
      <c r="SE79" s="0"/>
      <c r="SF79" s="0"/>
      <c r="SG79" s="0"/>
      <c r="SH79" s="0"/>
      <c r="SI79" s="0"/>
      <c r="SJ79" s="0"/>
      <c r="SK79" s="0"/>
      <c r="SL79" s="0"/>
      <c r="SM79" s="0"/>
      <c r="SN79" s="0"/>
      <c r="SO79" s="0"/>
      <c r="SP79" s="0"/>
      <c r="SQ79" s="0"/>
      <c r="SR79" s="0"/>
      <c r="SS79" s="0"/>
      <c r="ST79" s="0"/>
      <c r="SU79" s="0"/>
      <c r="SV79" s="0"/>
      <c r="SW79" s="0"/>
      <c r="SX79" s="0"/>
      <c r="SY79" s="0"/>
      <c r="SZ79" s="0"/>
      <c r="TA79" s="0"/>
      <c r="TB79" s="0"/>
      <c r="TC79" s="0"/>
      <c r="TD79" s="0"/>
      <c r="TE79" s="0"/>
      <c r="TF79" s="0"/>
      <c r="TG79" s="0"/>
      <c r="TH79" s="0"/>
      <c r="TI79" s="0"/>
      <c r="TJ79" s="0"/>
      <c r="TK79" s="0"/>
      <c r="TL79" s="0"/>
      <c r="TM79" s="0"/>
      <c r="TN79" s="0"/>
      <c r="TO79" s="0"/>
      <c r="TP79" s="0"/>
      <c r="TQ79" s="0"/>
      <c r="TR79" s="0"/>
      <c r="TS79" s="0"/>
      <c r="TT79" s="0"/>
      <c r="TU79" s="0"/>
      <c r="TV79" s="0"/>
      <c r="TW79" s="0"/>
      <c r="TX79" s="0"/>
      <c r="TY79" s="0"/>
      <c r="TZ79" s="0"/>
      <c r="UA79" s="0"/>
      <c r="UB79" s="0"/>
      <c r="UC79" s="0"/>
      <c r="UD79" s="0"/>
      <c r="UE79" s="0"/>
      <c r="UF79" s="0"/>
      <c r="UG79" s="0"/>
      <c r="UH79" s="0"/>
      <c r="UI79" s="0"/>
      <c r="UJ79" s="0"/>
      <c r="UK79" s="0"/>
      <c r="UL79" s="0"/>
      <c r="UM79" s="0"/>
      <c r="UN79" s="0"/>
      <c r="UO79" s="0"/>
      <c r="UP79" s="0"/>
      <c r="UQ79" s="0"/>
      <c r="UR79" s="0"/>
      <c r="US79" s="0"/>
      <c r="UT79" s="0"/>
      <c r="UU79" s="0"/>
      <c r="UV79" s="0"/>
      <c r="UW79" s="0"/>
      <c r="UX79" s="0"/>
      <c r="UY79" s="0"/>
      <c r="UZ79" s="0"/>
      <c r="VA79" s="0"/>
      <c r="VB79" s="0"/>
      <c r="VC79" s="0"/>
      <c r="VD79" s="0"/>
      <c r="VE79" s="0"/>
      <c r="VF79" s="0"/>
      <c r="VG79" s="0"/>
      <c r="VH79" s="0"/>
      <c r="VI79" s="0"/>
      <c r="VJ79" s="0"/>
      <c r="VK79" s="0"/>
      <c r="VL79" s="0"/>
      <c r="VM79" s="0"/>
      <c r="VN79" s="0"/>
      <c r="VO79" s="0"/>
      <c r="VP79" s="0"/>
      <c r="VQ79" s="0"/>
      <c r="VR79" s="0"/>
      <c r="VS79" s="0"/>
      <c r="VT79" s="0"/>
      <c r="VU79" s="0"/>
      <c r="VV79" s="0"/>
      <c r="VW79" s="0"/>
      <c r="VX79" s="0"/>
      <c r="VY79" s="0"/>
      <c r="VZ79" s="0"/>
      <c r="WA79" s="0"/>
      <c r="WB79" s="0"/>
      <c r="WC79" s="0"/>
      <c r="WD79" s="0"/>
      <c r="WE79" s="0"/>
      <c r="WF79" s="0"/>
      <c r="WG79" s="0"/>
      <c r="WH79" s="0"/>
      <c r="WI79" s="0"/>
      <c r="WJ79" s="0"/>
      <c r="WK79" s="0"/>
      <c r="WL79" s="0"/>
      <c r="WM79" s="0"/>
      <c r="WN79" s="0"/>
      <c r="WO79" s="0"/>
      <c r="WP79" s="0"/>
      <c r="WQ79" s="0"/>
      <c r="WR79" s="0"/>
      <c r="WS79" s="0"/>
      <c r="WT79" s="0"/>
      <c r="WU79" s="0"/>
      <c r="WV79" s="0"/>
      <c r="WW79" s="0"/>
      <c r="WX79" s="0"/>
      <c r="WY79" s="0"/>
      <c r="WZ79" s="0"/>
      <c r="XA79" s="0"/>
      <c r="XB79" s="0"/>
      <c r="XC79" s="0"/>
      <c r="XD79" s="0"/>
      <c r="XE79" s="0"/>
      <c r="XF79" s="0"/>
      <c r="XG79" s="0"/>
      <c r="XH79" s="0"/>
      <c r="XI79" s="0"/>
      <c r="XJ79" s="0"/>
      <c r="XK79" s="0"/>
      <c r="XL79" s="0"/>
      <c r="XM79" s="0"/>
      <c r="XN79" s="0"/>
      <c r="XO79" s="0"/>
      <c r="XP79" s="0"/>
      <c r="XQ79" s="0"/>
      <c r="XR79" s="0"/>
      <c r="XS79" s="0"/>
      <c r="XT79" s="0"/>
      <c r="XU79" s="0"/>
      <c r="XV79" s="0"/>
      <c r="XW79" s="0"/>
      <c r="XX79" s="0"/>
      <c r="XY79" s="0"/>
      <c r="XZ79" s="0"/>
      <c r="YA79" s="0"/>
      <c r="YB79" s="0"/>
      <c r="YC79" s="0"/>
      <c r="YD79" s="0"/>
      <c r="YE79" s="0"/>
      <c r="YF79" s="0"/>
      <c r="YG79" s="0"/>
      <c r="YH79" s="0"/>
      <c r="YI79" s="0"/>
      <c r="YJ79" s="0"/>
      <c r="YK79" s="0"/>
      <c r="YL79" s="0"/>
      <c r="YM79" s="0"/>
      <c r="YN79" s="0"/>
      <c r="YO79" s="0"/>
      <c r="YP79" s="0"/>
      <c r="YQ79" s="0"/>
      <c r="YR79" s="0"/>
      <c r="YS79" s="0"/>
      <c r="YT79" s="0"/>
      <c r="YU79" s="0"/>
      <c r="YV79" s="0"/>
      <c r="YW79" s="0"/>
      <c r="YX79" s="0"/>
      <c r="YY79" s="0"/>
      <c r="YZ79" s="0"/>
      <c r="ZA79" s="0"/>
      <c r="ZB79" s="0"/>
      <c r="ZC79" s="0"/>
      <c r="ZD79" s="0"/>
      <c r="ZE79" s="0"/>
      <c r="ZF79" s="0"/>
      <c r="ZG79" s="0"/>
      <c r="ZH79" s="0"/>
      <c r="ZI79" s="0"/>
      <c r="ZJ79" s="0"/>
      <c r="ZK79" s="0"/>
      <c r="ZL79" s="0"/>
      <c r="ZM79" s="0"/>
      <c r="ZN79" s="0"/>
      <c r="ZO79" s="0"/>
      <c r="ZP79" s="0"/>
      <c r="ZQ79" s="0"/>
      <c r="ZR79" s="0"/>
      <c r="ZS79" s="0"/>
      <c r="ZT79" s="0"/>
      <c r="ZU79" s="0"/>
      <c r="ZV79" s="0"/>
      <c r="ZW79" s="0"/>
      <c r="ZX79" s="0"/>
      <c r="ZY79" s="0"/>
      <c r="ZZ79" s="0"/>
      <c r="AAA79" s="0"/>
      <c r="AAB79" s="0"/>
      <c r="AAC79" s="0"/>
      <c r="AAD79" s="0"/>
      <c r="AAE79" s="0"/>
      <c r="AAF79" s="0"/>
      <c r="AAG79" s="0"/>
      <c r="AAH79" s="0"/>
      <c r="AAI79" s="0"/>
      <c r="AAJ79" s="0"/>
      <c r="AAK79" s="0"/>
      <c r="AAL79" s="0"/>
      <c r="AAM79" s="0"/>
      <c r="AAN79" s="0"/>
      <c r="AAO79" s="0"/>
      <c r="AAP79" s="0"/>
      <c r="AAQ79" s="0"/>
      <c r="AAR79" s="0"/>
      <c r="AAS79" s="0"/>
      <c r="AAT79" s="0"/>
      <c r="AAU79" s="0"/>
      <c r="AAV79" s="0"/>
      <c r="AAW79" s="0"/>
      <c r="AAX79" s="0"/>
      <c r="AAY79" s="0"/>
      <c r="AAZ79" s="0"/>
      <c r="ABA79" s="0"/>
      <c r="ABB79" s="0"/>
      <c r="ABC79" s="0"/>
      <c r="ABD79" s="0"/>
      <c r="ABE79" s="0"/>
      <c r="ABF79" s="0"/>
      <c r="ABG79" s="0"/>
      <c r="ABH79" s="0"/>
      <c r="ABI79" s="0"/>
      <c r="ABJ79" s="0"/>
      <c r="ABK79" s="0"/>
      <c r="ABL79" s="0"/>
      <c r="ABM79" s="0"/>
      <c r="ABN79" s="0"/>
      <c r="ABO79" s="0"/>
      <c r="ABP79" s="0"/>
      <c r="ABQ79" s="0"/>
      <c r="ABR79" s="0"/>
      <c r="ABS79" s="0"/>
      <c r="ABT79" s="0"/>
      <c r="ABU79" s="0"/>
      <c r="ABV79" s="0"/>
      <c r="ABW79" s="0"/>
      <c r="ABX79" s="0"/>
      <c r="ABY79" s="0"/>
      <c r="ABZ79" s="0"/>
      <c r="ACA79" s="0"/>
      <c r="ACB79" s="0"/>
      <c r="ACC79" s="0"/>
      <c r="ACD79" s="0"/>
      <c r="ACE79" s="0"/>
      <c r="ACF79" s="0"/>
      <c r="ACG79" s="0"/>
      <c r="ACH79" s="0"/>
      <c r="ACI79" s="0"/>
      <c r="ACJ79" s="0"/>
      <c r="ACK79" s="0"/>
      <c r="ACL79" s="0"/>
      <c r="ACM79" s="0"/>
      <c r="ACN79" s="0"/>
      <c r="ACO79" s="0"/>
      <c r="ACP79" s="0"/>
      <c r="ACQ79" s="0"/>
      <c r="ACR79" s="0"/>
      <c r="ACS79" s="0"/>
      <c r="ACT79" s="0"/>
      <c r="ACU79" s="0"/>
      <c r="ACV79" s="0"/>
      <c r="ACW79" s="0"/>
      <c r="ACX79" s="0"/>
      <c r="ACY79" s="0"/>
      <c r="ACZ79" s="0"/>
      <c r="ADA79" s="0"/>
      <c r="ADB79" s="0"/>
      <c r="ADC79" s="0"/>
      <c r="ADD79" s="0"/>
      <c r="ADE79" s="0"/>
      <c r="ADF79" s="0"/>
      <c r="ADG79" s="0"/>
      <c r="ADH79" s="0"/>
      <c r="ADI79" s="0"/>
      <c r="ADJ79" s="0"/>
      <c r="ADK79" s="0"/>
      <c r="ADL79" s="0"/>
      <c r="ADM79" s="0"/>
      <c r="ADN79" s="0"/>
      <c r="ADO79" s="0"/>
      <c r="ADP79" s="0"/>
      <c r="ADQ79" s="0"/>
      <c r="ADR79" s="0"/>
      <c r="ADS79" s="0"/>
      <c r="ADT79" s="0"/>
      <c r="ADU79" s="0"/>
      <c r="ADV79" s="0"/>
      <c r="ADW79" s="0"/>
      <c r="ADX79" s="0"/>
      <c r="ADY79" s="0"/>
      <c r="ADZ79" s="0"/>
      <c r="AEA79" s="0"/>
      <c r="AEB79" s="0"/>
      <c r="AEC79" s="0"/>
      <c r="AED79" s="0"/>
      <c r="AEE79" s="0"/>
      <c r="AEF79" s="0"/>
      <c r="AEG79" s="0"/>
      <c r="AEH79" s="0"/>
      <c r="AEI79" s="0"/>
      <c r="AEJ79" s="0"/>
      <c r="AEK79" s="0"/>
      <c r="AEL79" s="0"/>
      <c r="AEM79" s="0"/>
      <c r="AEN79" s="0"/>
      <c r="AEO79" s="0"/>
      <c r="AEP79" s="0"/>
      <c r="AEQ79" s="0"/>
      <c r="AER79" s="0"/>
      <c r="AES79" s="0"/>
      <c r="AET79" s="0"/>
      <c r="AEU79" s="0"/>
      <c r="AEV79" s="0"/>
      <c r="AEW79" s="0"/>
      <c r="AEX79" s="0"/>
      <c r="AEY79" s="0"/>
      <c r="AEZ79" s="0"/>
      <c r="AFA79" s="0"/>
      <c r="AFB79" s="0"/>
      <c r="AFC79" s="0"/>
      <c r="AFD79" s="0"/>
      <c r="AFE79" s="0"/>
      <c r="AFF79" s="0"/>
      <c r="AFG79" s="0"/>
      <c r="AFH79" s="0"/>
      <c r="AFI79" s="0"/>
      <c r="AFJ79" s="0"/>
      <c r="AFK79" s="0"/>
      <c r="AFL79" s="0"/>
      <c r="AFM79" s="0"/>
      <c r="AFN79" s="0"/>
      <c r="AFO79" s="0"/>
      <c r="AFP79" s="0"/>
      <c r="AFQ79" s="0"/>
      <c r="AFR79" s="0"/>
      <c r="AFS79" s="0"/>
      <c r="AFT79" s="0"/>
      <c r="AFU79" s="0"/>
      <c r="AFV79" s="0"/>
      <c r="AFW79" s="0"/>
      <c r="AFX79" s="0"/>
      <c r="AFY79" s="0"/>
      <c r="AFZ79" s="0"/>
      <c r="AGA79" s="0"/>
      <c r="AGB79" s="0"/>
      <c r="AGC79" s="0"/>
      <c r="AGD79" s="0"/>
      <c r="AGE79" s="0"/>
      <c r="AGF79" s="0"/>
      <c r="AGG79" s="0"/>
      <c r="AGH79" s="0"/>
      <c r="AGI79" s="0"/>
      <c r="AGJ79" s="0"/>
      <c r="AGK79" s="0"/>
      <c r="AGL79" s="0"/>
      <c r="AGM79" s="0"/>
      <c r="AGN79" s="0"/>
      <c r="AGO79" s="0"/>
      <c r="AGP79" s="0"/>
      <c r="AGQ79" s="0"/>
      <c r="AGR79" s="0"/>
      <c r="AGS79" s="0"/>
      <c r="AGT79" s="0"/>
      <c r="AGU79" s="0"/>
      <c r="AGV79" s="0"/>
      <c r="AGW79" s="0"/>
      <c r="AGX79" s="0"/>
      <c r="AGY79" s="0"/>
      <c r="AGZ79" s="0"/>
      <c r="AHA79" s="0"/>
      <c r="AHB79" s="0"/>
      <c r="AHC79" s="0"/>
      <c r="AHD79" s="0"/>
      <c r="AHE79" s="0"/>
      <c r="AHF79" s="0"/>
      <c r="AHG79" s="0"/>
      <c r="AHH79" s="0"/>
      <c r="AHI79" s="0"/>
      <c r="AHJ79" s="0"/>
      <c r="AHK79" s="0"/>
      <c r="AHL79" s="0"/>
      <c r="AHM79" s="0"/>
      <c r="AHN79" s="0"/>
      <c r="AHO79" s="0"/>
      <c r="AHP79" s="0"/>
      <c r="AHQ79" s="0"/>
      <c r="AHR79" s="0"/>
      <c r="AHS79" s="0"/>
      <c r="AHT79" s="0"/>
      <c r="AHU79" s="0"/>
      <c r="AHV79" s="0"/>
      <c r="AHW79" s="0"/>
      <c r="AHX79" s="0"/>
      <c r="AHY79" s="0"/>
      <c r="AHZ79" s="0"/>
      <c r="AIA79" s="0"/>
      <c r="AIB79" s="0"/>
      <c r="AIC79" s="0"/>
      <c r="AID79" s="0"/>
      <c r="AIE79" s="0"/>
      <c r="AIF79" s="0"/>
      <c r="AIG79" s="0"/>
      <c r="AIH79" s="0"/>
      <c r="AII79" s="0"/>
      <c r="AIJ79" s="0"/>
      <c r="AIK79" s="0"/>
      <c r="AIL79" s="0"/>
      <c r="AIM79" s="0"/>
      <c r="AIN79" s="0"/>
      <c r="AIO79" s="0"/>
      <c r="AIP79" s="0"/>
      <c r="AIQ79" s="0"/>
      <c r="AIR79" s="0"/>
      <c r="AIS79" s="0"/>
      <c r="AIT79" s="0"/>
      <c r="AIU79" s="0"/>
      <c r="AIV79" s="0"/>
      <c r="AIW79" s="0"/>
      <c r="AIX79" s="0"/>
      <c r="AIY79" s="0"/>
      <c r="AIZ79" s="0"/>
      <c r="AJA79" s="0"/>
      <c r="AJB79" s="0"/>
      <c r="AJC79" s="0"/>
      <c r="AJD79" s="0"/>
      <c r="AJE79" s="0"/>
      <c r="AJF79" s="0"/>
      <c r="AJG79" s="0"/>
      <c r="AJH79" s="0"/>
      <c r="AJI79" s="0"/>
      <c r="AJJ79" s="0"/>
      <c r="AJK79" s="0"/>
      <c r="AJL79" s="0"/>
      <c r="AJM79" s="0"/>
      <c r="AJN79" s="0"/>
      <c r="AJO79" s="0"/>
      <c r="AJP79" s="0"/>
      <c r="AJQ79" s="0"/>
      <c r="AJR79" s="0"/>
      <c r="AJS79" s="0"/>
      <c r="AJT79" s="0"/>
      <c r="AJU79" s="0"/>
      <c r="AJV79" s="0"/>
      <c r="AJW79" s="0"/>
      <c r="AJX79" s="0"/>
      <c r="AJY79" s="0"/>
      <c r="AJZ79" s="0"/>
      <c r="AKA79" s="0"/>
      <c r="AKB79" s="0"/>
      <c r="AKC79" s="0"/>
      <c r="AKD79" s="0"/>
      <c r="AKE79" s="0"/>
      <c r="AKF79" s="0"/>
      <c r="AKG79" s="0"/>
      <c r="AKH79" s="0"/>
      <c r="AKI79" s="0"/>
      <c r="AKJ79" s="0"/>
      <c r="AKK79" s="0"/>
      <c r="AKL79" s="0"/>
      <c r="AKM79" s="0"/>
      <c r="AKN79" s="0"/>
      <c r="AKO79" s="0"/>
      <c r="AKP79" s="0"/>
      <c r="AKQ79" s="0"/>
      <c r="AKR79" s="0"/>
      <c r="AKS79" s="0"/>
      <c r="AKT79" s="0"/>
      <c r="AKU79" s="0"/>
      <c r="AKV79" s="0"/>
      <c r="AKW79" s="0"/>
      <c r="AKX79" s="0"/>
      <c r="AKY79" s="0"/>
      <c r="AKZ79" s="0"/>
      <c r="ALA79" s="0"/>
      <c r="ALB79" s="0"/>
      <c r="ALC79" s="0"/>
      <c r="ALD79" s="0"/>
      <c r="ALE79" s="0"/>
      <c r="ALF79" s="0"/>
      <c r="ALG79" s="0"/>
      <c r="ALH79" s="0"/>
      <c r="ALI79" s="0"/>
      <c r="ALJ79" s="0"/>
      <c r="ALK79" s="0"/>
      <c r="ALL79" s="0"/>
      <c r="ALM79" s="0"/>
      <c r="ALN79" s="0"/>
      <c r="ALO79" s="0"/>
      <c r="ALP79" s="0"/>
      <c r="ALQ79" s="0"/>
      <c r="ALR79" s="0"/>
      <c r="ALS79" s="0"/>
      <c r="ALT79" s="0"/>
      <c r="ALU79" s="0"/>
      <c r="ALV79" s="0"/>
      <c r="ALW79" s="0"/>
      <c r="ALX79" s="0"/>
      <c r="ALY79" s="0"/>
      <c r="ALZ79" s="0"/>
      <c r="AMA79" s="0"/>
      <c r="AMB79" s="0"/>
      <c r="AMC79" s="0"/>
      <c r="AMD79" s="0"/>
      <c r="AME79" s="0"/>
      <c r="AMF79" s="0"/>
      <c r="AMG79" s="0"/>
      <c r="AMH79" s="0"/>
      <c r="AMI79" s="0"/>
      <c r="AMJ79" s="0"/>
    </row>
    <row r="80" customFormat="false" ht="15.75" hidden="false" customHeight="false" outlineLevel="0" collapsed="false">
      <c r="A80" s="136" t="s">
        <v>5413</v>
      </c>
      <c r="B80" s="35" t="s">
        <v>5414</v>
      </c>
      <c r="C80" s="35" t="s">
        <v>166</v>
      </c>
      <c r="D80" s="35" t="s">
        <v>29</v>
      </c>
      <c r="E80" s="35" t="n">
        <v>32360</v>
      </c>
      <c r="F80" s="35" t="n">
        <v>4</v>
      </c>
      <c r="G80" s="35" t="n">
        <v>4470</v>
      </c>
      <c r="H80" s="35" t="n">
        <f aca="false">G80*F80</f>
        <v>17880</v>
      </c>
      <c r="I80" s="36" t="s">
        <v>5415</v>
      </c>
      <c r="J80" s="37" t="n">
        <v>17880</v>
      </c>
      <c r="K80" s="35" t="n">
        <f aca="false">H80+H81-J80-J81</f>
        <v>0</v>
      </c>
      <c r="L80" s="35"/>
      <c r="M80" s="0"/>
      <c r="N80" s="0"/>
      <c r="O80" s="0"/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0"/>
      <c r="AC80" s="0"/>
      <c r="AD80" s="0"/>
      <c r="AE80" s="0"/>
      <c r="AF80" s="0"/>
      <c r="AG80" s="0"/>
      <c r="AH80" s="0"/>
      <c r="AI80" s="0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0"/>
      <c r="BD80" s="0"/>
      <c r="BE80" s="0"/>
      <c r="BF80" s="0"/>
      <c r="BG80" s="0"/>
      <c r="BH80" s="0"/>
      <c r="BI80" s="0"/>
      <c r="BJ80" s="0"/>
      <c r="BK80" s="0"/>
      <c r="BL80" s="0"/>
      <c r="BM80" s="0"/>
      <c r="BN80" s="0"/>
      <c r="BO80" s="0"/>
      <c r="BP80" s="0"/>
      <c r="BQ80" s="0"/>
      <c r="BR80" s="0"/>
      <c r="BS80" s="0"/>
      <c r="BT80" s="0"/>
      <c r="BU80" s="0"/>
      <c r="BV80" s="0"/>
      <c r="BW80" s="0"/>
      <c r="BX80" s="0"/>
      <c r="BY80" s="0"/>
      <c r="BZ80" s="0"/>
      <c r="CA80" s="0"/>
      <c r="CB80" s="0"/>
      <c r="CC80" s="0"/>
      <c r="CD80" s="0"/>
      <c r="CE80" s="0"/>
      <c r="CF80" s="0"/>
      <c r="CG80" s="0"/>
      <c r="CH80" s="0"/>
      <c r="CI80" s="0"/>
      <c r="CJ80" s="0"/>
      <c r="CK80" s="0"/>
      <c r="CL80" s="0"/>
      <c r="CM80" s="0"/>
      <c r="CN80" s="0"/>
      <c r="CO80" s="0"/>
      <c r="CP80" s="0"/>
      <c r="CQ80" s="0"/>
      <c r="CR80" s="0"/>
      <c r="CS80" s="0"/>
      <c r="CT80" s="0"/>
      <c r="CU80" s="0"/>
      <c r="CV80" s="0"/>
      <c r="CW80" s="0"/>
      <c r="CX80" s="0"/>
      <c r="CY80" s="0"/>
      <c r="CZ80" s="0"/>
      <c r="DA80" s="0"/>
      <c r="DB80" s="0"/>
      <c r="DC80" s="0"/>
      <c r="DD80" s="0"/>
      <c r="DE80" s="0"/>
      <c r="DF80" s="0"/>
      <c r="DG80" s="0"/>
      <c r="DH80" s="0"/>
      <c r="DI80" s="0"/>
      <c r="DJ80" s="0"/>
      <c r="DK80" s="0"/>
      <c r="DL80" s="0"/>
      <c r="DM80" s="0"/>
      <c r="DN80" s="0"/>
      <c r="DO80" s="0"/>
      <c r="DP80" s="0"/>
      <c r="DQ80" s="0"/>
      <c r="DR80" s="0"/>
      <c r="DS80" s="0"/>
      <c r="DT80" s="0"/>
      <c r="DU80" s="0"/>
      <c r="DV80" s="0"/>
      <c r="DW80" s="0"/>
      <c r="DX80" s="0"/>
      <c r="DY80" s="0"/>
      <c r="DZ80" s="0"/>
      <c r="EA80" s="0"/>
      <c r="EB80" s="0"/>
      <c r="EC80" s="0"/>
      <c r="ED80" s="0"/>
      <c r="EE80" s="0"/>
      <c r="EF80" s="0"/>
      <c r="EG80" s="0"/>
      <c r="EH80" s="0"/>
      <c r="EI80" s="0"/>
      <c r="EJ80" s="0"/>
      <c r="EK80" s="0"/>
      <c r="EL80" s="0"/>
      <c r="EM80" s="0"/>
      <c r="EN80" s="0"/>
      <c r="EO80" s="0"/>
      <c r="EP80" s="0"/>
      <c r="EQ80" s="0"/>
      <c r="ER80" s="0"/>
      <c r="ES80" s="0"/>
      <c r="ET80" s="0"/>
      <c r="EU80" s="0"/>
      <c r="EV80" s="0"/>
      <c r="EW80" s="0"/>
      <c r="EX80" s="0"/>
      <c r="EY80" s="0"/>
      <c r="EZ80" s="0"/>
      <c r="FA80" s="0"/>
      <c r="FB80" s="0"/>
      <c r="FC80" s="0"/>
      <c r="FD80" s="0"/>
      <c r="FE80" s="0"/>
      <c r="FF80" s="0"/>
      <c r="FG80" s="0"/>
      <c r="FH80" s="0"/>
      <c r="FI80" s="0"/>
      <c r="FJ80" s="0"/>
      <c r="FK80" s="0"/>
      <c r="FL80" s="0"/>
      <c r="FM80" s="0"/>
      <c r="FN80" s="0"/>
      <c r="FO80" s="0"/>
      <c r="FP80" s="0"/>
      <c r="FQ80" s="0"/>
      <c r="FR80" s="0"/>
      <c r="FS80" s="0"/>
      <c r="FT80" s="0"/>
      <c r="FU80" s="0"/>
      <c r="FV80" s="0"/>
      <c r="FW80" s="0"/>
      <c r="FX80" s="0"/>
      <c r="FY80" s="0"/>
      <c r="FZ80" s="0"/>
      <c r="GA80" s="0"/>
      <c r="GB80" s="0"/>
      <c r="GC80" s="0"/>
      <c r="GD80" s="0"/>
      <c r="GE80" s="0"/>
      <c r="GF80" s="0"/>
      <c r="GG80" s="0"/>
      <c r="GH80" s="0"/>
      <c r="GI80" s="0"/>
      <c r="GJ80" s="0"/>
      <c r="GK80" s="0"/>
      <c r="GL80" s="0"/>
      <c r="GM80" s="0"/>
      <c r="GN80" s="0"/>
      <c r="GO80" s="0"/>
      <c r="GP80" s="0"/>
      <c r="GQ80" s="0"/>
      <c r="GR80" s="0"/>
      <c r="GS80" s="0"/>
      <c r="GT80" s="0"/>
      <c r="GU80" s="0"/>
      <c r="GV80" s="0"/>
      <c r="GW80" s="0"/>
      <c r="GX80" s="0"/>
      <c r="GY80" s="0"/>
      <c r="GZ80" s="0"/>
      <c r="HA80" s="0"/>
      <c r="HB80" s="0"/>
      <c r="HC80" s="0"/>
      <c r="HD80" s="0"/>
      <c r="HE80" s="0"/>
      <c r="HF80" s="0"/>
      <c r="HG80" s="0"/>
      <c r="HH80" s="0"/>
      <c r="HI80" s="0"/>
      <c r="HJ80" s="0"/>
      <c r="HK80" s="0"/>
      <c r="HL80" s="0"/>
      <c r="HM80" s="0"/>
      <c r="HN80" s="0"/>
      <c r="HO80" s="0"/>
      <c r="HP80" s="0"/>
      <c r="HQ80" s="0"/>
      <c r="HR80" s="0"/>
      <c r="HS80" s="0"/>
      <c r="HT80" s="0"/>
      <c r="HU80" s="0"/>
      <c r="HV80" s="0"/>
      <c r="HW80" s="0"/>
      <c r="HX80" s="0"/>
      <c r="HY80" s="0"/>
      <c r="HZ80" s="0"/>
      <c r="IA80" s="0"/>
      <c r="IB80" s="0"/>
      <c r="IC80" s="0"/>
      <c r="ID80" s="0"/>
      <c r="IE80" s="0"/>
      <c r="IF80" s="0"/>
      <c r="IG80" s="0"/>
      <c r="IH80" s="0"/>
      <c r="II80" s="0"/>
      <c r="IJ80" s="0"/>
      <c r="IK80" s="0"/>
      <c r="IL80" s="0"/>
      <c r="IM80" s="0"/>
      <c r="IN80" s="0"/>
      <c r="IO80" s="0"/>
      <c r="IP80" s="0"/>
      <c r="IQ80" s="0"/>
      <c r="IR80" s="0"/>
      <c r="IS80" s="0"/>
      <c r="IT80" s="0"/>
      <c r="IU80" s="0"/>
      <c r="IV80" s="0"/>
      <c r="IW80" s="0"/>
      <c r="IX80" s="0"/>
      <c r="IY80" s="0"/>
      <c r="IZ80" s="0"/>
      <c r="JA80" s="0"/>
      <c r="JB80" s="0"/>
      <c r="JC80" s="0"/>
      <c r="JD80" s="0"/>
      <c r="JE80" s="0"/>
      <c r="JF80" s="0"/>
      <c r="JG80" s="0"/>
      <c r="JH80" s="0"/>
      <c r="JI80" s="0"/>
      <c r="JJ80" s="0"/>
      <c r="JK80" s="0"/>
      <c r="JL80" s="0"/>
      <c r="JM80" s="0"/>
      <c r="JN80" s="0"/>
      <c r="JO80" s="0"/>
      <c r="JP80" s="0"/>
      <c r="JQ80" s="0"/>
      <c r="JR80" s="0"/>
      <c r="JS80" s="0"/>
      <c r="JT80" s="0"/>
      <c r="JU80" s="0"/>
      <c r="JV80" s="0"/>
      <c r="JW80" s="0"/>
      <c r="JX80" s="0"/>
      <c r="JY80" s="0"/>
      <c r="JZ80" s="0"/>
      <c r="KA80" s="0"/>
      <c r="KB80" s="0"/>
      <c r="KC80" s="0"/>
      <c r="KD80" s="0"/>
      <c r="KE80" s="0"/>
      <c r="KF80" s="0"/>
      <c r="KG80" s="0"/>
      <c r="KH80" s="0"/>
      <c r="KI80" s="0"/>
      <c r="KJ80" s="0"/>
      <c r="KK80" s="0"/>
      <c r="KL80" s="0"/>
      <c r="KM80" s="0"/>
      <c r="KN80" s="0"/>
      <c r="KO80" s="0"/>
      <c r="KP80" s="0"/>
      <c r="KQ80" s="0"/>
      <c r="KR80" s="0"/>
      <c r="KS80" s="0"/>
      <c r="KT80" s="0"/>
      <c r="KU80" s="0"/>
      <c r="KV80" s="0"/>
      <c r="KW80" s="0"/>
      <c r="KX80" s="0"/>
      <c r="KY80" s="0"/>
      <c r="KZ80" s="0"/>
      <c r="LA80" s="0"/>
      <c r="LB80" s="0"/>
      <c r="LC80" s="0"/>
      <c r="LD80" s="0"/>
      <c r="LE80" s="0"/>
      <c r="LF80" s="0"/>
      <c r="LG80" s="0"/>
      <c r="LH80" s="0"/>
      <c r="LI80" s="0"/>
      <c r="LJ80" s="0"/>
      <c r="LK80" s="0"/>
      <c r="LL80" s="0"/>
      <c r="LM80" s="0"/>
      <c r="LN80" s="0"/>
      <c r="LO80" s="0"/>
      <c r="LP80" s="0"/>
      <c r="LQ80" s="0"/>
      <c r="LR80" s="0"/>
      <c r="LS80" s="0"/>
      <c r="LT80" s="0"/>
      <c r="LU80" s="0"/>
      <c r="LV80" s="0"/>
      <c r="LW80" s="0"/>
      <c r="LX80" s="0"/>
      <c r="LY80" s="0"/>
      <c r="LZ80" s="0"/>
      <c r="MA80" s="0"/>
      <c r="MB80" s="0"/>
      <c r="MC80" s="0"/>
      <c r="MD80" s="0"/>
      <c r="ME80" s="0"/>
      <c r="MF80" s="0"/>
      <c r="MG80" s="0"/>
      <c r="MH80" s="0"/>
      <c r="MI80" s="0"/>
      <c r="MJ80" s="0"/>
      <c r="MK80" s="0"/>
      <c r="ML80" s="0"/>
      <c r="MM80" s="0"/>
      <c r="MN80" s="0"/>
      <c r="MO80" s="0"/>
      <c r="MP80" s="0"/>
      <c r="MQ80" s="0"/>
      <c r="MR80" s="0"/>
      <c r="MS80" s="0"/>
      <c r="MT80" s="0"/>
      <c r="MU80" s="0"/>
      <c r="MV80" s="0"/>
      <c r="MW80" s="0"/>
      <c r="MX80" s="0"/>
      <c r="MY80" s="0"/>
      <c r="MZ80" s="0"/>
      <c r="NA80" s="0"/>
      <c r="NB80" s="0"/>
      <c r="NC80" s="0"/>
      <c r="ND80" s="0"/>
      <c r="NE80" s="0"/>
      <c r="NF80" s="0"/>
      <c r="NG80" s="0"/>
      <c r="NH80" s="0"/>
      <c r="NI80" s="0"/>
      <c r="NJ80" s="0"/>
      <c r="NK80" s="0"/>
      <c r="NL80" s="0"/>
      <c r="NM80" s="0"/>
      <c r="NN80" s="0"/>
      <c r="NO80" s="0"/>
      <c r="NP80" s="0"/>
      <c r="NQ80" s="0"/>
      <c r="NR80" s="0"/>
      <c r="NS80" s="0"/>
      <c r="NT80" s="0"/>
      <c r="NU80" s="0"/>
      <c r="NV80" s="0"/>
      <c r="NW80" s="0"/>
      <c r="NX80" s="0"/>
      <c r="NY80" s="0"/>
      <c r="NZ80" s="0"/>
      <c r="OA80" s="0"/>
      <c r="OB80" s="0"/>
      <c r="OC80" s="0"/>
      <c r="OD80" s="0"/>
      <c r="OE80" s="0"/>
      <c r="OF80" s="0"/>
      <c r="OG80" s="0"/>
      <c r="OH80" s="0"/>
      <c r="OI80" s="0"/>
      <c r="OJ80" s="0"/>
      <c r="OK80" s="0"/>
      <c r="OL80" s="0"/>
      <c r="OM80" s="0"/>
      <c r="ON80" s="0"/>
      <c r="OO80" s="0"/>
      <c r="OP80" s="0"/>
      <c r="OQ80" s="0"/>
      <c r="OR80" s="0"/>
      <c r="OS80" s="0"/>
      <c r="OT80" s="0"/>
      <c r="OU80" s="0"/>
      <c r="OV80" s="0"/>
      <c r="OW80" s="0"/>
      <c r="OX80" s="0"/>
      <c r="OY80" s="0"/>
      <c r="OZ80" s="0"/>
      <c r="PA80" s="0"/>
      <c r="PB80" s="0"/>
      <c r="PC80" s="0"/>
      <c r="PD80" s="0"/>
      <c r="PE80" s="0"/>
      <c r="PF80" s="0"/>
      <c r="PG80" s="0"/>
      <c r="PH80" s="0"/>
      <c r="PI80" s="0"/>
      <c r="PJ80" s="0"/>
      <c r="PK80" s="0"/>
      <c r="PL80" s="0"/>
      <c r="PM80" s="0"/>
      <c r="PN80" s="0"/>
      <c r="PO80" s="0"/>
      <c r="PP80" s="0"/>
      <c r="PQ80" s="0"/>
      <c r="PR80" s="0"/>
      <c r="PS80" s="0"/>
      <c r="PT80" s="0"/>
      <c r="PU80" s="0"/>
      <c r="PV80" s="0"/>
      <c r="PW80" s="0"/>
      <c r="PX80" s="0"/>
      <c r="PY80" s="0"/>
      <c r="PZ80" s="0"/>
      <c r="QA80" s="0"/>
      <c r="QB80" s="0"/>
      <c r="QC80" s="0"/>
      <c r="QD80" s="0"/>
      <c r="QE80" s="0"/>
      <c r="QF80" s="0"/>
      <c r="QG80" s="0"/>
      <c r="QH80" s="0"/>
      <c r="QI80" s="0"/>
      <c r="QJ80" s="0"/>
      <c r="QK80" s="0"/>
      <c r="QL80" s="0"/>
      <c r="QM80" s="0"/>
      <c r="QN80" s="0"/>
      <c r="QO80" s="0"/>
      <c r="QP80" s="0"/>
      <c r="QQ80" s="0"/>
      <c r="QR80" s="0"/>
      <c r="QS80" s="0"/>
      <c r="QT80" s="0"/>
      <c r="QU80" s="0"/>
      <c r="QV80" s="0"/>
      <c r="QW80" s="0"/>
      <c r="QX80" s="0"/>
      <c r="QY80" s="0"/>
      <c r="QZ80" s="0"/>
      <c r="RA80" s="0"/>
      <c r="RB80" s="0"/>
      <c r="RC80" s="0"/>
      <c r="RD80" s="0"/>
      <c r="RE80" s="0"/>
      <c r="RF80" s="0"/>
      <c r="RG80" s="0"/>
      <c r="RH80" s="0"/>
      <c r="RI80" s="0"/>
      <c r="RJ80" s="0"/>
      <c r="RK80" s="0"/>
      <c r="RL80" s="0"/>
      <c r="RM80" s="0"/>
      <c r="RN80" s="0"/>
      <c r="RO80" s="0"/>
      <c r="RP80" s="0"/>
      <c r="RQ80" s="0"/>
      <c r="RR80" s="0"/>
      <c r="RS80" s="0"/>
      <c r="RT80" s="0"/>
      <c r="RU80" s="0"/>
      <c r="RV80" s="0"/>
      <c r="RW80" s="0"/>
      <c r="RX80" s="0"/>
      <c r="RY80" s="0"/>
      <c r="RZ80" s="0"/>
      <c r="SA80" s="0"/>
      <c r="SB80" s="0"/>
      <c r="SC80" s="0"/>
      <c r="SD80" s="0"/>
      <c r="SE80" s="0"/>
      <c r="SF80" s="0"/>
      <c r="SG80" s="0"/>
      <c r="SH80" s="0"/>
      <c r="SI80" s="0"/>
      <c r="SJ80" s="0"/>
      <c r="SK80" s="0"/>
      <c r="SL80" s="0"/>
      <c r="SM80" s="0"/>
      <c r="SN80" s="0"/>
      <c r="SO80" s="0"/>
      <c r="SP80" s="0"/>
      <c r="SQ80" s="0"/>
      <c r="SR80" s="0"/>
      <c r="SS80" s="0"/>
      <c r="ST80" s="0"/>
      <c r="SU80" s="0"/>
      <c r="SV80" s="0"/>
      <c r="SW80" s="0"/>
      <c r="SX80" s="0"/>
      <c r="SY80" s="0"/>
      <c r="SZ80" s="0"/>
      <c r="TA80" s="0"/>
      <c r="TB80" s="0"/>
      <c r="TC80" s="0"/>
      <c r="TD80" s="0"/>
      <c r="TE80" s="0"/>
      <c r="TF80" s="0"/>
      <c r="TG80" s="0"/>
      <c r="TH80" s="0"/>
      <c r="TI80" s="0"/>
      <c r="TJ80" s="0"/>
      <c r="TK80" s="0"/>
      <c r="TL80" s="0"/>
      <c r="TM80" s="0"/>
      <c r="TN80" s="0"/>
      <c r="TO80" s="0"/>
      <c r="TP80" s="0"/>
      <c r="TQ80" s="0"/>
      <c r="TR80" s="0"/>
      <c r="TS80" s="0"/>
      <c r="TT80" s="0"/>
      <c r="TU80" s="0"/>
      <c r="TV80" s="0"/>
      <c r="TW80" s="0"/>
      <c r="TX80" s="0"/>
      <c r="TY80" s="0"/>
      <c r="TZ80" s="0"/>
      <c r="UA80" s="0"/>
      <c r="UB80" s="0"/>
      <c r="UC80" s="0"/>
      <c r="UD80" s="0"/>
      <c r="UE80" s="0"/>
      <c r="UF80" s="0"/>
      <c r="UG80" s="0"/>
      <c r="UH80" s="0"/>
      <c r="UI80" s="0"/>
      <c r="UJ80" s="0"/>
      <c r="UK80" s="0"/>
      <c r="UL80" s="0"/>
      <c r="UM80" s="0"/>
      <c r="UN80" s="0"/>
      <c r="UO80" s="0"/>
      <c r="UP80" s="0"/>
      <c r="UQ80" s="0"/>
      <c r="UR80" s="0"/>
      <c r="US80" s="0"/>
      <c r="UT80" s="0"/>
      <c r="UU80" s="0"/>
      <c r="UV80" s="0"/>
      <c r="UW80" s="0"/>
      <c r="UX80" s="0"/>
      <c r="UY80" s="0"/>
      <c r="UZ80" s="0"/>
      <c r="VA80" s="0"/>
      <c r="VB80" s="0"/>
      <c r="VC80" s="0"/>
      <c r="VD80" s="0"/>
      <c r="VE80" s="0"/>
      <c r="VF80" s="0"/>
      <c r="VG80" s="0"/>
      <c r="VH80" s="0"/>
      <c r="VI80" s="0"/>
      <c r="VJ80" s="0"/>
      <c r="VK80" s="0"/>
      <c r="VL80" s="0"/>
      <c r="VM80" s="0"/>
      <c r="VN80" s="0"/>
      <c r="VO80" s="0"/>
      <c r="VP80" s="0"/>
      <c r="VQ80" s="0"/>
      <c r="VR80" s="0"/>
      <c r="VS80" s="0"/>
      <c r="VT80" s="0"/>
      <c r="VU80" s="0"/>
      <c r="VV80" s="0"/>
      <c r="VW80" s="0"/>
      <c r="VX80" s="0"/>
      <c r="VY80" s="0"/>
      <c r="VZ80" s="0"/>
      <c r="WA80" s="0"/>
      <c r="WB80" s="0"/>
      <c r="WC80" s="0"/>
      <c r="WD80" s="0"/>
      <c r="WE80" s="0"/>
      <c r="WF80" s="0"/>
      <c r="WG80" s="0"/>
      <c r="WH80" s="0"/>
      <c r="WI80" s="0"/>
      <c r="WJ80" s="0"/>
      <c r="WK80" s="0"/>
      <c r="WL80" s="0"/>
      <c r="WM80" s="0"/>
      <c r="WN80" s="0"/>
      <c r="WO80" s="0"/>
      <c r="WP80" s="0"/>
      <c r="WQ80" s="0"/>
      <c r="WR80" s="0"/>
      <c r="WS80" s="0"/>
      <c r="WT80" s="0"/>
      <c r="WU80" s="0"/>
      <c r="WV80" s="0"/>
      <c r="WW80" s="0"/>
      <c r="WX80" s="0"/>
      <c r="WY80" s="0"/>
      <c r="WZ80" s="0"/>
      <c r="XA80" s="0"/>
      <c r="XB80" s="0"/>
      <c r="XC80" s="0"/>
      <c r="XD80" s="0"/>
      <c r="XE80" s="0"/>
      <c r="XF80" s="0"/>
      <c r="XG80" s="0"/>
      <c r="XH80" s="0"/>
      <c r="XI80" s="0"/>
      <c r="XJ80" s="0"/>
      <c r="XK80" s="0"/>
      <c r="XL80" s="0"/>
      <c r="XM80" s="0"/>
      <c r="XN80" s="0"/>
      <c r="XO80" s="0"/>
      <c r="XP80" s="0"/>
      <c r="XQ80" s="0"/>
      <c r="XR80" s="0"/>
      <c r="XS80" s="0"/>
      <c r="XT80" s="0"/>
      <c r="XU80" s="0"/>
      <c r="XV80" s="0"/>
      <c r="XW80" s="0"/>
      <c r="XX80" s="0"/>
      <c r="XY80" s="0"/>
      <c r="XZ80" s="0"/>
      <c r="YA80" s="0"/>
      <c r="YB80" s="0"/>
      <c r="YC80" s="0"/>
      <c r="YD80" s="0"/>
      <c r="YE80" s="0"/>
      <c r="YF80" s="0"/>
      <c r="YG80" s="0"/>
      <c r="YH80" s="0"/>
      <c r="YI80" s="0"/>
      <c r="YJ80" s="0"/>
      <c r="YK80" s="0"/>
      <c r="YL80" s="0"/>
      <c r="YM80" s="0"/>
      <c r="YN80" s="0"/>
      <c r="YO80" s="0"/>
      <c r="YP80" s="0"/>
      <c r="YQ80" s="0"/>
      <c r="YR80" s="0"/>
      <c r="YS80" s="0"/>
      <c r="YT80" s="0"/>
      <c r="YU80" s="0"/>
      <c r="YV80" s="0"/>
      <c r="YW80" s="0"/>
      <c r="YX80" s="0"/>
      <c r="YY80" s="0"/>
      <c r="YZ80" s="0"/>
      <c r="ZA80" s="0"/>
      <c r="ZB80" s="0"/>
      <c r="ZC80" s="0"/>
      <c r="ZD80" s="0"/>
      <c r="ZE80" s="0"/>
      <c r="ZF80" s="0"/>
      <c r="ZG80" s="0"/>
      <c r="ZH80" s="0"/>
      <c r="ZI80" s="0"/>
      <c r="ZJ80" s="0"/>
      <c r="ZK80" s="0"/>
      <c r="ZL80" s="0"/>
      <c r="ZM80" s="0"/>
      <c r="ZN80" s="0"/>
      <c r="ZO80" s="0"/>
      <c r="ZP80" s="0"/>
      <c r="ZQ80" s="0"/>
      <c r="ZR80" s="0"/>
      <c r="ZS80" s="0"/>
      <c r="ZT80" s="0"/>
      <c r="ZU80" s="0"/>
      <c r="ZV80" s="0"/>
      <c r="ZW80" s="0"/>
      <c r="ZX80" s="0"/>
      <c r="ZY80" s="0"/>
      <c r="ZZ80" s="0"/>
      <c r="AAA80" s="0"/>
      <c r="AAB80" s="0"/>
      <c r="AAC80" s="0"/>
      <c r="AAD80" s="0"/>
      <c r="AAE80" s="0"/>
      <c r="AAF80" s="0"/>
      <c r="AAG80" s="0"/>
      <c r="AAH80" s="0"/>
      <c r="AAI80" s="0"/>
      <c r="AAJ80" s="0"/>
      <c r="AAK80" s="0"/>
      <c r="AAL80" s="0"/>
      <c r="AAM80" s="0"/>
      <c r="AAN80" s="0"/>
      <c r="AAO80" s="0"/>
      <c r="AAP80" s="0"/>
      <c r="AAQ80" s="0"/>
      <c r="AAR80" s="0"/>
      <c r="AAS80" s="0"/>
      <c r="AAT80" s="0"/>
      <c r="AAU80" s="0"/>
      <c r="AAV80" s="0"/>
      <c r="AAW80" s="0"/>
      <c r="AAX80" s="0"/>
      <c r="AAY80" s="0"/>
      <c r="AAZ80" s="0"/>
      <c r="ABA80" s="0"/>
      <c r="ABB80" s="0"/>
      <c r="ABC80" s="0"/>
      <c r="ABD80" s="0"/>
      <c r="ABE80" s="0"/>
      <c r="ABF80" s="0"/>
      <c r="ABG80" s="0"/>
      <c r="ABH80" s="0"/>
      <c r="ABI80" s="0"/>
      <c r="ABJ80" s="0"/>
      <c r="ABK80" s="0"/>
      <c r="ABL80" s="0"/>
      <c r="ABM80" s="0"/>
      <c r="ABN80" s="0"/>
      <c r="ABO80" s="0"/>
      <c r="ABP80" s="0"/>
      <c r="ABQ80" s="0"/>
      <c r="ABR80" s="0"/>
      <c r="ABS80" s="0"/>
      <c r="ABT80" s="0"/>
      <c r="ABU80" s="0"/>
      <c r="ABV80" s="0"/>
      <c r="ABW80" s="0"/>
      <c r="ABX80" s="0"/>
      <c r="ABY80" s="0"/>
      <c r="ABZ80" s="0"/>
      <c r="ACA80" s="0"/>
      <c r="ACB80" s="0"/>
      <c r="ACC80" s="0"/>
      <c r="ACD80" s="0"/>
      <c r="ACE80" s="0"/>
      <c r="ACF80" s="0"/>
      <c r="ACG80" s="0"/>
      <c r="ACH80" s="0"/>
      <c r="ACI80" s="0"/>
      <c r="ACJ80" s="0"/>
      <c r="ACK80" s="0"/>
      <c r="ACL80" s="0"/>
      <c r="ACM80" s="0"/>
      <c r="ACN80" s="0"/>
      <c r="ACO80" s="0"/>
      <c r="ACP80" s="0"/>
      <c r="ACQ80" s="0"/>
      <c r="ACR80" s="0"/>
      <c r="ACS80" s="0"/>
      <c r="ACT80" s="0"/>
      <c r="ACU80" s="0"/>
      <c r="ACV80" s="0"/>
      <c r="ACW80" s="0"/>
      <c r="ACX80" s="0"/>
      <c r="ACY80" s="0"/>
      <c r="ACZ80" s="0"/>
      <c r="ADA80" s="0"/>
      <c r="ADB80" s="0"/>
      <c r="ADC80" s="0"/>
      <c r="ADD80" s="0"/>
      <c r="ADE80" s="0"/>
      <c r="ADF80" s="0"/>
      <c r="ADG80" s="0"/>
      <c r="ADH80" s="0"/>
      <c r="ADI80" s="0"/>
      <c r="ADJ80" s="0"/>
      <c r="ADK80" s="0"/>
      <c r="ADL80" s="0"/>
      <c r="ADM80" s="0"/>
      <c r="ADN80" s="0"/>
      <c r="ADO80" s="0"/>
      <c r="ADP80" s="0"/>
      <c r="ADQ80" s="0"/>
      <c r="ADR80" s="0"/>
      <c r="ADS80" s="0"/>
      <c r="ADT80" s="0"/>
      <c r="ADU80" s="0"/>
      <c r="ADV80" s="0"/>
      <c r="ADW80" s="0"/>
      <c r="ADX80" s="0"/>
      <c r="ADY80" s="0"/>
      <c r="ADZ80" s="0"/>
      <c r="AEA80" s="0"/>
      <c r="AEB80" s="0"/>
      <c r="AEC80" s="0"/>
      <c r="AED80" s="0"/>
      <c r="AEE80" s="0"/>
      <c r="AEF80" s="0"/>
      <c r="AEG80" s="0"/>
      <c r="AEH80" s="0"/>
      <c r="AEI80" s="0"/>
      <c r="AEJ80" s="0"/>
      <c r="AEK80" s="0"/>
      <c r="AEL80" s="0"/>
      <c r="AEM80" s="0"/>
      <c r="AEN80" s="0"/>
      <c r="AEO80" s="0"/>
      <c r="AEP80" s="0"/>
      <c r="AEQ80" s="0"/>
      <c r="AER80" s="0"/>
      <c r="AES80" s="0"/>
      <c r="AET80" s="0"/>
      <c r="AEU80" s="0"/>
      <c r="AEV80" s="0"/>
      <c r="AEW80" s="0"/>
      <c r="AEX80" s="0"/>
      <c r="AEY80" s="0"/>
      <c r="AEZ80" s="0"/>
      <c r="AFA80" s="0"/>
      <c r="AFB80" s="0"/>
      <c r="AFC80" s="0"/>
      <c r="AFD80" s="0"/>
      <c r="AFE80" s="0"/>
      <c r="AFF80" s="0"/>
      <c r="AFG80" s="0"/>
      <c r="AFH80" s="0"/>
      <c r="AFI80" s="0"/>
      <c r="AFJ80" s="0"/>
      <c r="AFK80" s="0"/>
      <c r="AFL80" s="0"/>
      <c r="AFM80" s="0"/>
      <c r="AFN80" s="0"/>
      <c r="AFO80" s="0"/>
      <c r="AFP80" s="0"/>
      <c r="AFQ80" s="0"/>
      <c r="AFR80" s="0"/>
      <c r="AFS80" s="0"/>
      <c r="AFT80" s="0"/>
      <c r="AFU80" s="0"/>
      <c r="AFV80" s="0"/>
      <c r="AFW80" s="0"/>
      <c r="AFX80" s="0"/>
      <c r="AFY80" s="0"/>
      <c r="AFZ80" s="0"/>
      <c r="AGA80" s="0"/>
      <c r="AGB80" s="0"/>
      <c r="AGC80" s="0"/>
      <c r="AGD80" s="0"/>
      <c r="AGE80" s="0"/>
      <c r="AGF80" s="0"/>
      <c r="AGG80" s="0"/>
      <c r="AGH80" s="0"/>
      <c r="AGI80" s="0"/>
      <c r="AGJ80" s="0"/>
      <c r="AGK80" s="0"/>
      <c r="AGL80" s="0"/>
      <c r="AGM80" s="0"/>
      <c r="AGN80" s="0"/>
      <c r="AGO80" s="0"/>
      <c r="AGP80" s="0"/>
      <c r="AGQ80" s="0"/>
      <c r="AGR80" s="0"/>
      <c r="AGS80" s="0"/>
      <c r="AGT80" s="0"/>
      <c r="AGU80" s="0"/>
      <c r="AGV80" s="0"/>
      <c r="AGW80" s="0"/>
      <c r="AGX80" s="0"/>
      <c r="AGY80" s="0"/>
      <c r="AGZ80" s="0"/>
      <c r="AHA80" s="0"/>
      <c r="AHB80" s="0"/>
      <c r="AHC80" s="0"/>
      <c r="AHD80" s="0"/>
      <c r="AHE80" s="0"/>
      <c r="AHF80" s="0"/>
      <c r="AHG80" s="0"/>
      <c r="AHH80" s="0"/>
      <c r="AHI80" s="0"/>
      <c r="AHJ80" s="0"/>
      <c r="AHK80" s="0"/>
      <c r="AHL80" s="0"/>
      <c r="AHM80" s="0"/>
      <c r="AHN80" s="0"/>
      <c r="AHO80" s="0"/>
      <c r="AHP80" s="0"/>
      <c r="AHQ80" s="0"/>
      <c r="AHR80" s="0"/>
      <c r="AHS80" s="0"/>
      <c r="AHT80" s="0"/>
      <c r="AHU80" s="0"/>
      <c r="AHV80" s="0"/>
      <c r="AHW80" s="0"/>
      <c r="AHX80" s="0"/>
      <c r="AHY80" s="0"/>
      <c r="AHZ80" s="0"/>
      <c r="AIA80" s="0"/>
      <c r="AIB80" s="0"/>
      <c r="AIC80" s="0"/>
      <c r="AID80" s="0"/>
      <c r="AIE80" s="0"/>
      <c r="AIF80" s="0"/>
      <c r="AIG80" s="0"/>
      <c r="AIH80" s="0"/>
      <c r="AII80" s="0"/>
      <c r="AIJ80" s="0"/>
      <c r="AIK80" s="0"/>
      <c r="AIL80" s="0"/>
      <c r="AIM80" s="0"/>
      <c r="AIN80" s="0"/>
      <c r="AIO80" s="0"/>
      <c r="AIP80" s="0"/>
      <c r="AIQ80" s="0"/>
      <c r="AIR80" s="0"/>
      <c r="AIS80" s="0"/>
      <c r="AIT80" s="0"/>
      <c r="AIU80" s="0"/>
      <c r="AIV80" s="0"/>
      <c r="AIW80" s="0"/>
      <c r="AIX80" s="0"/>
      <c r="AIY80" s="0"/>
      <c r="AIZ80" s="0"/>
      <c r="AJA80" s="0"/>
      <c r="AJB80" s="0"/>
      <c r="AJC80" s="0"/>
      <c r="AJD80" s="0"/>
      <c r="AJE80" s="0"/>
      <c r="AJF80" s="0"/>
      <c r="AJG80" s="0"/>
      <c r="AJH80" s="0"/>
      <c r="AJI80" s="0"/>
      <c r="AJJ80" s="0"/>
      <c r="AJK80" s="0"/>
      <c r="AJL80" s="0"/>
      <c r="AJM80" s="0"/>
      <c r="AJN80" s="0"/>
      <c r="AJO80" s="0"/>
      <c r="AJP80" s="0"/>
      <c r="AJQ80" s="0"/>
      <c r="AJR80" s="0"/>
      <c r="AJS80" s="0"/>
      <c r="AJT80" s="0"/>
      <c r="AJU80" s="0"/>
      <c r="AJV80" s="0"/>
      <c r="AJW80" s="0"/>
      <c r="AJX80" s="0"/>
      <c r="AJY80" s="0"/>
      <c r="AJZ80" s="0"/>
      <c r="AKA80" s="0"/>
      <c r="AKB80" s="0"/>
      <c r="AKC80" s="0"/>
      <c r="AKD80" s="0"/>
      <c r="AKE80" s="0"/>
      <c r="AKF80" s="0"/>
      <c r="AKG80" s="0"/>
      <c r="AKH80" s="0"/>
      <c r="AKI80" s="0"/>
      <c r="AKJ80" s="0"/>
      <c r="AKK80" s="0"/>
      <c r="AKL80" s="0"/>
      <c r="AKM80" s="0"/>
      <c r="AKN80" s="0"/>
      <c r="AKO80" s="0"/>
      <c r="AKP80" s="0"/>
      <c r="AKQ80" s="0"/>
      <c r="AKR80" s="0"/>
      <c r="AKS80" s="0"/>
      <c r="AKT80" s="0"/>
      <c r="AKU80" s="0"/>
      <c r="AKV80" s="0"/>
      <c r="AKW80" s="0"/>
      <c r="AKX80" s="0"/>
      <c r="AKY80" s="0"/>
      <c r="AKZ80" s="0"/>
      <c r="ALA80" s="0"/>
      <c r="ALB80" s="0"/>
      <c r="ALC80" s="0"/>
      <c r="ALD80" s="0"/>
      <c r="ALE80" s="0"/>
      <c r="ALF80" s="0"/>
      <c r="ALG80" s="0"/>
      <c r="ALH80" s="0"/>
      <c r="ALI80" s="0"/>
      <c r="ALJ80" s="0"/>
      <c r="ALK80" s="0"/>
      <c r="ALL80" s="0"/>
      <c r="ALM80" s="0"/>
      <c r="ALN80" s="0"/>
      <c r="ALO80" s="0"/>
      <c r="ALP80" s="0"/>
      <c r="ALQ80" s="0"/>
      <c r="ALR80" s="0"/>
      <c r="ALS80" s="0"/>
      <c r="ALT80" s="0"/>
      <c r="ALU80" s="0"/>
      <c r="ALV80" s="0"/>
      <c r="ALW80" s="0"/>
      <c r="ALX80" s="0"/>
      <c r="ALY80" s="0"/>
      <c r="ALZ80" s="0"/>
      <c r="AMA80" s="0"/>
      <c r="AMB80" s="0"/>
      <c r="AMC80" s="0"/>
      <c r="AMD80" s="0"/>
      <c r="AME80" s="0"/>
      <c r="AMF80" s="0"/>
      <c r="AMG80" s="0"/>
      <c r="AMH80" s="0"/>
      <c r="AMI80" s="0"/>
      <c r="AMJ80" s="0"/>
    </row>
    <row r="81" customFormat="false" ht="15.75" hidden="false" customHeight="false" outlineLevel="0" collapsed="false">
      <c r="A81" s="136"/>
      <c r="B81" s="35"/>
      <c r="C81" s="35"/>
      <c r="D81" s="35"/>
      <c r="E81" s="35"/>
      <c r="F81" s="35" t="n">
        <v>1</v>
      </c>
      <c r="G81" s="35" t="n">
        <v>6000</v>
      </c>
      <c r="H81" s="35" t="n">
        <f aca="false">(G81*F81)+1100*2</f>
        <v>8200</v>
      </c>
      <c r="I81" s="36" t="s">
        <v>5416</v>
      </c>
      <c r="J81" s="37" t="n">
        <v>8200</v>
      </c>
      <c r="K81" s="35" t="n">
        <v>0</v>
      </c>
      <c r="L81" s="35"/>
      <c r="M81" s="0"/>
      <c r="N81" s="0"/>
      <c r="O81" s="0"/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0"/>
      <c r="AC81" s="0"/>
      <c r="AD81" s="0"/>
      <c r="AE81" s="0"/>
      <c r="AF81" s="0"/>
      <c r="AG81" s="0"/>
      <c r="AH81" s="0"/>
      <c r="AI81" s="0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0"/>
      <c r="BD81" s="0"/>
      <c r="BE81" s="0"/>
      <c r="BF81" s="0"/>
      <c r="BG81" s="0"/>
      <c r="BH81" s="0"/>
      <c r="BI81" s="0"/>
      <c r="BJ81" s="0"/>
      <c r="BK81" s="0"/>
      <c r="BL81" s="0"/>
      <c r="BM81" s="0"/>
      <c r="BN81" s="0"/>
      <c r="BO81" s="0"/>
      <c r="BP81" s="0"/>
      <c r="BQ81" s="0"/>
      <c r="BR81" s="0"/>
      <c r="BS81" s="0"/>
      <c r="BT81" s="0"/>
      <c r="BU81" s="0"/>
      <c r="BV81" s="0"/>
      <c r="BW81" s="0"/>
      <c r="BX81" s="0"/>
      <c r="BY81" s="0"/>
      <c r="BZ81" s="0"/>
      <c r="CA81" s="0"/>
      <c r="CB81" s="0"/>
      <c r="CC81" s="0"/>
      <c r="CD81" s="0"/>
      <c r="CE81" s="0"/>
      <c r="CF81" s="0"/>
      <c r="CG81" s="0"/>
      <c r="CH81" s="0"/>
      <c r="CI81" s="0"/>
      <c r="CJ81" s="0"/>
      <c r="CK81" s="0"/>
      <c r="CL81" s="0"/>
      <c r="CM81" s="0"/>
      <c r="CN81" s="0"/>
      <c r="CO81" s="0"/>
      <c r="CP81" s="0"/>
      <c r="CQ81" s="0"/>
      <c r="CR81" s="0"/>
      <c r="CS81" s="0"/>
      <c r="CT81" s="0"/>
      <c r="CU81" s="0"/>
      <c r="CV81" s="0"/>
      <c r="CW81" s="0"/>
      <c r="CX81" s="0"/>
      <c r="CY81" s="0"/>
      <c r="CZ81" s="0"/>
      <c r="DA81" s="0"/>
      <c r="DB81" s="0"/>
      <c r="DC81" s="0"/>
      <c r="DD81" s="0"/>
      <c r="DE81" s="0"/>
      <c r="DF81" s="0"/>
      <c r="DG81" s="0"/>
      <c r="DH81" s="0"/>
      <c r="DI81" s="0"/>
      <c r="DJ81" s="0"/>
      <c r="DK81" s="0"/>
      <c r="DL81" s="0"/>
      <c r="DM81" s="0"/>
      <c r="DN81" s="0"/>
      <c r="DO81" s="0"/>
      <c r="DP81" s="0"/>
      <c r="DQ81" s="0"/>
      <c r="DR81" s="0"/>
      <c r="DS81" s="0"/>
      <c r="DT81" s="0"/>
      <c r="DU81" s="0"/>
      <c r="DV81" s="0"/>
      <c r="DW81" s="0"/>
      <c r="DX81" s="0"/>
      <c r="DY81" s="0"/>
      <c r="DZ81" s="0"/>
      <c r="EA81" s="0"/>
      <c r="EB81" s="0"/>
      <c r="EC81" s="0"/>
      <c r="ED81" s="0"/>
      <c r="EE81" s="0"/>
      <c r="EF81" s="0"/>
      <c r="EG81" s="0"/>
      <c r="EH81" s="0"/>
      <c r="EI81" s="0"/>
      <c r="EJ81" s="0"/>
      <c r="EK81" s="0"/>
      <c r="EL81" s="0"/>
      <c r="EM81" s="0"/>
      <c r="EN81" s="0"/>
      <c r="EO81" s="0"/>
      <c r="EP81" s="0"/>
      <c r="EQ81" s="0"/>
      <c r="ER81" s="0"/>
      <c r="ES81" s="0"/>
      <c r="ET81" s="0"/>
      <c r="EU81" s="0"/>
      <c r="EV81" s="0"/>
      <c r="EW81" s="0"/>
      <c r="EX81" s="0"/>
      <c r="EY81" s="0"/>
      <c r="EZ81" s="0"/>
      <c r="FA81" s="0"/>
      <c r="FB81" s="0"/>
      <c r="FC81" s="0"/>
      <c r="FD81" s="0"/>
      <c r="FE81" s="0"/>
      <c r="FF81" s="0"/>
      <c r="FG81" s="0"/>
      <c r="FH81" s="0"/>
      <c r="FI81" s="0"/>
      <c r="FJ81" s="0"/>
      <c r="FK81" s="0"/>
      <c r="FL81" s="0"/>
      <c r="FM81" s="0"/>
      <c r="FN81" s="0"/>
      <c r="FO81" s="0"/>
      <c r="FP81" s="0"/>
      <c r="FQ81" s="0"/>
      <c r="FR81" s="0"/>
      <c r="FS81" s="0"/>
      <c r="FT81" s="0"/>
      <c r="FU81" s="0"/>
      <c r="FV81" s="0"/>
      <c r="FW81" s="0"/>
      <c r="FX81" s="0"/>
      <c r="FY81" s="0"/>
      <c r="FZ81" s="0"/>
      <c r="GA81" s="0"/>
      <c r="GB81" s="0"/>
      <c r="GC81" s="0"/>
      <c r="GD81" s="0"/>
      <c r="GE81" s="0"/>
      <c r="GF81" s="0"/>
      <c r="GG81" s="0"/>
      <c r="GH81" s="0"/>
      <c r="GI81" s="0"/>
      <c r="GJ81" s="0"/>
      <c r="GK81" s="0"/>
      <c r="GL81" s="0"/>
      <c r="GM81" s="0"/>
      <c r="GN81" s="0"/>
      <c r="GO81" s="0"/>
      <c r="GP81" s="0"/>
      <c r="GQ81" s="0"/>
      <c r="GR81" s="0"/>
      <c r="GS81" s="0"/>
      <c r="GT81" s="0"/>
      <c r="GU81" s="0"/>
      <c r="GV81" s="0"/>
      <c r="GW81" s="0"/>
      <c r="GX81" s="0"/>
      <c r="GY81" s="0"/>
      <c r="GZ81" s="0"/>
      <c r="HA81" s="0"/>
      <c r="HB81" s="0"/>
      <c r="HC81" s="0"/>
      <c r="HD81" s="0"/>
      <c r="HE81" s="0"/>
      <c r="HF81" s="0"/>
      <c r="HG81" s="0"/>
      <c r="HH81" s="0"/>
      <c r="HI81" s="0"/>
      <c r="HJ81" s="0"/>
      <c r="HK81" s="0"/>
      <c r="HL81" s="0"/>
      <c r="HM81" s="0"/>
      <c r="HN81" s="0"/>
      <c r="HO81" s="0"/>
      <c r="HP81" s="0"/>
      <c r="HQ81" s="0"/>
      <c r="HR81" s="0"/>
      <c r="HS81" s="0"/>
      <c r="HT81" s="0"/>
      <c r="HU81" s="0"/>
      <c r="HV81" s="0"/>
      <c r="HW81" s="0"/>
      <c r="HX81" s="0"/>
      <c r="HY81" s="0"/>
      <c r="HZ81" s="0"/>
      <c r="IA81" s="0"/>
      <c r="IB81" s="0"/>
      <c r="IC81" s="0"/>
      <c r="ID81" s="0"/>
      <c r="IE81" s="0"/>
      <c r="IF81" s="0"/>
      <c r="IG81" s="0"/>
      <c r="IH81" s="0"/>
      <c r="II81" s="0"/>
      <c r="IJ81" s="0"/>
      <c r="IK81" s="0"/>
      <c r="IL81" s="0"/>
      <c r="IM81" s="0"/>
      <c r="IN81" s="0"/>
      <c r="IO81" s="0"/>
      <c r="IP81" s="0"/>
      <c r="IQ81" s="0"/>
      <c r="IR81" s="0"/>
      <c r="IS81" s="0"/>
      <c r="IT81" s="0"/>
      <c r="IU81" s="0"/>
      <c r="IV81" s="0"/>
      <c r="IW81" s="0"/>
      <c r="IX81" s="0"/>
      <c r="IY81" s="0"/>
      <c r="IZ81" s="0"/>
      <c r="JA81" s="0"/>
      <c r="JB81" s="0"/>
      <c r="JC81" s="0"/>
      <c r="JD81" s="0"/>
      <c r="JE81" s="0"/>
      <c r="JF81" s="0"/>
      <c r="JG81" s="0"/>
      <c r="JH81" s="0"/>
      <c r="JI81" s="0"/>
      <c r="JJ81" s="0"/>
      <c r="JK81" s="0"/>
      <c r="JL81" s="0"/>
      <c r="JM81" s="0"/>
      <c r="JN81" s="0"/>
      <c r="JO81" s="0"/>
      <c r="JP81" s="0"/>
      <c r="JQ81" s="0"/>
      <c r="JR81" s="0"/>
      <c r="JS81" s="0"/>
      <c r="JT81" s="0"/>
      <c r="JU81" s="0"/>
      <c r="JV81" s="0"/>
      <c r="JW81" s="0"/>
      <c r="JX81" s="0"/>
      <c r="JY81" s="0"/>
      <c r="JZ81" s="0"/>
      <c r="KA81" s="0"/>
      <c r="KB81" s="0"/>
      <c r="KC81" s="0"/>
      <c r="KD81" s="0"/>
      <c r="KE81" s="0"/>
      <c r="KF81" s="0"/>
      <c r="KG81" s="0"/>
      <c r="KH81" s="0"/>
      <c r="KI81" s="0"/>
      <c r="KJ81" s="0"/>
      <c r="KK81" s="0"/>
      <c r="KL81" s="0"/>
      <c r="KM81" s="0"/>
      <c r="KN81" s="0"/>
      <c r="KO81" s="0"/>
      <c r="KP81" s="0"/>
      <c r="KQ81" s="0"/>
      <c r="KR81" s="0"/>
      <c r="KS81" s="0"/>
      <c r="KT81" s="0"/>
      <c r="KU81" s="0"/>
      <c r="KV81" s="0"/>
      <c r="KW81" s="0"/>
      <c r="KX81" s="0"/>
      <c r="KY81" s="0"/>
      <c r="KZ81" s="0"/>
      <c r="LA81" s="0"/>
      <c r="LB81" s="0"/>
      <c r="LC81" s="0"/>
      <c r="LD81" s="0"/>
      <c r="LE81" s="0"/>
      <c r="LF81" s="0"/>
      <c r="LG81" s="0"/>
      <c r="LH81" s="0"/>
      <c r="LI81" s="0"/>
      <c r="LJ81" s="0"/>
      <c r="LK81" s="0"/>
      <c r="LL81" s="0"/>
      <c r="LM81" s="0"/>
      <c r="LN81" s="0"/>
      <c r="LO81" s="0"/>
      <c r="LP81" s="0"/>
      <c r="LQ81" s="0"/>
      <c r="LR81" s="0"/>
      <c r="LS81" s="0"/>
      <c r="LT81" s="0"/>
      <c r="LU81" s="0"/>
      <c r="LV81" s="0"/>
      <c r="LW81" s="0"/>
      <c r="LX81" s="0"/>
      <c r="LY81" s="0"/>
      <c r="LZ81" s="0"/>
      <c r="MA81" s="0"/>
      <c r="MB81" s="0"/>
      <c r="MC81" s="0"/>
      <c r="MD81" s="0"/>
      <c r="ME81" s="0"/>
      <c r="MF81" s="0"/>
      <c r="MG81" s="0"/>
      <c r="MH81" s="0"/>
      <c r="MI81" s="0"/>
      <c r="MJ81" s="0"/>
      <c r="MK81" s="0"/>
      <c r="ML81" s="0"/>
      <c r="MM81" s="0"/>
      <c r="MN81" s="0"/>
      <c r="MO81" s="0"/>
      <c r="MP81" s="0"/>
      <c r="MQ81" s="0"/>
      <c r="MR81" s="0"/>
      <c r="MS81" s="0"/>
      <c r="MT81" s="0"/>
      <c r="MU81" s="0"/>
      <c r="MV81" s="0"/>
      <c r="MW81" s="0"/>
      <c r="MX81" s="0"/>
      <c r="MY81" s="0"/>
      <c r="MZ81" s="0"/>
      <c r="NA81" s="0"/>
      <c r="NB81" s="0"/>
      <c r="NC81" s="0"/>
      <c r="ND81" s="0"/>
      <c r="NE81" s="0"/>
      <c r="NF81" s="0"/>
      <c r="NG81" s="0"/>
      <c r="NH81" s="0"/>
      <c r="NI81" s="0"/>
      <c r="NJ81" s="0"/>
      <c r="NK81" s="0"/>
      <c r="NL81" s="0"/>
      <c r="NM81" s="0"/>
      <c r="NN81" s="0"/>
      <c r="NO81" s="0"/>
      <c r="NP81" s="0"/>
      <c r="NQ81" s="0"/>
      <c r="NR81" s="0"/>
      <c r="NS81" s="0"/>
      <c r="NT81" s="0"/>
      <c r="NU81" s="0"/>
      <c r="NV81" s="0"/>
      <c r="NW81" s="0"/>
      <c r="NX81" s="0"/>
      <c r="NY81" s="0"/>
      <c r="NZ81" s="0"/>
      <c r="OA81" s="0"/>
      <c r="OB81" s="0"/>
      <c r="OC81" s="0"/>
      <c r="OD81" s="0"/>
      <c r="OE81" s="0"/>
      <c r="OF81" s="0"/>
      <c r="OG81" s="0"/>
      <c r="OH81" s="0"/>
      <c r="OI81" s="0"/>
      <c r="OJ81" s="0"/>
      <c r="OK81" s="0"/>
      <c r="OL81" s="0"/>
      <c r="OM81" s="0"/>
      <c r="ON81" s="0"/>
      <c r="OO81" s="0"/>
      <c r="OP81" s="0"/>
      <c r="OQ81" s="0"/>
      <c r="OR81" s="0"/>
      <c r="OS81" s="0"/>
      <c r="OT81" s="0"/>
      <c r="OU81" s="0"/>
      <c r="OV81" s="0"/>
      <c r="OW81" s="0"/>
      <c r="OX81" s="0"/>
      <c r="OY81" s="0"/>
      <c r="OZ81" s="0"/>
      <c r="PA81" s="0"/>
      <c r="PB81" s="0"/>
      <c r="PC81" s="0"/>
      <c r="PD81" s="0"/>
      <c r="PE81" s="0"/>
      <c r="PF81" s="0"/>
      <c r="PG81" s="0"/>
      <c r="PH81" s="0"/>
      <c r="PI81" s="0"/>
      <c r="PJ81" s="0"/>
      <c r="PK81" s="0"/>
      <c r="PL81" s="0"/>
      <c r="PM81" s="0"/>
      <c r="PN81" s="0"/>
      <c r="PO81" s="0"/>
      <c r="PP81" s="0"/>
      <c r="PQ81" s="0"/>
      <c r="PR81" s="0"/>
      <c r="PS81" s="0"/>
      <c r="PT81" s="0"/>
      <c r="PU81" s="0"/>
      <c r="PV81" s="0"/>
      <c r="PW81" s="0"/>
      <c r="PX81" s="0"/>
      <c r="PY81" s="0"/>
      <c r="PZ81" s="0"/>
      <c r="QA81" s="0"/>
      <c r="QB81" s="0"/>
      <c r="QC81" s="0"/>
      <c r="QD81" s="0"/>
      <c r="QE81" s="0"/>
      <c r="QF81" s="0"/>
      <c r="QG81" s="0"/>
      <c r="QH81" s="0"/>
      <c r="QI81" s="0"/>
      <c r="QJ81" s="0"/>
      <c r="QK81" s="0"/>
      <c r="QL81" s="0"/>
      <c r="QM81" s="0"/>
      <c r="QN81" s="0"/>
      <c r="QO81" s="0"/>
      <c r="QP81" s="0"/>
      <c r="QQ81" s="0"/>
      <c r="QR81" s="0"/>
      <c r="QS81" s="0"/>
      <c r="QT81" s="0"/>
      <c r="QU81" s="0"/>
      <c r="QV81" s="0"/>
      <c r="QW81" s="0"/>
      <c r="QX81" s="0"/>
      <c r="QY81" s="0"/>
      <c r="QZ81" s="0"/>
      <c r="RA81" s="0"/>
      <c r="RB81" s="0"/>
      <c r="RC81" s="0"/>
      <c r="RD81" s="0"/>
      <c r="RE81" s="0"/>
      <c r="RF81" s="0"/>
      <c r="RG81" s="0"/>
      <c r="RH81" s="0"/>
      <c r="RI81" s="0"/>
      <c r="RJ81" s="0"/>
      <c r="RK81" s="0"/>
      <c r="RL81" s="0"/>
      <c r="RM81" s="0"/>
      <c r="RN81" s="0"/>
      <c r="RO81" s="0"/>
      <c r="RP81" s="0"/>
      <c r="RQ81" s="0"/>
      <c r="RR81" s="0"/>
      <c r="RS81" s="0"/>
      <c r="RT81" s="0"/>
      <c r="RU81" s="0"/>
      <c r="RV81" s="0"/>
      <c r="RW81" s="0"/>
      <c r="RX81" s="0"/>
      <c r="RY81" s="0"/>
      <c r="RZ81" s="0"/>
      <c r="SA81" s="0"/>
      <c r="SB81" s="0"/>
      <c r="SC81" s="0"/>
      <c r="SD81" s="0"/>
      <c r="SE81" s="0"/>
      <c r="SF81" s="0"/>
      <c r="SG81" s="0"/>
      <c r="SH81" s="0"/>
      <c r="SI81" s="0"/>
      <c r="SJ81" s="0"/>
      <c r="SK81" s="0"/>
      <c r="SL81" s="0"/>
      <c r="SM81" s="0"/>
      <c r="SN81" s="0"/>
      <c r="SO81" s="0"/>
      <c r="SP81" s="0"/>
      <c r="SQ81" s="0"/>
      <c r="SR81" s="0"/>
      <c r="SS81" s="0"/>
      <c r="ST81" s="0"/>
      <c r="SU81" s="0"/>
      <c r="SV81" s="0"/>
      <c r="SW81" s="0"/>
      <c r="SX81" s="0"/>
      <c r="SY81" s="0"/>
      <c r="SZ81" s="0"/>
      <c r="TA81" s="0"/>
      <c r="TB81" s="0"/>
      <c r="TC81" s="0"/>
      <c r="TD81" s="0"/>
      <c r="TE81" s="0"/>
      <c r="TF81" s="0"/>
      <c r="TG81" s="0"/>
      <c r="TH81" s="0"/>
      <c r="TI81" s="0"/>
      <c r="TJ81" s="0"/>
      <c r="TK81" s="0"/>
      <c r="TL81" s="0"/>
      <c r="TM81" s="0"/>
      <c r="TN81" s="0"/>
      <c r="TO81" s="0"/>
      <c r="TP81" s="0"/>
      <c r="TQ81" s="0"/>
      <c r="TR81" s="0"/>
      <c r="TS81" s="0"/>
      <c r="TT81" s="0"/>
      <c r="TU81" s="0"/>
      <c r="TV81" s="0"/>
      <c r="TW81" s="0"/>
      <c r="TX81" s="0"/>
      <c r="TY81" s="0"/>
      <c r="TZ81" s="0"/>
      <c r="UA81" s="0"/>
      <c r="UB81" s="0"/>
      <c r="UC81" s="0"/>
      <c r="UD81" s="0"/>
      <c r="UE81" s="0"/>
      <c r="UF81" s="0"/>
      <c r="UG81" s="0"/>
      <c r="UH81" s="0"/>
      <c r="UI81" s="0"/>
      <c r="UJ81" s="0"/>
      <c r="UK81" s="0"/>
      <c r="UL81" s="0"/>
      <c r="UM81" s="0"/>
      <c r="UN81" s="0"/>
      <c r="UO81" s="0"/>
      <c r="UP81" s="0"/>
      <c r="UQ81" s="0"/>
      <c r="UR81" s="0"/>
      <c r="US81" s="0"/>
      <c r="UT81" s="0"/>
      <c r="UU81" s="0"/>
      <c r="UV81" s="0"/>
      <c r="UW81" s="0"/>
      <c r="UX81" s="0"/>
      <c r="UY81" s="0"/>
      <c r="UZ81" s="0"/>
      <c r="VA81" s="0"/>
      <c r="VB81" s="0"/>
      <c r="VC81" s="0"/>
      <c r="VD81" s="0"/>
      <c r="VE81" s="0"/>
      <c r="VF81" s="0"/>
      <c r="VG81" s="0"/>
      <c r="VH81" s="0"/>
      <c r="VI81" s="0"/>
      <c r="VJ81" s="0"/>
      <c r="VK81" s="0"/>
      <c r="VL81" s="0"/>
      <c r="VM81" s="0"/>
      <c r="VN81" s="0"/>
      <c r="VO81" s="0"/>
      <c r="VP81" s="0"/>
      <c r="VQ81" s="0"/>
      <c r="VR81" s="0"/>
      <c r="VS81" s="0"/>
      <c r="VT81" s="0"/>
      <c r="VU81" s="0"/>
      <c r="VV81" s="0"/>
      <c r="VW81" s="0"/>
      <c r="VX81" s="0"/>
      <c r="VY81" s="0"/>
      <c r="VZ81" s="0"/>
      <c r="WA81" s="0"/>
      <c r="WB81" s="0"/>
      <c r="WC81" s="0"/>
      <c r="WD81" s="0"/>
      <c r="WE81" s="0"/>
      <c r="WF81" s="0"/>
      <c r="WG81" s="0"/>
      <c r="WH81" s="0"/>
      <c r="WI81" s="0"/>
      <c r="WJ81" s="0"/>
      <c r="WK81" s="0"/>
      <c r="WL81" s="0"/>
      <c r="WM81" s="0"/>
      <c r="WN81" s="0"/>
      <c r="WO81" s="0"/>
      <c r="WP81" s="0"/>
      <c r="WQ81" s="0"/>
      <c r="WR81" s="0"/>
      <c r="WS81" s="0"/>
      <c r="WT81" s="0"/>
      <c r="WU81" s="0"/>
      <c r="WV81" s="0"/>
      <c r="WW81" s="0"/>
      <c r="WX81" s="0"/>
      <c r="WY81" s="0"/>
      <c r="WZ81" s="0"/>
      <c r="XA81" s="0"/>
      <c r="XB81" s="0"/>
      <c r="XC81" s="0"/>
      <c r="XD81" s="0"/>
      <c r="XE81" s="0"/>
      <c r="XF81" s="0"/>
      <c r="XG81" s="0"/>
      <c r="XH81" s="0"/>
      <c r="XI81" s="0"/>
      <c r="XJ81" s="0"/>
      <c r="XK81" s="0"/>
      <c r="XL81" s="0"/>
      <c r="XM81" s="0"/>
      <c r="XN81" s="0"/>
      <c r="XO81" s="0"/>
      <c r="XP81" s="0"/>
      <c r="XQ81" s="0"/>
      <c r="XR81" s="0"/>
      <c r="XS81" s="0"/>
      <c r="XT81" s="0"/>
      <c r="XU81" s="0"/>
      <c r="XV81" s="0"/>
      <c r="XW81" s="0"/>
      <c r="XX81" s="0"/>
      <c r="XY81" s="0"/>
      <c r="XZ81" s="0"/>
      <c r="YA81" s="0"/>
      <c r="YB81" s="0"/>
      <c r="YC81" s="0"/>
      <c r="YD81" s="0"/>
      <c r="YE81" s="0"/>
      <c r="YF81" s="0"/>
      <c r="YG81" s="0"/>
      <c r="YH81" s="0"/>
      <c r="YI81" s="0"/>
      <c r="YJ81" s="0"/>
      <c r="YK81" s="0"/>
      <c r="YL81" s="0"/>
      <c r="YM81" s="0"/>
      <c r="YN81" s="0"/>
      <c r="YO81" s="0"/>
      <c r="YP81" s="0"/>
      <c r="YQ81" s="0"/>
      <c r="YR81" s="0"/>
      <c r="YS81" s="0"/>
      <c r="YT81" s="0"/>
      <c r="YU81" s="0"/>
      <c r="YV81" s="0"/>
      <c r="YW81" s="0"/>
      <c r="YX81" s="0"/>
      <c r="YY81" s="0"/>
      <c r="YZ81" s="0"/>
      <c r="ZA81" s="0"/>
      <c r="ZB81" s="0"/>
      <c r="ZC81" s="0"/>
      <c r="ZD81" s="0"/>
      <c r="ZE81" s="0"/>
      <c r="ZF81" s="0"/>
      <c r="ZG81" s="0"/>
      <c r="ZH81" s="0"/>
      <c r="ZI81" s="0"/>
      <c r="ZJ81" s="0"/>
      <c r="ZK81" s="0"/>
      <c r="ZL81" s="0"/>
      <c r="ZM81" s="0"/>
      <c r="ZN81" s="0"/>
      <c r="ZO81" s="0"/>
      <c r="ZP81" s="0"/>
      <c r="ZQ81" s="0"/>
      <c r="ZR81" s="0"/>
      <c r="ZS81" s="0"/>
      <c r="ZT81" s="0"/>
      <c r="ZU81" s="0"/>
      <c r="ZV81" s="0"/>
      <c r="ZW81" s="0"/>
      <c r="ZX81" s="0"/>
      <c r="ZY81" s="0"/>
      <c r="ZZ81" s="0"/>
      <c r="AAA81" s="0"/>
      <c r="AAB81" s="0"/>
      <c r="AAC81" s="0"/>
      <c r="AAD81" s="0"/>
      <c r="AAE81" s="0"/>
      <c r="AAF81" s="0"/>
      <c r="AAG81" s="0"/>
      <c r="AAH81" s="0"/>
      <c r="AAI81" s="0"/>
      <c r="AAJ81" s="0"/>
      <c r="AAK81" s="0"/>
      <c r="AAL81" s="0"/>
      <c r="AAM81" s="0"/>
      <c r="AAN81" s="0"/>
      <c r="AAO81" s="0"/>
      <c r="AAP81" s="0"/>
      <c r="AAQ81" s="0"/>
      <c r="AAR81" s="0"/>
      <c r="AAS81" s="0"/>
      <c r="AAT81" s="0"/>
      <c r="AAU81" s="0"/>
      <c r="AAV81" s="0"/>
      <c r="AAW81" s="0"/>
      <c r="AAX81" s="0"/>
      <c r="AAY81" s="0"/>
      <c r="AAZ81" s="0"/>
      <c r="ABA81" s="0"/>
      <c r="ABB81" s="0"/>
      <c r="ABC81" s="0"/>
      <c r="ABD81" s="0"/>
      <c r="ABE81" s="0"/>
      <c r="ABF81" s="0"/>
      <c r="ABG81" s="0"/>
      <c r="ABH81" s="0"/>
      <c r="ABI81" s="0"/>
      <c r="ABJ81" s="0"/>
      <c r="ABK81" s="0"/>
      <c r="ABL81" s="0"/>
      <c r="ABM81" s="0"/>
      <c r="ABN81" s="0"/>
      <c r="ABO81" s="0"/>
      <c r="ABP81" s="0"/>
      <c r="ABQ81" s="0"/>
      <c r="ABR81" s="0"/>
      <c r="ABS81" s="0"/>
      <c r="ABT81" s="0"/>
      <c r="ABU81" s="0"/>
      <c r="ABV81" s="0"/>
      <c r="ABW81" s="0"/>
      <c r="ABX81" s="0"/>
      <c r="ABY81" s="0"/>
      <c r="ABZ81" s="0"/>
      <c r="ACA81" s="0"/>
      <c r="ACB81" s="0"/>
      <c r="ACC81" s="0"/>
      <c r="ACD81" s="0"/>
      <c r="ACE81" s="0"/>
      <c r="ACF81" s="0"/>
      <c r="ACG81" s="0"/>
      <c r="ACH81" s="0"/>
      <c r="ACI81" s="0"/>
      <c r="ACJ81" s="0"/>
      <c r="ACK81" s="0"/>
      <c r="ACL81" s="0"/>
      <c r="ACM81" s="0"/>
      <c r="ACN81" s="0"/>
      <c r="ACO81" s="0"/>
      <c r="ACP81" s="0"/>
      <c r="ACQ81" s="0"/>
      <c r="ACR81" s="0"/>
      <c r="ACS81" s="0"/>
      <c r="ACT81" s="0"/>
      <c r="ACU81" s="0"/>
      <c r="ACV81" s="0"/>
      <c r="ACW81" s="0"/>
      <c r="ACX81" s="0"/>
      <c r="ACY81" s="0"/>
      <c r="ACZ81" s="0"/>
      <c r="ADA81" s="0"/>
      <c r="ADB81" s="0"/>
      <c r="ADC81" s="0"/>
      <c r="ADD81" s="0"/>
      <c r="ADE81" s="0"/>
      <c r="ADF81" s="0"/>
      <c r="ADG81" s="0"/>
      <c r="ADH81" s="0"/>
      <c r="ADI81" s="0"/>
      <c r="ADJ81" s="0"/>
      <c r="ADK81" s="0"/>
      <c r="ADL81" s="0"/>
      <c r="ADM81" s="0"/>
      <c r="ADN81" s="0"/>
      <c r="ADO81" s="0"/>
      <c r="ADP81" s="0"/>
      <c r="ADQ81" s="0"/>
      <c r="ADR81" s="0"/>
      <c r="ADS81" s="0"/>
      <c r="ADT81" s="0"/>
      <c r="ADU81" s="0"/>
      <c r="ADV81" s="0"/>
      <c r="ADW81" s="0"/>
      <c r="ADX81" s="0"/>
      <c r="ADY81" s="0"/>
      <c r="ADZ81" s="0"/>
      <c r="AEA81" s="0"/>
      <c r="AEB81" s="0"/>
      <c r="AEC81" s="0"/>
      <c r="AED81" s="0"/>
      <c r="AEE81" s="0"/>
      <c r="AEF81" s="0"/>
      <c r="AEG81" s="0"/>
      <c r="AEH81" s="0"/>
      <c r="AEI81" s="0"/>
      <c r="AEJ81" s="0"/>
      <c r="AEK81" s="0"/>
      <c r="AEL81" s="0"/>
      <c r="AEM81" s="0"/>
      <c r="AEN81" s="0"/>
      <c r="AEO81" s="0"/>
      <c r="AEP81" s="0"/>
      <c r="AEQ81" s="0"/>
      <c r="AER81" s="0"/>
      <c r="AES81" s="0"/>
      <c r="AET81" s="0"/>
      <c r="AEU81" s="0"/>
      <c r="AEV81" s="0"/>
      <c r="AEW81" s="0"/>
      <c r="AEX81" s="0"/>
      <c r="AEY81" s="0"/>
      <c r="AEZ81" s="0"/>
      <c r="AFA81" s="0"/>
      <c r="AFB81" s="0"/>
      <c r="AFC81" s="0"/>
      <c r="AFD81" s="0"/>
      <c r="AFE81" s="0"/>
      <c r="AFF81" s="0"/>
      <c r="AFG81" s="0"/>
      <c r="AFH81" s="0"/>
      <c r="AFI81" s="0"/>
      <c r="AFJ81" s="0"/>
      <c r="AFK81" s="0"/>
      <c r="AFL81" s="0"/>
      <c r="AFM81" s="0"/>
      <c r="AFN81" s="0"/>
      <c r="AFO81" s="0"/>
      <c r="AFP81" s="0"/>
      <c r="AFQ81" s="0"/>
      <c r="AFR81" s="0"/>
      <c r="AFS81" s="0"/>
      <c r="AFT81" s="0"/>
      <c r="AFU81" s="0"/>
      <c r="AFV81" s="0"/>
      <c r="AFW81" s="0"/>
      <c r="AFX81" s="0"/>
      <c r="AFY81" s="0"/>
      <c r="AFZ81" s="0"/>
      <c r="AGA81" s="0"/>
      <c r="AGB81" s="0"/>
      <c r="AGC81" s="0"/>
      <c r="AGD81" s="0"/>
      <c r="AGE81" s="0"/>
      <c r="AGF81" s="0"/>
      <c r="AGG81" s="0"/>
      <c r="AGH81" s="0"/>
      <c r="AGI81" s="0"/>
      <c r="AGJ81" s="0"/>
      <c r="AGK81" s="0"/>
      <c r="AGL81" s="0"/>
      <c r="AGM81" s="0"/>
      <c r="AGN81" s="0"/>
      <c r="AGO81" s="0"/>
      <c r="AGP81" s="0"/>
      <c r="AGQ81" s="0"/>
      <c r="AGR81" s="0"/>
      <c r="AGS81" s="0"/>
      <c r="AGT81" s="0"/>
      <c r="AGU81" s="0"/>
      <c r="AGV81" s="0"/>
      <c r="AGW81" s="0"/>
      <c r="AGX81" s="0"/>
      <c r="AGY81" s="0"/>
      <c r="AGZ81" s="0"/>
      <c r="AHA81" s="0"/>
      <c r="AHB81" s="0"/>
      <c r="AHC81" s="0"/>
      <c r="AHD81" s="0"/>
      <c r="AHE81" s="0"/>
      <c r="AHF81" s="0"/>
      <c r="AHG81" s="0"/>
      <c r="AHH81" s="0"/>
      <c r="AHI81" s="0"/>
      <c r="AHJ81" s="0"/>
      <c r="AHK81" s="0"/>
      <c r="AHL81" s="0"/>
      <c r="AHM81" s="0"/>
      <c r="AHN81" s="0"/>
      <c r="AHO81" s="0"/>
      <c r="AHP81" s="0"/>
      <c r="AHQ81" s="0"/>
      <c r="AHR81" s="0"/>
      <c r="AHS81" s="0"/>
      <c r="AHT81" s="0"/>
      <c r="AHU81" s="0"/>
      <c r="AHV81" s="0"/>
      <c r="AHW81" s="0"/>
      <c r="AHX81" s="0"/>
      <c r="AHY81" s="0"/>
      <c r="AHZ81" s="0"/>
      <c r="AIA81" s="0"/>
      <c r="AIB81" s="0"/>
      <c r="AIC81" s="0"/>
      <c r="AID81" s="0"/>
      <c r="AIE81" s="0"/>
      <c r="AIF81" s="0"/>
      <c r="AIG81" s="0"/>
      <c r="AIH81" s="0"/>
      <c r="AII81" s="0"/>
      <c r="AIJ81" s="0"/>
      <c r="AIK81" s="0"/>
      <c r="AIL81" s="0"/>
      <c r="AIM81" s="0"/>
      <c r="AIN81" s="0"/>
      <c r="AIO81" s="0"/>
      <c r="AIP81" s="0"/>
      <c r="AIQ81" s="0"/>
      <c r="AIR81" s="0"/>
      <c r="AIS81" s="0"/>
      <c r="AIT81" s="0"/>
      <c r="AIU81" s="0"/>
      <c r="AIV81" s="0"/>
      <c r="AIW81" s="0"/>
      <c r="AIX81" s="0"/>
      <c r="AIY81" s="0"/>
      <c r="AIZ81" s="0"/>
      <c r="AJA81" s="0"/>
      <c r="AJB81" s="0"/>
      <c r="AJC81" s="0"/>
      <c r="AJD81" s="0"/>
      <c r="AJE81" s="0"/>
      <c r="AJF81" s="0"/>
      <c r="AJG81" s="0"/>
      <c r="AJH81" s="0"/>
      <c r="AJI81" s="0"/>
      <c r="AJJ81" s="0"/>
      <c r="AJK81" s="0"/>
      <c r="AJL81" s="0"/>
      <c r="AJM81" s="0"/>
      <c r="AJN81" s="0"/>
      <c r="AJO81" s="0"/>
      <c r="AJP81" s="0"/>
      <c r="AJQ81" s="0"/>
      <c r="AJR81" s="0"/>
      <c r="AJS81" s="0"/>
      <c r="AJT81" s="0"/>
      <c r="AJU81" s="0"/>
      <c r="AJV81" s="0"/>
      <c r="AJW81" s="0"/>
      <c r="AJX81" s="0"/>
      <c r="AJY81" s="0"/>
      <c r="AJZ81" s="0"/>
      <c r="AKA81" s="0"/>
      <c r="AKB81" s="0"/>
      <c r="AKC81" s="0"/>
      <c r="AKD81" s="0"/>
      <c r="AKE81" s="0"/>
      <c r="AKF81" s="0"/>
      <c r="AKG81" s="0"/>
      <c r="AKH81" s="0"/>
      <c r="AKI81" s="0"/>
      <c r="AKJ81" s="0"/>
      <c r="AKK81" s="0"/>
      <c r="AKL81" s="0"/>
      <c r="AKM81" s="0"/>
      <c r="AKN81" s="0"/>
      <c r="AKO81" s="0"/>
      <c r="AKP81" s="0"/>
      <c r="AKQ81" s="0"/>
      <c r="AKR81" s="0"/>
      <c r="AKS81" s="0"/>
      <c r="AKT81" s="0"/>
      <c r="AKU81" s="0"/>
      <c r="AKV81" s="0"/>
      <c r="AKW81" s="0"/>
      <c r="AKX81" s="0"/>
      <c r="AKY81" s="0"/>
      <c r="AKZ81" s="0"/>
      <c r="ALA81" s="0"/>
      <c r="ALB81" s="0"/>
      <c r="ALC81" s="0"/>
      <c r="ALD81" s="0"/>
      <c r="ALE81" s="0"/>
      <c r="ALF81" s="0"/>
      <c r="ALG81" s="0"/>
      <c r="ALH81" s="0"/>
      <c r="ALI81" s="0"/>
      <c r="ALJ81" s="0"/>
      <c r="ALK81" s="0"/>
      <c r="ALL81" s="0"/>
      <c r="ALM81" s="0"/>
      <c r="ALN81" s="0"/>
      <c r="ALO81" s="0"/>
      <c r="ALP81" s="0"/>
      <c r="ALQ81" s="0"/>
      <c r="ALR81" s="0"/>
      <c r="ALS81" s="0"/>
      <c r="ALT81" s="0"/>
      <c r="ALU81" s="0"/>
      <c r="ALV81" s="0"/>
      <c r="ALW81" s="0"/>
      <c r="ALX81" s="0"/>
      <c r="ALY81" s="0"/>
      <c r="ALZ81" s="0"/>
      <c r="AMA81" s="0"/>
      <c r="AMB81" s="0"/>
      <c r="AMC81" s="0"/>
      <c r="AMD81" s="0"/>
      <c r="AME81" s="0"/>
      <c r="AMF81" s="0"/>
      <c r="AMG81" s="0"/>
      <c r="AMH81" s="0"/>
      <c r="AMI81" s="0"/>
      <c r="AMJ81" s="0"/>
    </row>
    <row r="82" customFormat="false" ht="15.75" hidden="false" customHeight="false" outlineLevel="0" collapsed="false">
      <c r="A82" s="136" t="s">
        <v>6035</v>
      </c>
      <c r="B82" s="35" t="s">
        <v>6036</v>
      </c>
      <c r="C82" s="35" t="s">
        <v>166</v>
      </c>
      <c r="D82" s="35" t="s">
        <v>142</v>
      </c>
      <c r="E82" s="35" t="n">
        <v>25860.5</v>
      </c>
      <c r="F82" s="35" t="n">
        <v>3</v>
      </c>
      <c r="G82" s="35" t="n">
        <v>4693.5</v>
      </c>
      <c r="H82" s="35" t="n">
        <f aca="false">G82*F82</f>
        <v>14080.5</v>
      </c>
      <c r="I82" s="36" t="s">
        <v>6037</v>
      </c>
      <c r="J82" s="37" t="n">
        <v>14080.5</v>
      </c>
      <c r="K82" s="35" t="n">
        <f aca="false">H82+H83-J82-J83</f>
        <v>0</v>
      </c>
      <c r="L82" s="35"/>
      <c r="M82" s="0"/>
      <c r="N82" s="0"/>
      <c r="O82" s="0"/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0"/>
      <c r="AC82" s="0"/>
      <c r="AD82" s="0"/>
      <c r="AE82" s="0"/>
      <c r="AF82" s="0"/>
      <c r="AG82" s="0"/>
      <c r="AH82" s="0"/>
      <c r="AI82" s="0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0"/>
      <c r="BD82" s="0"/>
      <c r="BE82" s="0"/>
      <c r="BF82" s="0"/>
      <c r="BG82" s="0"/>
      <c r="BH82" s="0"/>
      <c r="BI82" s="0"/>
      <c r="BJ82" s="0"/>
      <c r="BK82" s="0"/>
      <c r="BL82" s="0"/>
      <c r="BM82" s="0"/>
      <c r="BN82" s="0"/>
      <c r="BO82" s="0"/>
      <c r="BP82" s="0"/>
      <c r="BQ82" s="0"/>
      <c r="BR82" s="0"/>
      <c r="BS82" s="0"/>
      <c r="BT82" s="0"/>
      <c r="BU82" s="0"/>
      <c r="BV82" s="0"/>
      <c r="BW82" s="0"/>
      <c r="BX82" s="0"/>
      <c r="BY82" s="0"/>
      <c r="BZ82" s="0"/>
      <c r="CA82" s="0"/>
      <c r="CB82" s="0"/>
      <c r="CC82" s="0"/>
      <c r="CD82" s="0"/>
      <c r="CE82" s="0"/>
      <c r="CF82" s="0"/>
      <c r="CG82" s="0"/>
      <c r="CH82" s="0"/>
      <c r="CI82" s="0"/>
      <c r="CJ82" s="0"/>
      <c r="CK82" s="0"/>
      <c r="CL82" s="0"/>
      <c r="CM82" s="0"/>
      <c r="CN82" s="0"/>
      <c r="CO82" s="0"/>
      <c r="CP82" s="0"/>
      <c r="CQ82" s="0"/>
      <c r="CR82" s="0"/>
      <c r="CS82" s="0"/>
      <c r="CT82" s="0"/>
      <c r="CU82" s="0"/>
      <c r="CV82" s="0"/>
      <c r="CW82" s="0"/>
      <c r="CX82" s="0"/>
      <c r="CY82" s="0"/>
      <c r="CZ82" s="0"/>
      <c r="DA82" s="0"/>
      <c r="DB82" s="0"/>
      <c r="DC82" s="0"/>
      <c r="DD82" s="0"/>
      <c r="DE82" s="0"/>
      <c r="DF82" s="0"/>
      <c r="DG82" s="0"/>
      <c r="DH82" s="0"/>
      <c r="DI82" s="0"/>
      <c r="DJ82" s="0"/>
      <c r="DK82" s="0"/>
      <c r="DL82" s="0"/>
      <c r="DM82" s="0"/>
      <c r="DN82" s="0"/>
      <c r="DO82" s="0"/>
      <c r="DP82" s="0"/>
      <c r="DQ82" s="0"/>
      <c r="DR82" s="0"/>
      <c r="DS82" s="0"/>
      <c r="DT82" s="0"/>
      <c r="DU82" s="0"/>
      <c r="DV82" s="0"/>
      <c r="DW82" s="0"/>
      <c r="DX82" s="0"/>
      <c r="DY82" s="0"/>
      <c r="DZ82" s="0"/>
      <c r="EA82" s="0"/>
      <c r="EB82" s="0"/>
      <c r="EC82" s="0"/>
      <c r="ED82" s="0"/>
      <c r="EE82" s="0"/>
      <c r="EF82" s="0"/>
      <c r="EG82" s="0"/>
      <c r="EH82" s="0"/>
      <c r="EI82" s="0"/>
      <c r="EJ82" s="0"/>
      <c r="EK82" s="0"/>
      <c r="EL82" s="0"/>
      <c r="EM82" s="0"/>
      <c r="EN82" s="0"/>
      <c r="EO82" s="0"/>
      <c r="EP82" s="0"/>
      <c r="EQ82" s="0"/>
      <c r="ER82" s="0"/>
      <c r="ES82" s="0"/>
      <c r="ET82" s="0"/>
      <c r="EU82" s="0"/>
      <c r="EV82" s="0"/>
      <c r="EW82" s="0"/>
      <c r="EX82" s="0"/>
      <c r="EY82" s="0"/>
      <c r="EZ82" s="0"/>
      <c r="FA82" s="0"/>
      <c r="FB82" s="0"/>
      <c r="FC82" s="0"/>
      <c r="FD82" s="0"/>
      <c r="FE82" s="0"/>
      <c r="FF82" s="0"/>
      <c r="FG82" s="0"/>
      <c r="FH82" s="0"/>
      <c r="FI82" s="0"/>
      <c r="FJ82" s="0"/>
      <c r="FK82" s="0"/>
      <c r="FL82" s="0"/>
      <c r="FM82" s="0"/>
      <c r="FN82" s="0"/>
      <c r="FO82" s="0"/>
      <c r="FP82" s="0"/>
      <c r="FQ82" s="0"/>
      <c r="FR82" s="0"/>
      <c r="FS82" s="0"/>
      <c r="FT82" s="0"/>
      <c r="FU82" s="0"/>
      <c r="FV82" s="0"/>
      <c r="FW82" s="0"/>
      <c r="FX82" s="0"/>
      <c r="FY82" s="0"/>
      <c r="FZ82" s="0"/>
      <c r="GA82" s="0"/>
      <c r="GB82" s="0"/>
      <c r="GC82" s="0"/>
      <c r="GD82" s="0"/>
      <c r="GE82" s="0"/>
      <c r="GF82" s="0"/>
      <c r="GG82" s="0"/>
      <c r="GH82" s="0"/>
      <c r="GI82" s="0"/>
      <c r="GJ82" s="0"/>
      <c r="GK82" s="0"/>
      <c r="GL82" s="0"/>
      <c r="GM82" s="0"/>
      <c r="GN82" s="0"/>
      <c r="GO82" s="0"/>
      <c r="GP82" s="0"/>
      <c r="GQ82" s="0"/>
      <c r="GR82" s="0"/>
      <c r="GS82" s="0"/>
      <c r="GT82" s="0"/>
      <c r="GU82" s="0"/>
      <c r="GV82" s="0"/>
      <c r="GW82" s="0"/>
      <c r="GX82" s="0"/>
      <c r="GY82" s="0"/>
      <c r="GZ82" s="0"/>
      <c r="HA82" s="0"/>
      <c r="HB82" s="0"/>
      <c r="HC82" s="0"/>
      <c r="HD82" s="0"/>
      <c r="HE82" s="0"/>
      <c r="HF82" s="0"/>
      <c r="HG82" s="0"/>
      <c r="HH82" s="0"/>
      <c r="HI82" s="0"/>
      <c r="HJ82" s="0"/>
      <c r="HK82" s="0"/>
      <c r="HL82" s="0"/>
      <c r="HM82" s="0"/>
      <c r="HN82" s="0"/>
      <c r="HO82" s="0"/>
      <c r="HP82" s="0"/>
      <c r="HQ82" s="0"/>
      <c r="HR82" s="0"/>
      <c r="HS82" s="0"/>
      <c r="HT82" s="0"/>
      <c r="HU82" s="0"/>
      <c r="HV82" s="0"/>
      <c r="HW82" s="0"/>
      <c r="HX82" s="0"/>
      <c r="HY82" s="0"/>
      <c r="HZ82" s="0"/>
      <c r="IA82" s="0"/>
      <c r="IB82" s="0"/>
      <c r="IC82" s="0"/>
      <c r="ID82" s="0"/>
      <c r="IE82" s="0"/>
      <c r="IF82" s="0"/>
      <c r="IG82" s="0"/>
      <c r="IH82" s="0"/>
      <c r="II82" s="0"/>
      <c r="IJ82" s="0"/>
      <c r="IK82" s="0"/>
      <c r="IL82" s="0"/>
      <c r="IM82" s="0"/>
      <c r="IN82" s="0"/>
      <c r="IO82" s="0"/>
      <c r="IP82" s="0"/>
      <c r="IQ82" s="0"/>
      <c r="IR82" s="0"/>
      <c r="IS82" s="0"/>
      <c r="IT82" s="0"/>
      <c r="IU82" s="0"/>
      <c r="IV82" s="0"/>
      <c r="IW82" s="0"/>
      <c r="IX82" s="0"/>
      <c r="IY82" s="0"/>
      <c r="IZ82" s="0"/>
      <c r="JA82" s="0"/>
      <c r="JB82" s="0"/>
      <c r="JC82" s="0"/>
      <c r="JD82" s="0"/>
      <c r="JE82" s="0"/>
      <c r="JF82" s="0"/>
      <c r="JG82" s="0"/>
      <c r="JH82" s="0"/>
      <c r="JI82" s="0"/>
      <c r="JJ82" s="0"/>
      <c r="JK82" s="0"/>
      <c r="JL82" s="0"/>
      <c r="JM82" s="0"/>
      <c r="JN82" s="0"/>
      <c r="JO82" s="0"/>
      <c r="JP82" s="0"/>
      <c r="JQ82" s="0"/>
      <c r="JR82" s="0"/>
      <c r="JS82" s="0"/>
      <c r="JT82" s="0"/>
      <c r="JU82" s="0"/>
      <c r="JV82" s="0"/>
      <c r="JW82" s="0"/>
      <c r="JX82" s="0"/>
      <c r="JY82" s="0"/>
      <c r="JZ82" s="0"/>
      <c r="KA82" s="0"/>
      <c r="KB82" s="0"/>
      <c r="KC82" s="0"/>
      <c r="KD82" s="0"/>
      <c r="KE82" s="0"/>
      <c r="KF82" s="0"/>
      <c r="KG82" s="0"/>
      <c r="KH82" s="0"/>
      <c r="KI82" s="0"/>
      <c r="KJ82" s="0"/>
      <c r="KK82" s="0"/>
      <c r="KL82" s="0"/>
      <c r="KM82" s="0"/>
      <c r="KN82" s="0"/>
      <c r="KO82" s="0"/>
      <c r="KP82" s="0"/>
      <c r="KQ82" s="0"/>
      <c r="KR82" s="0"/>
      <c r="KS82" s="0"/>
      <c r="KT82" s="0"/>
      <c r="KU82" s="0"/>
      <c r="KV82" s="0"/>
      <c r="KW82" s="0"/>
      <c r="KX82" s="0"/>
      <c r="KY82" s="0"/>
      <c r="KZ82" s="0"/>
      <c r="LA82" s="0"/>
      <c r="LB82" s="0"/>
      <c r="LC82" s="0"/>
      <c r="LD82" s="0"/>
      <c r="LE82" s="0"/>
      <c r="LF82" s="0"/>
      <c r="LG82" s="0"/>
      <c r="LH82" s="0"/>
      <c r="LI82" s="0"/>
      <c r="LJ82" s="0"/>
      <c r="LK82" s="0"/>
      <c r="LL82" s="0"/>
      <c r="LM82" s="0"/>
      <c r="LN82" s="0"/>
      <c r="LO82" s="0"/>
      <c r="LP82" s="0"/>
      <c r="LQ82" s="0"/>
      <c r="LR82" s="0"/>
      <c r="LS82" s="0"/>
      <c r="LT82" s="0"/>
      <c r="LU82" s="0"/>
      <c r="LV82" s="0"/>
      <c r="LW82" s="0"/>
      <c r="LX82" s="0"/>
      <c r="LY82" s="0"/>
      <c r="LZ82" s="0"/>
      <c r="MA82" s="0"/>
      <c r="MB82" s="0"/>
      <c r="MC82" s="0"/>
      <c r="MD82" s="0"/>
      <c r="ME82" s="0"/>
      <c r="MF82" s="0"/>
      <c r="MG82" s="0"/>
      <c r="MH82" s="0"/>
      <c r="MI82" s="0"/>
      <c r="MJ82" s="0"/>
      <c r="MK82" s="0"/>
      <c r="ML82" s="0"/>
      <c r="MM82" s="0"/>
      <c r="MN82" s="0"/>
      <c r="MO82" s="0"/>
      <c r="MP82" s="0"/>
      <c r="MQ82" s="0"/>
      <c r="MR82" s="0"/>
      <c r="MS82" s="0"/>
      <c r="MT82" s="0"/>
      <c r="MU82" s="0"/>
      <c r="MV82" s="0"/>
      <c r="MW82" s="0"/>
      <c r="MX82" s="0"/>
      <c r="MY82" s="0"/>
      <c r="MZ82" s="0"/>
      <c r="NA82" s="0"/>
      <c r="NB82" s="0"/>
      <c r="NC82" s="0"/>
      <c r="ND82" s="0"/>
      <c r="NE82" s="0"/>
      <c r="NF82" s="0"/>
      <c r="NG82" s="0"/>
      <c r="NH82" s="0"/>
      <c r="NI82" s="0"/>
      <c r="NJ82" s="0"/>
      <c r="NK82" s="0"/>
      <c r="NL82" s="0"/>
      <c r="NM82" s="0"/>
      <c r="NN82" s="0"/>
      <c r="NO82" s="0"/>
      <c r="NP82" s="0"/>
      <c r="NQ82" s="0"/>
      <c r="NR82" s="0"/>
      <c r="NS82" s="0"/>
      <c r="NT82" s="0"/>
      <c r="NU82" s="0"/>
      <c r="NV82" s="0"/>
      <c r="NW82" s="0"/>
      <c r="NX82" s="0"/>
      <c r="NY82" s="0"/>
      <c r="NZ82" s="0"/>
      <c r="OA82" s="0"/>
      <c r="OB82" s="0"/>
      <c r="OC82" s="0"/>
      <c r="OD82" s="0"/>
      <c r="OE82" s="0"/>
      <c r="OF82" s="0"/>
      <c r="OG82" s="0"/>
      <c r="OH82" s="0"/>
      <c r="OI82" s="0"/>
      <c r="OJ82" s="0"/>
      <c r="OK82" s="0"/>
      <c r="OL82" s="0"/>
      <c r="OM82" s="0"/>
      <c r="ON82" s="0"/>
      <c r="OO82" s="0"/>
      <c r="OP82" s="0"/>
      <c r="OQ82" s="0"/>
      <c r="OR82" s="0"/>
      <c r="OS82" s="0"/>
      <c r="OT82" s="0"/>
      <c r="OU82" s="0"/>
      <c r="OV82" s="0"/>
      <c r="OW82" s="0"/>
      <c r="OX82" s="0"/>
      <c r="OY82" s="0"/>
      <c r="OZ82" s="0"/>
      <c r="PA82" s="0"/>
      <c r="PB82" s="0"/>
      <c r="PC82" s="0"/>
      <c r="PD82" s="0"/>
      <c r="PE82" s="0"/>
      <c r="PF82" s="0"/>
      <c r="PG82" s="0"/>
      <c r="PH82" s="0"/>
      <c r="PI82" s="0"/>
      <c r="PJ82" s="0"/>
      <c r="PK82" s="0"/>
      <c r="PL82" s="0"/>
      <c r="PM82" s="0"/>
      <c r="PN82" s="0"/>
      <c r="PO82" s="0"/>
      <c r="PP82" s="0"/>
      <c r="PQ82" s="0"/>
      <c r="PR82" s="0"/>
      <c r="PS82" s="0"/>
      <c r="PT82" s="0"/>
      <c r="PU82" s="0"/>
      <c r="PV82" s="0"/>
      <c r="PW82" s="0"/>
      <c r="PX82" s="0"/>
      <c r="PY82" s="0"/>
      <c r="PZ82" s="0"/>
      <c r="QA82" s="0"/>
      <c r="QB82" s="0"/>
      <c r="QC82" s="0"/>
      <c r="QD82" s="0"/>
      <c r="QE82" s="0"/>
      <c r="QF82" s="0"/>
      <c r="QG82" s="0"/>
      <c r="QH82" s="0"/>
      <c r="QI82" s="0"/>
      <c r="QJ82" s="0"/>
      <c r="QK82" s="0"/>
      <c r="QL82" s="0"/>
      <c r="QM82" s="0"/>
      <c r="QN82" s="0"/>
      <c r="QO82" s="0"/>
      <c r="QP82" s="0"/>
      <c r="QQ82" s="0"/>
      <c r="QR82" s="0"/>
      <c r="QS82" s="0"/>
      <c r="QT82" s="0"/>
      <c r="QU82" s="0"/>
      <c r="QV82" s="0"/>
      <c r="QW82" s="0"/>
      <c r="QX82" s="0"/>
      <c r="QY82" s="0"/>
      <c r="QZ82" s="0"/>
      <c r="RA82" s="0"/>
      <c r="RB82" s="0"/>
      <c r="RC82" s="0"/>
      <c r="RD82" s="0"/>
      <c r="RE82" s="0"/>
      <c r="RF82" s="0"/>
      <c r="RG82" s="0"/>
      <c r="RH82" s="0"/>
      <c r="RI82" s="0"/>
      <c r="RJ82" s="0"/>
      <c r="RK82" s="0"/>
      <c r="RL82" s="0"/>
      <c r="RM82" s="0"/>
      <c r="RN82" s="0"/>
      <c r="RO82" s="0"/>
      <c r="RP82" s="0"/>
      <c r="RQ82" s="0"/>
      <c r="RR82" s="0"/>
      <c r="RS82" s="0"/>
      <c r="RT82" s="0"/>
      <c r="RU82" s="0"/>
      <c r="RV82" s="0"/>
      <c r="RW82" s="0"/>
      <c r="RX82" s="0"/>
      <c r="RY82" s="0"/>
      <c r="RZ82" s="0"/>
      <c r="SA82" s="0"/>
      <c r="SB82" s="0"/>
      <c r="SC82" s="0"/>
      <c r="SD82" s="0"/>
      <c r="SE82" s="0"/>
      <c r="SF82" s="0"/>
      <c r="SG82" s="0"/>
      <c r="SH82" s="0"/>
      <c r="SI82" s="0"/>
      <c r="SJ82" s="0"/>
      <c r="SK82" s="0"/>
      <c r="SL82" s="0"/>
      <c r="SM82" s="0"/>
      <c r="SN82" s="0"/>
      <c r="SO82" s="0"/>
      <c r="SP82" s="0"/>
      <c r="SQ82" s="0"/>
      <c r="SR82" s="0"/>
      <c r="SS82" s="0"/>
      <c r="ST82" s="0"/>
      <c r="SU82" s="0"/>
      <c r="SV82" s="0"/>
      <c r="SW82" s="0"/>
      <c r="SX82" s="0"/>
      <c r="SY82" s="0"/>
      <c r="SZ82" s="0"/>
      <c r="TA82" s="0"/>
      <c r="TB82" s="0"/>
      <c r="TC82" s="0"/>
      <c r="TD82" s="0"/>
      <c r="TE82" s="0"/>
      <c r="TF82" s="0"/>
      <c r="TG82" s="0"/>
      <c r="TH82" s="0"/>
      <c r="TI82" s="0"/>
      <c r="TJ82" s="0"/>
      <c r="TK82" s="0"/>
      <c r="TL82" s="0"/>
      <c r="TM82" s="0"/>
      <c r="TN82" s="0"/>
      <c r="TO82" s="0"/>
      <c r="TP82" s="0"/>
      <c r="TQ82" s="0"/>
      <c r="TR82" s="0"/>
      <c r="TS82" s="0"/>
      <c r="TT82" s="0"/>
      <c r="TU82" s="0"/>
      <c r="TV82" s="0"/>
      <c r="TW82" s="0"/>
      <c r="TX82" s="0"/>
      <c r="TY82" s="0"/>
      <c r="TZ82" s="0"/>
      <c r="UA82" s="0"/>
      <c r="UB82" s="0"/>
      <c r="UC82" s="0"/>
      <c r="UD82" s="0"/>
      <c r="UE82" s="0"/>
      <c r="UF82" s="0"/>
      <c r="UG82" s="0"/>
      <c r="UH82" s="0"/>
      <c r="UI82" s="0"/>
      <c r="UJ82" s="0"/>
      <c r="UK82" s="0"/>
      <c r="UL82" s="0"/>
      <c r="UM82" s="0"/>
      <c r="UN82" s="0"/>
      <c r="UO82" s="0"/>
      <c r="UP82" s="0"/>
      <c r="UQ82" s="0"/>
      <c r="UR82" s="0"/>
      <c r="US82" s="0"/>
      <c r="UT82" s="0"/>
      <c r="UU82" s="0"/>
      <c r="UV82" s="0"/>
      <c r="UW82" s="0"/>
      <c r="UX82" s="0"/>
      <c r="UY82" s="0"/>
      <c r="UZ82" s="0"/>
      <c r="VA82" s="0"/>
      <c r="VB82" s="0"/>
      <c r="VC82" s="0"/>
      <c r="VD82" s="0"/>
      <c r="VE82" s="0"/>
      <c r="VF82" s="0"/>
      <c r="VG82" s="0"/>
      <c r="VH82" s="0"/>
      <c r="VI82" s="0"/>
      <c r="VJ82" s="0"/>
      <c r="VK82" s="0"/>
      <c r="VL82" s="0"/>
      <c r="VM82" s="0"/>
      <c r="VN82" s="0"/>
      <c r="VO82" s="0"/>
      <c r="VP82" s="0"/>
      <c r="VQ82" s="0"/>
      <c r="VR82" s="0"/>
      <c r="VS82" s="0"/>
      <c r="VT82" s="0"/>
      <c r="VU82" s="0"/>
      <c r="VV82" s="0"/>
      <c r="VW82" s="0"/>
      <c r="VX82" s="0"/>
      <c r="VY82" s="0"/>
      <c r="VZ82" s="0"/>
      <c r="WA82" s="0"/>
      <c r="WB82" s="0"/>
      <c r="WC82" s="0"/>
      <c r="WD82" s="0"/>
      <c r="WE82" s="0"/>
      <c r="WF82" s="0"/>
      <c r="WG82" s="0"/>
      <c r="WH82" s="0"/>
      <c r="WI82" s="0"/>
      <c r="WJ82" s="0"/>
      <c r="WK82" s="0"/>
      <c r="WL82" s="0"/>
      <c r="WM82" s="0"/>
      <c r="WN82" s="0"/>
      <c r="WO82" s="0"/>
      <c r="WP82" s="0"/>
      <c r="WQ82" s="0"/>
      <c r="WR82" s="0"/>
      <c r="WS82" s="0"/>
      <c r="WT82" s="0"/>
      <c r="WU82" s="0"/>
      <c r="WV82" s="0"/>
      <c r="WW82" s="0"/>
      <c r="WX82" s="0"/>
      <c r="WY82" s="0"/>
      <c r="WZ82" s="0"/>
      <c r="XA82" s="0"/>
      <c r="XB82" s="0"/>
      <c r="XC82" s="0"/>
      <c r="XD82" s="0"/>
      <c r="XE82" s="0"/>
      <c r="XF82" s="0"/>
      <c r="XG82" s="0"/>
      <c r="XH82" s="0"/>
      <c r="XI82" s="0"/>
      <c r="XJ82" s="0"/>
      <c r="XK82" s="0"/>
      <c r="XL82" s="0"/>
      <c r="XM82" s="0"/>
      <c r="XN82" s="0"/>
      <c r="XO82" s="0"/>
      <c r="XP82" s="0"/>
      <c r="XQ82" s="0"/>
      <c r="XR82" s="0"/>
      <c r="XS82" s="0"/>
      <c r="XT82" s="0"/>
      <c r="XU82" s="0"/>
      <c r="XV82" s="0"/>
      <c r="XW82" s="0"/>
      <c r="XX82" s="0"/>
      <c r="XY82" s="0"/>
      <c r="XZ82" s="0"/>
      <c r="YA82" s="0"/>
      <c r="YB82" s="0"/>
      <c r="YC82" s="0"/>
      <c r="YD82" s="0"/>
      <c r="YE82" s="0"/>
      <c r="YF82" s="0"/>
      <c r="YG82" s="0"/>
      <c r="YH82" s="0"/>
      <c r="YI82" s="0"/>
      <c r="YJ82" s="0"/>
      <c r="YK82" s="0"/>
      <c r="YL82" s="0"/>
      <c r="YM82" s="0"/>
      <c r="YN82" s="0"/>
      <c r="YO82" s="0"/>
      <c r="YP82" s="0"/>
      <c r="YQ82" s="0"/>
      <c r="YR82" s="0"/>
      <c r="YS82" s="0"/>
      <c r="YT82" s="0"/>
      <c r="YU82" s="0"/>
      <c r="YV82" s="0"/>
      <c r="YW82" s="0"/>
      <c r="YX82" s="0"/>
      <c r="YY82" s="0"/>
      <c r="YZ82" s="0"/>
      <c r="ZA82" s="0"/>
      <c r="ZB82" s="0"/>
      <c r="ZC82" s="0"/>
      <c r="ZD82" s="0"/>
      <c r="ZE82" s="0"/>
      <c r="ZF82" s="0"/>
      <c r="ZG82" s="0"/>
      <c r="ZH82" s="0"/>
      <c r="ZI82" s="0"/>
      <c r="ZJ82" s="0"/>
      <c r="ZK82" s="0"/>
      <c r="ZL82" s="0"/>
      <c r="ZM82" s="0"/>
      <c r="ZN82" s="0"/>
      <c r="ZO82" s="0"/>
      <c r="ZP82" s="0"/>
      <c r="ZQ82" s="0"/>
      <c r="ZR82" s="0"/>
      <c r="ZS82" s="0"/>
      <c r="ZT82" s="0"/>
      <c r="ZU82" s="0"/>
      <c r="ZV82" s="0"/>
      <c r="ZW82" s="0"/>
      <c r="ZX82" s="0"/>
      <c r="ZY82" s="0"/>
      <c r="ZZ82" s="0"/>
      <c r="AAA82" s="0"/>
      <c r="AAB82" s="0"/>
      <c r="AAC82" s="0"/>
      <c r="AAD82" s="0"/>
      <c r="AAE82" s="0"/>
      <c r="AAF82" s="0"/>
      <c r="AAG82" s="0"/>
      <c r="AAH82" s="0"/>
      <c r="AAI82" s="0"/>
      <c r="AAJ82" s="0"/>
      <c r="AAK82" s="0"/>
      <c r="AAL82" s="0"/>
      <c r="AAM82" s="0"/>
      <c r="AAN82" s="0"/>
      <c r="AAO82" s="0"/>
      <c r="AAP82" s="0"/>
      <c r="AAQ82" s="0"/>
      <c r="AAR82" s="0"/>
      <c r="AAS82" s="0"/>
      <c r="AAT82" s="0"/>
      <c r="AAU82" s="0"/>
      <c r="AAV82" s="0"/>
      <c r="AAW82" s="0"/>
      <c r="AAX82" s="0"/>
      <c r="AAY82" s="0"/>
      <c r="AAZ82" s="0"/>
      <c r="ABA82" s="0"/>
      <c r="ABB82" s="0"/>
      <c r="ABC82" s="0"/>
      <c r="ABD82" s="0"/>
      <c r="ABE82" s="0"/>
      <c r="ABF82" s="0"/>
      <c r="ABG82" s="0"/>
      <c r="ABH82" s="0"/>
      <c r="ABI82" s="0"/>
      <c r="ABJ82" s="0"/>
      <c r="ABK82" s="0"/>
      <c r="ABL82" s="0"/>
      <c r="ABM82" s="0"/>
      <c r="ABN82" s="0"/>
      <c r="ABO82" s="0"/>
      <c r="ABP82" s="0"/>
      <c r="ABQ82" s="0"/>
      <c r="ABR82" s="0"/>
      <c r="ABS82" s="0"/>
      <c r="ABT82" s="0"/>
      <c r="ABU82" s="0"/>
      <c r="ABV82" s="0"/>
      <c r="ABW82" s="0"/>
      <c r="ABX82" s="0"/>
      <c r="ABY82" s="0"/>
      <c r="ABZ82" s="0"/>
      <c r="ACA82" s="0"/>
      <c r="ACB82" s="0"/>
      <c r="ACC82" s="0"/>
      <c r="ACD82" s="0"/>
      <c r="ACE82" s="0"/>
      <c r="ACF82" s="0"/>
      <c r="ACG82" s="0"/>
      <c r="ACH82" s="0"/>
      <c r="ACI82" s="0"/>
      <c r="ACJ82" s="0"/>
      <c r="ACK82" s="0"/>
      <c r="ACL82" s="0"/>
      <c r="ACM82" s="0"/>
      <c r="ACN82" s="0"/>
      <c r="ACO82" s="0"/>
      <c r="ACP82" s="0"/>
      <c r="ACQ82" s="0"/>
      <c r="ACR82" s="0"/>
      <c r="ACS82" s="0"/>
      <c r="ACT82" s="0"/>
      <c r="ACU82" s="0"/>
      <c r="ACV82" s="0"/>
      <c r="ACW82" s="0"/>
      <c r="ACX82" s="0"/>
      <c r="ACY82" s="0"/>
      <c r="ACZ82" s="0"/>
      <c r="ADA82" s="0"/>
      <c r="ADB82" s="0"/>
      <c r="ADC82" s="0"/>
      <c r="ADD82" s="0"/>
      <c r="ADE82" s="0"/>
      <c r="ADF82" s="0"/>
      <c r="ADG82" s="0"/>
      <c r="ADH82" s="0"/>
      <c r="ADI82" s="0"/>
      <c r="ADJ82" s="0"/>
      <c r="ADK82" s="0"/>
      <c r="ADL82" s="0"/>
      <c r="ADM82" s="0"/>
      <c r="ADN82" s="0"/>
      <c r="ADO82" s="0"/>
      <c r="ADP82" s="0"/>
      <c r="ADQ82" s="0"/>
      <c r="ADR82" s="0"/>
      <c r="ADS82" s="0"/>
      <c r="ADT82" s="0"/>
      <c r="ADU82" s="0"/>
      <c r="ADV82" s="0"/>
      <c r="ADW82" s="0"/>
      <c r="ADX82" s="0"/>
      <c r="ADY82" s="0"/>
      <c r="ADZ82" s="0"/>
      <c r="AEA82" s="0"/>
      <c r="AEB82" s="0"/>
      <c r="AEC82" s="0"/>
      <c r="AED82" s="0"/>
      <c r="AEE82" s="0"/>
      <c r="AEF82" s="0"/>
      <c r="AEG82" s="0"/>
      <c r="AEH82" s="0"/>
      <c r="AEI82" s="0"/>
      <c r="AEJ82" s="0"/>
      <c r="AEK82" s="0"/>
      <c r="AEL82" s="0"/>
      <c r="AEM82" s="0"/>
      <c r="AEN82" s="0"/>
      <c r="AEO82" s="0"/>
      <c r="AEP82" s="0"/>
      <c r="AEQ82" s="0"/>
      <c r="AER82" s="0"/>
      <c r="AES82" s="0"/>
      <c r="AET82" s="0"/>
      <c r="AEU82" s="0"/>
      <c r="AEV82" s="0"/>
      <c r="AEW82" s="0"/>
      <c r="AEX82" s="0"/>
      <c r="AEY82" s="0"/>
      <c r="AEZ82" s="0"/>
      <c r="AFA82" s="0"/>
      <c r="AFB82" s="0"/>
      <c r="AFC82" s="0"/>
      <c r="AFD82" s="0"/>
      <c r="AFE82" s="0"/>
      <c r="AFF82" s="0"/>
      <c r="AFG82" s="0"/>
      <c r="AFH82" s="0"/>
      <c r="AFI82" s="0"/>
      <c r="AFJ82" s="0"/>
      <c r="AFK82" s="0"/>
      <c r="AFL82" s="0"/>
      <c r="AFM82" s="0"/>
      <c r="AFN82" s="0"/>
      <c r="AFO82" s="0"/>
      <c r="AFP82" s="0"/>
      <c r="AFQ82" s="0"/>
      <c r="AFR82" s="0"/>
      <c r="AFS82" s="0"/>
      <c r="AFT82" s="0"/>
      <c r="AFU82" s="0"/>
      <c r="AFV82" s="0"/>
      <c r="AFW82" s="0"/>
      <c r="AFX82" s="0"/>
      <c r="AFY82" s="0"/>
      <c r="AFZ82" s="0"/>
      <c r="AGA82" s="0"/>
      <c r="AGB82" s="0"/>
      <c r="AGC82" s="0"/>
      <c r="AGD82" s="0"/>
      <c r="AGE82" s="0"/>
      <c r="AGF82" s="0"/>
      <c r="AGG82" s="0"/>
      <c r="AGH82" s="0"/>
      <c r="AGI82" s="0"/>
      <c r="AGJ82" s="0"/>
      <c r="AGK82" s="0"/>
      <c r="AGL82" s="0"/>
      <c r="AGM82" s="0"/>
      <c r="AGN82" s="0"/>
      <c r="AGO82" s="0"/>
      <c r="AGP82" s="0"/>
      <c r="AGQ82" s="0"/>
      <c r="AGR82" s="0"/>
      <c r="AGS82" s="0"/>
      <c r="AGT82" s="0"/>
      <c r="AGU82" s="0"/>
      <c r="AGV82" s="0"/>
      <c r="AGW82" s="0"/>
      <c r="AGX82" s="0"/>
      <c r="AGY82" s="0"/>
      <c r="AGZ82" s="0"/>
      <c r="AHA82" s="0"/>
      <c r="AHB82" s="0"/>
      <c r="AHC82" s="0"/>
      <c r="AHD82" s="0"/>
      <c r="AHE82" s="0"/>
      <c r="AHF82" s="0"/>
      <c r="AHG82" s="0"/>
      <c r="AHH82" s="0"/>
      <c r="AHI82" s="0"/>
      <c r="AHJ82" s="0"/>
      <c r="AHK82" s="0"/>
      <c r="AHL82" s="0"/>
      <c r="AHM82" s="0"/>
      <c r="AHN82" s="0"/>
      <c r="AHO82" s="0"/>
      <c r="AHP82" s="0"/>
      <c r="AHQ82" s="0"/>
      <c r="AHR82" s="0"/>
      <c r="AHS82" s="0"/>
      <c r="AHT82" s="0"/>
      <c r="AHU82" s="0"/>
      <c r="AHV82" s="0"/>
      <c r="AHW82" s="0"/>
      <c r="AHX82" s="0"/>
      <c r="AHY82" s="0"/>
      <c r="AHZ82" s="0"/>
      <c r="AIA82" s="0"/>
      <c r="AIB82" s="0"/>
      <c r="AIC82" s="0"/>
      <c r="AID82" s="0"/>
      <c r="AIE82" s="0"/>
      <c r="AIF82" s="0"/>
      <c r="AIG82" s="0"/>
      <c r="AIH82" s="0"/>
      <c r="AII82" s="0"/>
      <c r="AIJ82" s="0"/>
      <c r="AIK82" s="0"/>
      <c r="AIL82" s="0"/>
      <c r="AIM82" s="0"/>
      <c r="AIN82" s="0"/>
      <c r="AIO82" s="0"/>
      <c r="AIP82" s="0"/>
      <c r="AIQ82" s="0"/>
      <c r="AIR82" s="0"/>
      <c r="AIS82" s="0"/>
      <c r="AIT82" s="0"/>
      <c r="AIU82" s="0"/>
      <c r="AIV82" s="0"/>
      <c r="AIW82" s="0"/>
      <c r="AIX82" s="0"/>
      <c r="AIY82" s="0"/>
      <c r="AIZ82" s="0"/>
      <c r="AJA82" s="0"/>
      <c r="AJB82" s="0"/>
      <c r="AJC82" s="0"/>
      <c r="AJD82" s="0"/>
      <c r="AJE82" s="0"/>
      <c r="AJF82" s="0"/>
      <c r="AJG82" s="0"/>
      <c r="AJH82" s="0"/>
      <c r="AJI82" s="0"/>
      <c r="AJJ82" s="0"/>
      <c r="AJK82" s="0"/>
      <c r="AJL82" s="0"/>
      <c r="AJM82" s="0"/>
      <c r="AJN82" s="0"/>
      <c r="AJO82" s="0"/>
      <c r="AJP82" s="0"/>
      <c r="AJQ82" s="0"/>
      <c r="AJR82" s="0"/>
      <c r="AJS82" s="0"/>
      <c r="AJT82" s="0"/>
      <c r="AJU82" s="0"/>
      <c r="AJV82" s="0"/>
      <c r="AJW82" s="0"/>
      <c r="AJX82" s="0"/>
      <c r="AJY82" s="0"/>
      <c r="AJZ82" s="0"/>
      <c r="AKA82" s="0"/>
      <c r="AKB82" s="0"/>
      <c r="AKC82" s="0"/>
      <c r="AKD82" s="0"/>
      <c r="AKE82" s="0"/>
      <c r="AKF82" s="0"/>
      <c r="AKG82" s="0"/>
      <c r="AKH82" s="0"/>
      <c r="AKI82" s="0"/>
      <c r="AKJ82" s="0"/>
      <c r="AKK82" s="0"/>
      <c r="AKL82" s="0"/>
      <c r="AKM82" s="0"/>
      <c r="AKN82" s="0"/>
      <c r="AKO82" s="0"/>
      <c r="AKP82" s="0"/>
      <c r="AKQ82" s="0"/>
      <c r="AKR82" s="0"/>
      <c r="AKS82" s="0"/>
      <c r="AKT82" s="0"/>
      <c r="AKU82" s="0"/>
      <c r="AKV82" s="0"/>
      <c r="AKW82" s="0"/>
      <c r="AKX82" s="0"/>
      <c r="AKY82" s="0"/>
      <c r="AKZ82" s="0"/>
      <c r="ALA82" s="0"/>
      <c r="ALB82" s="0"/>
      <c r="ALC82" s="0"/>
      <c r="ALD82" s="0"/>
      <c r="ALE82" s="0"/>
      <c r="ALF82" s="0"/>
      <c r="ALG82" s="0"/>
      <c r="ALH82" s="0"/>
      <c r="ALI82" s="0"/>
      <c r="ALJ82" s="0"/>
      <c r="ALK82" s="0"/>
      <c r="ALL82" s="0"/>
      <c r="ALM82" s="0"/>
      <c r="ALN82" s="0"/>
      <c r="ALO82" s="0"/>
      <c r="ALP82" s="0"/>
      <c r="ALQ82" s="0"/>
      <c r="ALR82" s="0"/>
      <c r="ALS82" s="0"/>
      <c r="ALT82" s="0"/>
      <c r="ALU82" s="0"/>
      <c r="ALV82" s="0"/>
      <c r="ALW82" s="0"/>
      <c r="ALX82" s="0"/>
      <c r="ALY82" s="0"/>
      <c r="ALZ82" s="0"/>
      <c r="AMA82" s="0"/>
      <c r="AMB82" s="0"/>
      <c r="AMC82" s="0"/>
      <c r="AMD82" s="0"/>
      <c r="AME82" s="0"/>
      <c r="AMF82" s="0"/>
      <c r="AMG82" s="0"/>
      <c r="AMH82" s="0"/>
      <c r="AMI82" s="0"/>
      <c r="AMJ82" s="0"/>
    </row>
    <row r="83" customFormat="false" ht="15.75" hidden="false" customHeight="false" outlineLevel="0" collapsed="false">
      <c r="A83" s="136"/>
      <c r="B83" s="35"/>
      <c r="C83" s="35"/>
      <c r="D83" s="35"/>
      <c r="E83" s="35"/>
      <c r="F83" s="35" t="n">
        <v>1</v>
      </c>
      <c r="G83" s="35" t="n">
        <v>6000</v>
      </c>
      <c r="H83" s="35" t="n">
        <f aca="false">(G83*F83)+1100+600</f>
        <v>7700</v>
      </c>
      <c r="I83" s="36" t="s">
        <v>6038</v>
      </c>
      <c r="J83" s="37" t="n">
        <v>7700</v>
      </c>
      <c r="K83" s="35" t="n">
        <v>0</v>
      </c>
      <c r="L83" s="35"/>
      <c r="M83" s="0"/>
      <c r="N83" s="0"/>
      <c r="O83" s="0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0"/>
      <c r="AC83" s="0"/>
      <c r="AD83" s="0"/>
      <c r="AE83" s="0"/>
      <c r="AF83" s="0"/>
      <c r="AG83" s="0"/>
      <c r="AH83" s="0"/>
      <c r="AI83" s="0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0"/>
      <c r="BD83" s="0"/>
      <c r="BE83" s="0"/>
      <c r="BF83" s="0"/>
      <c r="BG83" s="0"/>
      <c r="BH83" s="0"/>
      <c r="BI83" s="0"/>
      <c r="BJ83" s="0"/>
      <c r="BK83" s="0"/>
      <c r="BL83" s="0"/>
      <c r="BM83" s="0"/>
      <c r="BN83" s="0"/>
      <c r="BO83" s="0"/>
      <c r="BP83" s="0"/>
      <c r="BQ83" s="0"/>
      <c r="BR83" s="0"/>
      <c r="BS83" s="0"/>
      <c r="BT83" s="0"/>
      <c r="BU83" s="0"/>
      <c r="BV83" s="0"/>
      <c r="BW83" s="0"/>
      <c r="BX83" s="0"/>
      <c r="BY83" s="0"/>
      <c r="BZ83" s="0"/>
      <c r="CA83" s="0"/>
      <c r="CB83" s="0"/>
      <c r="CC83" s="0"/>
      <c r="CD83" s="0"/>
      <c r="CE83" s="0"/>
      <c r="CF83" s="0"/>
      <c r="CG83" s="0"/>
      <c r="CH83" s="0"/>
      <c r="CI83" s="0"/>
      <c r="CJ83" s="0"/>
      <c r="CK83" s="0"/>
      <c r="CL83" s="0"/>
      <c r="CM83" s="0"/>
      <c r="CN83" s="0"/>
      <c r="CO83" s="0"/>
      <c r="CP83" s="0"/>
      <c r="CQ83" s="0"/>
      <c r="CR83" s="0"/>
      <c r="CS83" s="0"/>
      <c r="CT83" s="0"/>
      <c r="CU83" s="0"/>
      <c r="CV83" s="0"/>
      <c r="CW83" s="0"/>
      <c r="CX83" s="0"/>
      <c r="CY83" s="0"/>
      <c r="CZ83" s="0"/>
      <c r="DA83" s="0"/>
      <c r="DB83" s="0"/>
      <c r="DC83" s="0"/>
      <c r="DD83" s="0"/>
      <c r="DE83" s="0"/>
      <c r="DF83" s="0"/>
      <c r="DG83" s="0"/>
      <c r="DH83" s="0"/>
      <c r="DI83" s="0"/>
      <c r="DJ83" s="0"/>
      <c r="DK83" s="0"/>
      <c r="DL83" s="0"/>
      <c r="DM83" s="0"/>
      <c r="DN83" s="0"/>
      <c r="DO83" s="0"/>
      <c r="DP83" s="0"/>
      <c r="DQ83" s="0"/>
      <c r="DR83" s="0"/>
      <c r="DS83" s="0"/>
      <c r="DT83" s="0"/>
      <c r="DU83" s="0"/>
      <c r="DV83" s="0"/>
      <c r="DW83" s="0"/>
      <c r="DX83" s="0"/>
      <c r="DY83" s="0"/>
      <c r="DZ83" s="0"/>
      <c r="EA83" s="0"/>
      <c r="EB83" s="0"/>
      <c r="EC83" s="0"/>
      <c r="ED83" s="0"/>
      <c r="EE83" s="0"/>
      <c r="EF83" s="0"/>
      <c r="EG83" s="0"/>
      <c r="EH83" s="0"/>
      <c r="EI83" s="0"/>
      <c r="EJ83" s="0"/>
      <c r="EK83" s="0"/>
      <c r="EL83" s="0"/>
      <c r="EM83" s="0"/>
      <c r="EN83" s="0"/>
      <c r="EO83" s="0"/>
      <c r="EP83" s="0"/>
      <c r="EQ83" s="0"/>
      <c r="ER83" s="0"/>
      <c r="ES83" s="0"/>
      <c r="ET83" s="0"/>
      <c r="EU83" s="0"/>
      <c r="EV83" s="0"/>
      <c r="EW83" s="0"/>
      <c r="EX83" s="0"/>
      <c r="EY83" s="0"/>
      <c r="EZ83" s="0"/>
      <c r="FA83" s="0"/>
      <c r="FB83" s="0"/>
      <c r="FC83" s="0"/>
      <c r="FD83" s="0"/>
      <c r="FE83" s="0"/>
      <c r="FF83" s="0"/>
      <c r="FG83" s="0"/>
      <c r="FH83" s="0"/>
      <c r="FI83" s="0"/>
      <c r="FJ83" s="0"/>
      <c r="FK83" s="0"/>
      <c r="FL83" s="0"/>
      <c r="FM83" s="0"/>
      <c r="FN83" s="0"/>
      <c r="FO83" s="0"/>
      <c r="FP83" s="0"/>
      <c r="FQ83" s="0"/>
      <c r="FR83" s="0"/>
      <c r="FS83" s="0"/>
      <c r="FT83" s="0"/>
      <c r="FU83" s="0"/>
      <c r="FV83" s="0"/>
      <c r="FW83" s="0"/>
      <c r="FX83" s="0"/>
      <c r="FY83" s="0"/>
      <c r="FZ83" s="0"/>
      <c r="GA83" s="0"/>
      <c r="GB83" s="0"/>
      <c r="GC83" s="0"/>
      <c r="GD83" s="0"/>
      <c r="GE83" s="0"/>
      <c r="GF83" s="0"/>
      <c r="GG83" s="0"/>
      <c r="GH83" s="0"/>
      <c r="GI83" s="0"/>
      <c r="GJ83" s="0"/>
      <c r="GK83" s="0"/>
      <c r="GL83" s="0"/>
      <c r="GM83" s="0"/>
      <c r="GN83" s="0"/>
      <c r="GO83" s="0"/>
      <c r="GP83" s="0"/>
      <c r="GQ83" s="0"/>
      <c r="GR83" s="0"/>
      <c r="GS83" s="0"/>
      <c r="GT83" s="0"/>
      <c r="GU83" s="0"/>
      <c r="GV83" s="0"/>
      <c r="GW83" s="0"/>
      <c r="GX83" s="0"/>
      <c r="GY83" s="0"/>
      <c r="GZ83" s="0"/>
      <c r="HA83" s="0"/>
      <c r="HB83" s="0"/>
      <c r="HC83" s="0"/>
      <c r="HD83" s="0"/>
      <c r="HE83" s="0"/>
      <c r="HF83" s="0"/>
      <c r="HG83" s="0"/>
      <c r="HH83" s="0"/>
      <c r="HI83" s="0"/>
      <c r="HJ83" s="0"/>
      <c r="HK83" s="0"/>
      <c r="HL83" s="0"/>
      <c r="HM83" s="0"/>
      <c r="HN83" s="0"/>
      <c r="HO83" s="0"/>
      <c r="HP83" s="0"/>
      <c r="HQ83" s="0"/>
      <c r="HR83" s="0"/>
      <c r="HS83" s="0"/>
      <c r="HT83" s="0"/>
      <c r="HU83" s="0"/>
      <c r="HV83" s="0"/>
      <c r="HW83" s="0"/>
      <c r="HX83" s="0"/>
      <c r="HY83" s="0"/>
      <c r="HZ83" s="0"/>
      <c r="IA83" s="0"/>
      <c r="IB83" s="0"/>
      <c r="IC83" s="0"/>
      <c r="ID83" s="0"/>
      <c r="IE83" s="0"/>
      <c r="IF83" s="0"/>
      <c r="IG83" s="0"/>
      <c r="IH83" s="0"/>
      <c r="II83" s="0"/>
      <c r="IJ83" s="0"/>
      <c r="IK83" s="0"/>
      <c r="IL83" s="0"/>
      <c r="IM83" s="0"/>
      <c r="IN83" s="0"/>
      <c r="IO83" s="0"/>
      <c r="IP83" s="0"/>
      <c r="IQ83" s="0"/>
      <c r="IR83" s="0"/>
      <c r="IS83" s="0"/>
      <c r="IT83" s="0"/>
      <c r="IU83" s="0"/>
      <c r="IV83" s="0"/>
      <c r="IW83" s="0"/>
      <c r="IX83" s="0"/>
      <c r="IY83" s="0"/>
      <c r="IZ83" s="0"/>
      <c r="JA83" s="0"/>
      <c r="JB83" s="0"/>
      <c r="JC83" s="0"/>
      <c r="JD83" s="0"/>
      <c r="JE83" s="0"/>
      <c r="JF83" s="0"/>
      <c r="JG83" s="0"/>
      <c r="JH83" s="0"/>
      <c r="JI83" s="0"/>
      <c r="JJ83" s="0"/>
      <c r="JK83" s="0"/>
      <c r="JL83" s="0"/>
      <c r="JM83" s="0"/>
      <c r="JN83" s="0"/>
      <c r="JO83" s="0"/>
      <c r="JP83" s="0"/>
      <c r="JQ83" s="0"/>
      <c r="JR83" s="0"/>
      <c r="JS83" s="0"/>
      <c r="JT83" s="0"/>
      <c r="JU83" s="0"/>
      <c r="JV83" s="0"/>
      <c r="JW83" s="0"/>
      <c r="JX83" s="0"/>
      <c r="JY83" s="0"/>
      <c r="JZ83" s="0"/>
      <c r="KA83" s="0"/>
      <c r="KB83" s="0"/>
      <c r="KC83" s="0"/>
      <c r="KD83" s="0"/>
      <c r="KE83" s="0"/>
      <c r="KF83" s="0"/>
      <c r="KG83" s="0"/>
      <c r="KH83" s="0"/>
      <c r="KI83" s="0"/>
      <c r="KJ83" s="0"/>
      <c r="KK83" s="0"/>
      <c r="KL83" s="0"/>
      <c r="KM83" s="0"/>
      <c r="KN83" s="0"/>
      <c r="KO83" s="0"/>
      <c r="KP83" s="0"/>
      <c r="KQ83" s="0"/>
      <c r="KR83" s="0"/>
      <c r="KS83" s="0"/>
      <c r="KT83" s="0"/>
      <c r="KU83" s="0"/>
      <c r="KV83" s="0"/>
      <c r="KW83" s="0"/>
      <c r="KX83" s="0"/>
      <c r="KY83" s="0"/>
      <c r="KZ83" s="0"/>
      <c r="LA83" s="0"/>
      <c r="LB83" s="0"/>
      <c r="LC83" s="0"/>
      <c r="LD83" s="0"/>
      <c r="LE83" s="0"/>
      <c r="LF83" s="0"/>
      <c r="LG83" s="0"/>
      <c r="LH83" s="0"/>
      <c r="LI83" s="0"/>
      <c r="LJ83" s="0"/>
      <c r="LK83" s="0"/>
      <c r="LL83" s="0"/>
      <c r="LM83" s="0"/>
      <c r="LN83" s="0"/>
      <c r="LO83" s="0"/>
      <c r="LP83" s="0"/>
      <c r="LQ83" s="0"/>
      <c r="LR83" s="0"/>
      <c r="LS83" s="0"/>
      <c r="LT83" s="0"/>
      <c r="LU83" s="0"/>
      <c r="LV83" s="0"/>
      <c r="LW83" s="0"/>
      <c r="LX83" s="0"/>
      <c r="LY83" s="0"/>
      <c r="LZ83" s="0"/>
      <c r="MA83" s="0"/>
      <c r="MB83" s="0"/>
      <c r="MC83" s="0"/>
      <c r="MD83" s="0"/>
      <c r="ME83" s="0"/>
      <c r="MF83" s="0"/>
      <c r="MG83" s="0"/>
      <c r="MH83" s="0"/>
      <c r="MI83" s="0"/>
      <c r="MJ83" s="0"/>
      <c r="MK83" s="0"/>
      <c r="ML83" s="0"/>
      <c r="MM83" s="0"/>
      <c r="MN83" s="0"/>
      <c r="MO83" s="0"/>
      <c r="MP83" s="0"/>
      <c r="MQ83" s="0"/>
      <c r="MR83" s="0"/>
      <c r="MS83" s="0"/>
      <c r="MT83" s="0"/>
      <c r="MU83" s="0"/>
      <c r="MV83" s="0"/>
      <c r="MW83" s="0"/>
      <c r="MX83" s="0"/>
      <c r="MY83" s="0"/>
      <c r="MZ83" s="0"/>
      <c r="NA83" s="0"/>
      <c r="NB83" s="0"/>
      <c r="NC83" s="0"/>
      <c r="ND83" s="0"/>
      <c r="NE83" s="0"/>
      <c r="NF83" s="0"/>
      <c r="NG83" s="0"/>
      <c r="NH83" s="0"/>
      <c r="NI83" s="0"/>
      <c r="NJ83" s="0"/>
      <c r="NK83" s="0"/>
      <c r="NL83" s="0"/>
      <c r="NM83" s="0"/>
      <c r="NN83" s="0"/>
      <c r="NO83" s="0"/>
      <c r="NP83" s="0"/>
      <c r="NQ83" s="0"/>
      <c r="NR83" s="0"/>
      <c r="NS83" s="0"/>
      <c r="NT83" s="0"/>
      <c r="NU83" s="0"/>
      <c r="NV83" s="0"/>
      <c r="NW83" s="0"/>
      <c r="NX83" s="0"/>
      <c r="NY83" s="0"/>
      <c r="NZ83" s="0"/>
      <c r="OA83" s="0"/>
      <c r="OB83" s="0"/>
      <c r="OC83" s="0"/>
      <c r="OD83" s="0"/>
      <c r="OE83" s="0"/>
      <c r="OF83" s="0"/>
      <c r="OG83" s="0"/>
      <c r="OH83" s="0"/>
      <c r="OI83" s="0"/>
      <c r="OJ83" s="0"/>
      <c r="OK83" s="0"/>
      <c r="OL83" s="0"/>
      <c r="OM83" s="0"/>
      <c r="ON83" s="0"/>
      <c r="OO83" s="0"/>
      <c r="OP83" s="0"/>
      <c r="OQ83" s="0"/>
      <c r="OR83" s="0"/>
      <c r="OS83" s="0"/>
      <c r="OT83" s="0"/>
      <c r="OU83" s="0"/>
      <c r="OV83" s="0"/>
      <c r="OW83" s="0"/>
      <c r="OX83" s="0"/>
      <c r="OY83" s="0"/>
      <c r="OZ83" s="0"/>
      <c r="PA83" s="0"/>
      <c r="PB83" s="0"/>
      <c r="PC83" s="0"/>
      <c r="PD83" s="0"/>
      <c r="PE83" s="0"/>
      <c r="PF83" s="0"/>
      <c r="PG83" s="0"/>
      <c r="PH83" s="0"/>
      <c r="PI83" s="0"/>
      <c r="PJ83" s="0"/>
      <c r="PK83" s="0"/>
      <c r="PL83" s="0"/>
      <c r="PM83" s="0"/>
      <c r="PN83" s="0"/>
      <c r="PO83" s="0"/>
      <c r="PP83" s="0"/>
      <c r="PQ83" s="0"/>
      <c r="PR83" s="0"/>
      <c r="PS83" s="0"/>
      <c r="PT83" s="0"/>
      <c r="PU83" s="0"/>
      <c r="PV83" s="0"/>
      <c r="PW83" s="0"/>
      <c r="PX83" s="0"/>
      <c r="PY83" s="0"/>
      <c r="PZ83" s="0"/>
      <c r="QA83" s="0"/>
      <c r="QB83" s="0"/>
      <c r="QC83" s="0"/>
      <c r="QD83" s="0"/>
      <c r="QE83" s="0"/>
      <c r="QF83" s="0"/>
      <c r="QG83" s="0"/>
      <c r="QH83" s="0"/>
      <c r="QI83" s="0"/>
      <c r="QJ83" s="0"/>
      <c r="QK83" s="0"/>
      <c r="QL83" s="0"/>
      <c r="QM83" s="0"/>
      <c r="QN83" s="0"/>
      <c r="QO83" s="0"/>
      <c r="QP83" s="0"/>
      <c r="QQ83" s="0"/>
      <c r="QR83" s="0"/>
      <c r="QS83" s="0"/>
      <c r="QT83" s="0"/>
      <c r="QU83" s="0"/>
      <c r="QV83" s="0"/>
      <c r="QW83" s="0"/>
      <c r="QX83" s="0"/>
      <c r="QY83" s="0"/>
      <c r="QZ83" s="0"/>
      <c r="RA83" s="0"/>
      <c r="RB83" s="0"/>
      <c r="RC83" s="0"/>
      <c r="RD83" s="0"/>
      <c r="RE83" s="0"/>
      <c r="RF83" s="0"/>
      <c r="RG83" s="0"/>
      <c r="RH83" s="0"/>
      <c r="RI83" s="0"/>
      <c r="RJ83" s="0"/>
      <c r="RK83" s="0"/>
      <c r="RL83" s="0"/>
      <c r="RM83" s="0"/>
      <c r="RN83" s="0"/>
      <c r="RO83" s="0"/>
      <c r="RP83" s="0"/>
      <c r="RQ83" s="0"/>
      <c r="RR83" s="0"/>
      <c r="RS83" s="0"/>
      <c r="RT83" s="0"/>
      <c r="RU83" s="0"/>
      <c r="RV83" s="0"/>
      <c r="RW83" s="0"/>
      <c r="RX83" s="0"/>
      <c r="RY83" s="0"/>
      <c r="RZ83" s="0"/>
      <c r="SA83" s="0"/>
      <c r="SB83" s="0"/>
      <c r="SC83" s="0"/>
      <c r="SD83" s="0"/>
      <c r="SE83" s="0"/>
      <c r="SF83" s="0"/>
      <c r="SG83" s="0"/>
      <c r="SH83" s="0"/>
      <c r="SI83" s="0"/>
      <c r="SJ83" s="0"/>
      <c r="SK83" s="0"/>
      <c r="SL83" s="0"/>
      <c r="SM83" s="0"/>
      <c r="SN83" s="0"/>
      <c r="SO83" s="0"/>
      <c r="SP83" s="0"/>
      <c r="SQ83" s="0"/>
      <c r="SR83" s="0"/>
      <c r="SS83" s="0"/>
      <c r="ST83" s="0"/>
      <c r="SU83" s="0"/>
      <c r="SV83" s="0"/>
      <c r="SW83" s="0"/>
      <c r="SX83" s="0"/>
      <c r="SY83" s="0"/>
      <c r="SZ83" s="0"/>
      <c r="TA83" s="0"/>
      <c r="TB83" s="0"/>
      <c r="TC83" s="0"/>
      <c r="TD83" s="0"/>
      <c r="TE83" s="0"/>
      <c r="TF83" s="0"/>
      <c r="TG83" s="0"/>
      <c r="TH83" s="0"/>
      <c r="TI83" s="0"/>
      <c r="TJ83" s="0"/>
      <c r="TK83" s="0"/>
      <c r="TL83" s="0"/>
      <c r="TM83" s="0"/>
      <c r="TN83" s="0"/>
      <c r="TO83" s="0"/>
      <c r="TP83" s="0"/>
      <c r="TQ83" s="0"/>
      <c r="TR83" s="0"/>
      <c r="TS83" s="0"/>
      <c r="TT83" s="0"/>
      <c r="TU83" s="0"/>
      <c r="TV83" s="0"/>
      <c r="TW83" s="0"/>
      <c r="TX83" s="0"/>
      <c r="TY83" s="0"/>
      <c r="TZ83" s="0"/>
      <c r="UA83" s="0"/>
      <c r="UB83" s="0"/>
      <c r="UC83" s="0"/>
      <c r="UD83" s="0"/>
      <c r="UE83" s="0"/>
      <c r="UF83" s="0"/>
      <c r="UG83" s="0"/>
      <c r="UH83" s="0"/>
      <c r="UI83" s="0"/>
      <c r="UJ83" s="0"/>
      <c r="UK83" s="0"/>
      <c r="UL83" s="0"/>
      <c r="UM83" s="0"/>
      <c r="UN83" s="0"/>
      <c r="UO83" s="0"/>
      <c r="UP83" s="0"/>
      <c r="UQ83" s="0"/>
      <c r="UR83" s="0"/>
      <c r="US83" s="0"/>
      <c r="UT83" s="0"/>
      <c r="UU83" s="0"/>
      <c r="UV83" s="0"/>
      <c r="UW83" s="0"/>
      <c r="UX83" s="0"/>
      <c r="UY83" s="0"/>
      <c r="UZ83" s="0"/>
      <c r="VA83" s="0"/>
      <c r="VB83" s="0"/>
      <c r="VC83" s="0"/>
      <c r="VD83" s="0"/>
      <c r="VE83" s="0"/>
      <c r="VF83" s="0"/>
      <c r="VG83" s="0"/>
      <c r="VH83" s="0"/>
      <c r="VI83" s="0"/>
      <c r="VJ83" s="0"/>
      <c r="VK83" s="0"/>
      <c r="VL83" s="0"/>
      <c r="VM83" s="0"/>
      <c r="VN83" s="0"/>
      <c r="VO83" s="0"/>
      <c r="VP83" s="0"/>
      <c r="VQ83" s="0"/>
      <c r="VR83" s="0"/>
      <c r="VS83" s="0"/>
      <c r="VT83" s="0"/>
      <c r="VU83" s="0"/>
      <c r="VV83" s="0"/>
      <c r="VW83" s="0"/>
      <c r="VX83" s="0"/>
      <c r="VY83" s="0"/>
      <c r="VZ83" s="0"/>
      <c r="WA83" s="0"/>
      <c r="WB83" s="0"/>
      <c r="WC83" s="0"/>
      <c r="WD83" s="0"/>
      <c r="WE83" s="0"/>
      <c r="WF83" s="0"/>
      <c r="WG83" s="0"/>
      <c r="WH83" s="0"/>
      <c r="WI83" s="0"/>
      <c r="WJ83" s="0"/>
      <c r="WK83" s="0"/>
      <c r="WL83" s="0"/>
      <c r="WM83" s="0"/>
      <c r="WN83" s="0"/>
      <c r="WO83" s="0"/>
      <c r="WP83" s="0"/>
      <c r="WQ83" s="0"/>
      <c r="WR83" s="0"/>
      <c r="WS83" s="0"/>
      <c r="WT83" s="0"/>
      <c r="WU83" s="0"/>
      <c r="WV83" s="0"/>
      <c r="WW83" s="0"/>
      <c r="WX83" s="0"/>
      <c r="WY83" s="0"/>
      <c r="WZ83" s="0"/>
      <c r="XA83" s="0"/>
      <c r="XB83" s="0"/>
      <c r="XC83" s="0"/>
      <c r="XD83" s="0"/>
      <c r="XE83" s="0"/>
      <c r="XF83" s="0"/>
      <c r="XG83" s="0"/>
      <c r="XH83" s="0"/>
      <c r="XI83" s="0"/>
      <c r="XJ83" s="0"/>
      <c r="XK83" s="0"/>
      <c r="XL83" s="0"/>
      <c r="XM83" s="0"/>
      <c r="XN83" s="0"/>
      <c r="XO83" s="0"/>
      <c r="XP83" s="0"/>
      <c r="XQ83" s="0"/>
      <c r="XR83" s="0"/>
      <c r="XS83" s="0"/>
      <c r="XT83" s="0"/>
      <c r="XU83" s="0"/>
      <c r="XV83" s="0"/>
      <c r="XW83" s="0"/>
      <c r="XX83" s="0"/>
      <c r="XY83" s="0"/>
      <c r="XZ83" s="0"/>
      <c r="YA83" s="0"/>
      <c r="YB83" s="0"/>
      <c r="YC83" s="0"/>
      <c r="YD83" s="0"/>
      <c r="YE83" s="0"/>
      <c r="YF83" s="0"/>
      <c r="YG83" s="0"/>
      <c r="YH83" s="0"/>
      <c r="YI83" s="0"/>
      <c r="YJ83" s="0"/>
      <c r="YK83" s="0"/>
      <c r="YL83" s="0"/>
      <c r="YM83" s="0"/>
      <c r="YN83" s="0"/>
      <c r="YO83" s="0"/>
      <c r="YP83" s="0"/>
      <c r="YQ83" s="0"/>
      <c r="YR83" s="0"/>
      <c r="YS83" s="0"/>
      <c r="YT83" s="0"/>
      <c r="YU83" s="0"/>
      <c r="YV83" s="0"/>
      <c r="YW83" s="0"/>
      <c r="YX83" s="0"/>
      <c r="YY83" s="0"/>
      <c r="YZ83" s="0"/>
      <c r="ZA83" s="0"/>
      <c r="ZB83" s="0"/>
      <c r="ZC83" s="0"/>
      <c r="ZD83" s="0"/>
      <c r="ZE83" s="0"/>
      <c r="ZF83" s="0"/>
      <c r="ZG83" s="0"/>
      <c r="ZH83" s="0"/>
      <c r="ZI83" s="0"/>
      <c r="ZJ83" s="0"/>
      <c r="ZK83" s="0"/>
      <c r="ZL83" s="0"/>
      <c r="ZM83" s="0"/>
      <c r="ZN83" s="0"/>
      <c r="ZO83" s="0"/>
      <c r="ZP83" s="0"/>
      <c r="ZQ83" s="0"/>
      <c r="ZR83" s="0"/>
      <c r="ZS83" s="0"/>
      <c r="ZT83" s="0"/>
      <c r="ZU83" s="0"/>
      <c r="ZV83" s="0"/>
      <c r="ZW83" s="0"/>
      <c r="ZX83" s="0"/>
      <c r="ZY83" s="0"/>
      <c r="ZZ83" s="0"/>
      <c r="AAA83" s="0"/>
      <c r="AAB83" s="0"/>
      <c r="AAC83" s="0"/>
      <c r="AAD83" s="0"/>
      <c r="AAE83" s="0"/>
      <c r="AAF83" s="0"/>
      <c r="AAG83" s="0"/>
      <c r="AAH83" s="0"/>
      <c r="AAI83" s="0"/>
      <c r="AAJ83" s="0"/>
      <c r="AAK83" s="0"/>
      <c r="AAL83" s="0"/>
      <c r="AAM83" s="0"/>
      <c r="AAN83" s="0"/>
      <c r="AAO83" s="0"/>
      <c r="AAP83" s="0"/>
      <c r="AAQ83" s="0"/>
      <c r="AAR83" s="0"/>
      <c r="AAS83" s="0"/>
      <c r="AAT83" s="0"/>
      <c r="AAU83" s="0"/>
      <c r="AAV83" s="0"/>
      <c r="AAW83" s="0"/>
      <c r="AAX83" s="0"/>
      <c r="AAY83" s="0"/>
      <c r="AAZ83" s="0"/>
      <c r="ABA83" s="0"/>
      <c r="ABB83" s="0"/>
      <c r="ABC83" s="0"/>
      <c r="ABD83" s="0"/>
      <c r="ABE83" s="0"/>
      <c r="ABF83" s="0"/>
      <c r="ABG83" s="0"/>
      <c r="ABH83" s="0"/>
      <c r="ABI83" s="0"/>
      <c r="ABJ83" s="0"/>
      <c r="ABK83" s="0"/>
      <c r="ABL83" s="0"/>
      <c r="ABM83" s="0"/>
      <c r="ABN83" s="0"/>
      <c r="ABO83" s="0"/>
      <c r="ABP83" s="0"/>
      <c r="ABQ83" s="0"/>
      <c r="ABR83" s="0"/>
      <c r="ABS83" s="0"/>
      <c r="ABT83" s="0"/>
      <c r="ABU83" s="0"/>
      <c r="ABV83" s="0"/>
      <c r="ABW83" s="0"/>
      <c r="ABX83" s="0"/>
      <c r="ABY83" s="0"/>
      <c r="ABZ83" s="0"/>
      <c r="ACA83" s="0"/>
      <c r="ACB83" s="0"/>
      <c r="ACC83" s="0"/>
      <c r="ACD83" s="0"/>
      <c r="ACE83" s="0"/>
      <c r="ACF83" s="0"/>
      <c r="ACG83" s="0"/>
      <c r="ACH83" s="0"/>
      <c r="ACI83" s="0"/>
      <c r="ACJ83" s="0"/>
      <c r="ACK83" s="0"/>
      <c r="ACL83" s="0"/>
      <c r="ACM83" s="0"/>
      <c r="ACN83" s="0"/>
      <c r="ACO83" s="0"/>
      <c r="ACP83" s="0"/>
      <c r="ACQ83" s="0"/>
      <c r="ACR83" s="0"/>
      <c r="ACS83" s="0"/>
      <c r="ACT83" s="0"/>
      <c r="ACU83" s="0"/>
      <c r="ACV83" s="0"/>
      <c r="ACW83" s="0"/>
      <c r="ACX83" s="0"/>
      <c r="ACY83" s="0"/>
      <c r="ACZ83" s="0"/>
      <c r="ADA83" s="0"/>
      <c r="ADB83" s="0"/>
      <c r="ADC83" s="0"/>
      <c r="ADD83" s="0"/>
      <c r="ADE83" s="0"/>
      <c r="ADF83" s="0"/>
      <c r="ADG83" s="0"/>
      <c r="ADH83" s="0"/>
      <c r="ADI83" s="0"/>
      <c r="ADJ83" s="0"/>
      <c r="ADK83" s="0"/>
      <c r="ADL83" s="0"/>
      <c r="ADM83" s="0"/>
      <c r="ADN83" s="0"/>
      <c r="ADO83" s="0"/>
      <c r="ADP83" s="0"/>
      <c r="ADQ83" s="0"/>
      <c r="ADR83" s="0"/>
      <c r="ADS83" s="0"/>
      <c r="ADT83" s="0"/>
      <c r="ADU83" s="0"/>
      <c r="ADV83" s="0"/>
      <c r="ADW83" s="0"/>
      <c r="ADX83" s="0"/>
      <c r="ADY83" s="0"/>
      <c r="ADZ83" s="0"/>
      <c r="AEA83" s="0"/>
      <c r="AEB83" s="0"/>
      <c r="AEC83" s="0"/>
      <c r="AED83" s="0"/>
      <c r="AEE83" s="0"/>
      <c r="AEF83" s="0"/>
      <c r="AEG83" s="0"/>
      <c r="AEH83" s="0"/>
      <c r="AEI83" s="0"/>
      <c r="AEJ83" s="0"/>
      <c r="AEK83" s="0"/>
      <c r="AEL83" s="0"/>
      <c r="AEM83" s="0"/>
      <c r="AEN83" s="0"/>
      <c r="AEO83" s="0"/>
      <c r="AEP83" s="0"/>
      <c r="AEQ83" s="0"/>
      <c r="AER83" s="0"/>
      <c r="AES83" s="0"/>
      <c r="AET83" s="0"/>
      <c r="AEU83" s="0"/>
      <c r="AEV83" s="0"/>
      <c r="AEW83" s="0"/>
      <c r="AEX83" s="0"/>
      <c r="AEY83" s="0"/>
      <c r="AEZ83" s="0"/>
      <c r="AFA83" s="0"/>
      <c r="AFB83" s="0"/>
      <c r="AFC83" s="0"/>
      <c r="AFD83" s="0"/>
      <c r="AFE83" s="0"/>
      <c r="AFF83" s="0"/>
      <c r="AFG83" s="0"/>
      <c r="AFH83" s="0"/>
      <c r="AFI83" s="0"/>
      <c r="AFJ83" s="0"/>
      <c r="AFK83" s="0"/>
      <c r="AFL83" s="0"/>
      <c r="AFM83" s="0"/>
      <c r="AFN83" s="0"/>
      <c r="AFO83" s="0"/>
      <c r="AFP83" s="0"/>
      <c r="AFQ83" s="0"/>
      <c r="AFR83" s="0"/>
      <c r="AFS83" s="0"/>
      <c r="AFT83" s="0"/>
      <c r="AFU83" s="0"/>
      <c r="AFV83" s="0"/>
      <c r="AFW83" s="0"/>
      <c r="AFX83" s="0"/>
      <c r="AFY83" s="0"/>
      <c r="AFZ83" s="0"/>
      <c r="AGA83" s="0"/>
      <c r="AGB83" s="0"/>
      <c r="AGC83" s="0"/>
      <c r="AGD83" s="0"/>
      <c r="AGE83" s="0"/>
      <c r="AGF83" s="0"/>
      <c r="AGG83" s="0"/>
      <c r="AGH83" s="0"/>
      <c r="AGI83" s="0"/>
      <c r="AGJ83" s="0"/>
      <c r="AGK83" s="0"/>
      <c r="AGL83" s="0"/>
      <c r="AGM83" s="0"/>
      <c r="AGN83" s="0"/>
      <c r="AGO83" s="0"/>
      <c r="AGP83" s="0"/>
      <c r="AGQ83" s="0"/>
      <c r="AGR83" s="0"/>
      <c r="AGS83" s="0"/>
      <c r="AGT83" s="0"/>
      <c r="AGU83" s="0"/>
      <c r="AGV83" s="0"/>
      <c r="AGW83" s="0"/>
      <c r="AGX83" s="0"/>
      <c r="AGY83" s="0"/>
      <c r="AGZ83" s="0"/>
      <c r="AHA83" s="0"/>
      <c r="AHB83" s="0"/>
      <c r="AHC83" s="0"/>
      <c r="AHD83" s="0"/>
      <c r="AHE83" s="0"/>
      <c r="AHF83" s="0"/>
      <c r="AHG83" s="0"/>
      <c r="AHH83" s="0"/>
      <c r="AHI83" s="0"/>
      <c r="AHJ83" s="0"/>
      <c r="AHK83" s="0"/>
      <c r="AHL83" s="0"/>
      <c r="AHM83" s="0"/>
      <c r="AHN83" s="0"/>
      <c r="AHO83" s="0"/>
      <c r="AHP83" s="0"/>
      <c r="AHQ83" s="0"/>
      <c r="AHR83" s="0"/>
      <c r="AHS83" s="0"/>
      <c r="AHT83" s="0"/>
      <c r="AHU83" s="0"/>
      <c r="AHV83" s="0"/>
      <c r="AHW83" s="0"/>
      <c r="AHX83" s="0"/>
      <c r="AHY83" s="0"/>
      <c r="AHZ83" s="0"/>
      <c r="AIA83" s="0"/>
      <c r="AIB83" s="0"/>
      <c r="AIC83" s="0"/>
      <c r="AID83" s="0"/>
      <c r="AIE83" s="0"/>
      <c r="AIF83" s="0"/>
      <c r="AIG83" s="0"/>
      <c r="AIH83" s="0"/>
      <c r="AII83" s="0"/>
      <c r="AIJ83" s="0"/>
      <c r="AIK83" s="0"/>
      <c r="AIL83" s="0"/>
      <c r="AIM83" s="0"/>
      <c r="AIN83" s="0"/>
      <c r="AIO83" s="0"/>
      <c r="AIP83" s="0"/>
      <c r="AIQ83" s="0"/>
      <c r="AIR83" s="0"/>
      <c r="AIS83" s="0"/>
      <c r="AIT83" s="0"/>
      <c r="AIU83" s="0"/>
      <c r="AIV83" s="0"/>
      <c r="AIW83" s="0"/>
      <c r="AIX83" s="0"/>
      <c r="AIY83" s="0"/>
      <c r="AIZ83" s="0"/>
      <c r="AJA83" s="0"/>
      <c r="AJB83" s="0"/>
      <c r="AJC83" s="0"/>
      <c r="AJD83" s="0"/>
      <c r="AJE83" s="0"/>
      <c r="AJF83" s="0"/>
      <c r="AJG83" s="0"/>
      <c r="AJH83" s="0"/>
      <c r="AJI83" s="0"/>
      <c r="AJJ83" s="0"/>
      <c r="AJK83" s="0"/>
      <c r="AJL83" s="0"/>
      <c r="AJM83" s="0"/>
      <c r="AJN83" s="0"/>
      <c r="AJO83" s="0"/>
      <c r="AJP83" s="0"/>
      <c r="AJQ83" s="0"/>
      <c r="AJR83" s="0"/>
      <c r="AJS83" s="0"/>
      <c r="AJT83" s="0"/>
      <c r="AJU83" s="0"/>
      <c r="AJV83" s="0"/>
      <c r="AJW83" s="0"/>
      <c r="AJX83" s="0"/>
      <c r="AJY83" s="0"/>
      <c r="AJZ83" s="0"/>
      <c r="AKA83" s="0"/>
      <c r="AKB83" s="0"/>
      <c r="AKC83" s="0"/>
      <c r="AKD83" s="0"/>
      <c r="AKE83" s="0"/>
      <c r="AKF83" s="0"/>
      <c r="AKG83" s="0"/>
      <c r="AKH83" s="0"/>
      <c r="AKI83" s="0"/>
      <c r="AKJ83" s="0"/>
      <c r="AKK83" s="0"/>
      <c r="AKL83" s="0"/>
      <c r="AKM83" s="0"/>
      <c r="AKN83" s="0"/>
      <c r="AKO83" s="0"/>
      <c r="AKP83" s="0"/>
      <c r="AKQ83" s="0"/>
      <c r="AKR83" s="0"/>
      <c r="AKS83" s="0"/>
      <c r="AKT83" s="0"/>
      <c r="AKU83" s="0"/>
      <c r="AKV83" s="0"/>
      <c r="AKW83" s="0"/>
      <c r="AKX83" s="0"/>
      <c r="AKY83" s="0"/>
      <c r="AKZ83" s="0"/>
      <c r="ALA83" s="0"/>
      <c r="ALB83" s="0"/>
      <c r="ALC83" s="0"/>
      <c r="ALD83" s="0"/>
      <c r="ALE83" s="0"/>
      <c r="ALF83" s="0"/>
      <c r="ALG83" s="0"/>
      <c r="ALH83" s="0"/>
      <c r="ALI83" s="0"/>
      <c r="ALJ83" s="0"/>
      <c r="ALK83" s="0"/>
      <c r="ALL83" s="0"/>
      <c r="ALM83" s="0"/>
      <c r="ALN83" s="0"/>
      <c r="ALO83" s="0"/>
      <c r="ALP83" s="0"/>
      <c r="ALQ83" s="0"/>
      <c r="ALR83" s="0"/>
      <c r="ALS83" s="0"/>
      <c r="ALT83" s="0"/>
      <c r="ALU83" s="0"/>
      <c r="ALV83" s="0"/>
      <c r="ALW83" s="0"/>
      <c r="ALX83" s="0"/>
      <c r="ALY83" s="0"/>
      <c r="ALZ83" s="0"/>
      <c r="AMA83" s="0"/>
      <c r="AMB83" s="0"/>
      <c r="AMC83" s="0"/>
      <c r="AMD83" s="0"/>
      <c r="AME83" s="0"/>
      <c r="AMF83" s="0"/>
      <c r="AMG83" s="0"/>
      <c r="AMH83" s="0"/>
      <c r="AMI83" s="0"/>
      <c r="AMJ83" s="0"/>
    </row>
    <row r="84" s="103" customFormat="true" ht="15.75" hidden="false" customHeight="false" outlineLevel="0" collapsed="false">
      <c r="A84" s="137" t="s">
        <v>788</v>
      </c>
      <c r="B84" s="98" t="s">
        <v>789</v>
      </c>
      <c r="C84" s="98" t="s">
        <v>166</v>
      </c>
      <c r="D84" s="98" t="s">
        <v>47</v>
      </c>
      <c r="E84" s="98" t="n">
        <v>29714</v>
      </c>
      <c r="F84" s="98" t="n">
        <v>2</v>
      </c>
      <c r="G84" s="98" t="n">
        <v>3853.5</v>
      </c>
      <c r="H84" s="98" t="n">
        <f aca="false">(G84*F84)*2</f>
        <v>15414</v>
      </c>
      <c r="I84" s="101" t="s">
        <v>790</v>
      </c>
      <c r="J84" s="102" t="n">
        <v>7707</v>
      </c>
      <c r="K84" s="98" t="n">
        <f aca="false">H84+H85-J84-J85-J86-J87</f>
        <v>-100</v>
      </c>
      <c r="L84" s="98"/>
    </row>
    <row r="85" s="103" customFormat="true" ht="15.75" hidden="false" customHeight="false" outlineLevel="0" collapsed="false">
      <c r="A85" s="137"/>
      <c r="B85" s="98"/>
      <c r="C85" s="98"/>
      <c r="D85" s="98"/>
      <c r="E85" s="98"/>
      <c r="F85" s="98" t="n">
        <v>1</v>
      </c>
      <c r="G85" s="98" t="n">
        <v>5000</v>
      </c>
      <c r="H85" s="98" t="n">
        <f aca="false">((G85*F85)+2100)*2</f>
        <v>14200</v>
      </c>
      <c r="I85" s="101" t="s">
        <v>791</v>
      </c>
      <c r="J85" s="102" t="n">
        <v>7100</v>
      </c>
      <c r="K85" s="98" t="n">
        <v>0</v>
      </c>
      <c r="L85" s="98"/>
    </row>
    <row r="86" s="103" customFormat="true" ht="15.75" hidden="false" customHeight="false" outlineLevel="0" collapsed="false">
      <c r="A86" s="137"/>
      <c r="B86" s="98"/>
      <c r="C86" s="98"/>
      <c r="D86" s="98"/>
      <c r="E86" s="98"/>
      <c r="F86" s="98"/>
      <c r="G86" s="98"/>
      <c r="H86" s="98"/>
      <c r="I86" s="101" t="s">
        <v>792</v>
      </c>
      <c r="J86" s="102" t="n">
        <v>7707</v>
      </c>
      <c r="K86" s="98" t="n">
        <v>0</v>
      </c>
      <c r="L86" s="98"/>
    </row>
    <row r="87" s="103" customFormat="true" ht="15.75" hidden="false" customHeight="false" outlineLevel="0" collapsed="false">
      <c r="A87" s="137"/>
      <c r="B87" s="98"/>
      <c r="C87" s="98"/>
      <c r="D87" s="98"/>
      <c r="E87" s="98"/>
      <c r="F87" s="98"/>
      <c r="G87" s="98"/>
      <c r="H87" s="98"/>
      <c r="I87" s="101" t="s">
        <v>793</v>
      </c>
      <c r="J87" s="102" t="n">
        <v>7200</v>
      </c>
      <c r="K87" s="98" t="n">
        <v>0</v>
      </c>
      <c r="L87" s="98"/>
    </row>
    <row r="88" customFormat="false" ht="15.75" hidden="false" customHeight="false" outlineLevel="0" collapsed="false">
      <c r="A88" s="136" t="s">
        <v>6567</v>
      </c>
      <c r="B88" s="35" t="s">
        <v>6568</v>
      </c>
      <c r="C88" s="35" t="s">
        <v>166</v>
      </c>
      <c r="D88" s="35" t="s">
        <v>29</v>
      </c>
      <c r="E88" s="35" t="n">
        <v>46160</v>
      </c>
      <c r="F88" s="35" t="n">
        <v>4</v>
      </c>
      <c r="G88" s="35" t="n">
        <v>3670</v>
      </c>
      <c r="H88" s="35" t="n">
        <f aca="false">(G88*F88)*2</f>
        <v>29360</v>
      </c>
      <c r="I88" s="36" t="s">
        <v>6569</v>
      </c>
      <c r="J88" s="37" t="n">
        <v>14680</v>
      </c>
      <c r="K88" s="35" t="n">
        <f aca="false">H88+H89-J88-J89-J90-J91</f>
        <v>0</v>
      </c>
      <c r="L88" s="35"/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0"/>
      <c r="AG88" s="0"/>
      <c r="AH88" s="0"/>
      <c r="AI88" s="0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0"/>
      <c r="BD88" s="0"/>
      <c r="BE88" s="0"/>
      <c r="BF88" s="0"/>
      <c r="BG88" s="0"/>
      <c r="BH88" s="0"/>
      <c r="BI88" s="0"/>
      <c r="BJ88" s="0"/>
      <c r="BK88" s="0"/>
      <c r="BL88" s="0"/>
      <c r="BM88" s="0"/>
      <c r="BN88" s="0"/>
      <c r="BO88" s="0"/>
      <c r="BP88" s="0"/>
      <c r="BQ88" s="0"/>
      <c r="BR88" s="0"/>
      <c r="BS88" s="0"/>
      <c r="BT88" s="0"/>
      <c r="BU88" s="0"/>
      <c r="BV88" s="0"/>
      <c r="BW88" s="0"/>
      <c r="BX88" s="0"/>
      <c r="BY88" s="0"/>
      <c r="BZ88" s="0"/>
      <c r="CA88" s="0"/>
      <c r="CB88" s="0"/>
      <c r="CC88" s="0"/>
      <c r="CD88" s="0"/>
      <c r="CE88" s="0"/>
      <c r="CF88" s="0"/>
      <c r="CG88" s="0"/>
      <c r="CH88" s="0"/>
      <c r="CI88" s="0"/>
      <c r="CJ88" s="0"/>
      <c r="CK88" s="0"/>
      <c r="CL88" s="0"/>
      <c r="CM88" s="0"/>
      <c r="CN88" s="0"/>
      <c r="CO88" s="0"/>
      <c r="CP88" s="0"/>
      <c r="CQ88" s="0"/>
      <c r="CR88" s="0"/>
      <c r="CS88" s="0"/>
      <c r="CT88" s="0"/>
      <c r="CU88" s="0"/>
      <c r="CV88" s="0"/>
      <c r="CW88" s="0"/>
      <c r="CX88" s="0"/>
      <c r="CY88" s="0"/>
      <c r="CZ88" s="0"/>
      <c r="DA88" s="0"/>
      <c r="DB88" s="0"/>
      <c r="DC88" s="0"/>
      <c r="DD88" s="0"/>
      <c r="DE88" s="0"/>
      <c r="DF88" s="0"/>
      <c r="DG88" s="0"/>
      <c r="DH88" s="0"/>
      <c r="DI88" s="0"/>
      <c r="DJ88" s="0"/>
      <c r="DK88" s="0"/>
      <c r="DL88" s="0"/>
      <c r="DM88" s="0"/>
      <c r="DN88" s="0"/>
      <c r="DO88" s="0"/>
      <c r="DP88" s="0"/>
      <c r="DQ88" s="0"/>
      <c r="DR88" s="0"/>
      <c r="DS88" s="0"/>
      <c r="DT88" s="0"/>
      <c r="DU88" s="0"/>
      <c r="DV88" s="0"/>
      <c r="DW88" s="0"/>
      <c r="DX88" s="0"/>
      <c r="DY88" s="0"/>
      <c r="DZ88" s="0"/>
      <c r="EA88" s="0"/>
      <c r="EB88" s="0"/>
      <c r="EC88" s="0"/>
      <c r="ED88" s="0"/>
      <c r="EE88" s="0"/>
      <c r="EF88" s="0"/>
      <c r="EG88" s="0"/>
      <c r="EH88" s="0"/>
      <c r="EI88" s="0"/>
      <c r="EJ88" s="0"/>
      <c r="EK88" s="0"/>
      <c r="EL88" s="0"/>
      <c r="EM88" s="0"/>
      <c r="EN88" s="0"/>
      <c r="EO88" s="0"/>
      <c r="EP88" s="0"/>
      <c r="EQ88" s="0"/>
      <c r="ER88" s="0"/>
      <c r="ES88" s="0"/>
      <c r="ET88" s="0"/>
      <c r="EU88" s="0"/>
      <c r="EV88" s="0"/>
      <c r="EW88" s="0"/>
      <c r="EX88" s="0"/>
      <c r="EY88" s="0"/>
      <c r="EZ88" s="0"/>
      <c r="FA88" s="0"/>
      <c r="FB88" s="0"/>
      <c r="FC88" s="0"/>
      <c r="FD88" s="0"/>
      <c r="FE88" s="0"/>
      <c r="FF88" s="0"/>
      <c r="FG88" s="0"/>
      <c r="FH88" s="0"/>
      <c r="FI88" s="0"/>
      <c r="FJ88" s="0"/>
      <c r="FK88" s="0"/>
      <c r="FL88" s="0"/>
      <c r="FM88" s="0"/>
      <c r="FN88" s="0"/>
      <c r="FO88" s="0"/>
      <c r="FP88" s="0"/>
      <c r="FQ88" s="0"/>
      <c r="FR88" s="0"/>
      <c r="FS88" s="0"/>
      <c r="FT88" s="0"/>
      <c r="FU88" s="0"/>
      <c r="FV88" s="0"/>
      <c r="FW88" s="0"/>
      <c r="FX88" s="0"/>
      <c r="FY88" s="0"/>
      <c r="FZ88" s="0"/>
      <c r="GA88" s="0"/>
      <c r="GB88" s="0"/>
      <c r="GC88" s="0"/>
      <c r="GD88" s="0"/>
      <c r="GE88" s="0"/>
      <c r="GF88" s="0"/>
      <c r="GG88" s="0"/>
      <c r="GH88" s="0"/>
      <c r="GI88" s="0"/>
      <c r="GJ88" s="0"/>
      <c r="GK88" s="0"/>
      <c r="GL88" s="0"/>
      <c r="GM88" s="0"/>
      <c r="GN88" s="0"/>
      <c r="GO88" s="0"/>
      <c r="GP88" s="0"/>
      <c r="GQ88" s="0"/>
      <c r="GR88" s="0"/>
      <c r="GS88" s="0"/>
      <c r="GT88" s="0"/>
      <c r="GU88" s="0"/>
      <c r="GV88" s="0"/>
      <c r="GW88" s="0"/>
      <c r="GX88" s="0"/>
      <c r="GY88" s="0"/>
      <c r="GZ88" s="0"/>
      <c r="HA88" s="0"/>
      <c r="HB88" s="0"/>
      <c r="HC88" s="0"/>
      <c r="HD88" s="0"/>
      <c r="HE88" s="0"/>
      <c r="HF88" s="0"/>
      <c r="HG88" s="0"/>
      <c r="HH88" s="0"/>
      <c r="HI88" s="0"/>
      <c r="HJ88" s="0"/>
      <c r="HK88" s="0"/>
      <c r="HL88" s="0"/>
      <c r="HM88" s="0"/>
      <c r="HN88" s="0"/>
      <c r="HO88" s="0"/>
      <c r="HP88" s="0"/>
      <c r="HQ88" s="0"/>
      <c r="HR88" s="0"/>
      <c r="HS88" s="0"/>
      <c r="HT88" s="0"/>
      <c r="HU88" s="0"/>
      <c r="HV88" s="0"/>
      <c r="HW88" s="0"/>
      <c r="HX88" s="0"/>
      <c r="HY88" s="0"/>
      <c r="HZ88" s="0"/>
      <c r="IA88" s="0"/>
      <c r="IB88" s="0"/>
      <c r="IC88" s="0"/>
      <c r="ID88" s="0"/>
      <c r="IE88" s="0"/>
      <c r="IF88" s="0"/>
      <c r="IG88" s="0"/>
      <c r="IH88" s="0"/>
      <c r="II88" s="0"/>
      <c r="IJ88" s="0"/>
      <c r="IK88" s="0"/>
      <c r="IL88" s="0"/>
      <c r="IM88" s="0"/>
      <c r="IN88" s="0"/>
      <c r="IO88" s="0"/>
      <c r="IP88" s="0"/>
      <c r="IQ88" s="0"/>
      <c r="IR88" s="0"/>
      <c r="IS88" s="0"/>
      <c r="IT88" s="0"/>
      <c r="IU88" s="0"/>
      <c r="IV88" s="0"/>
      <c r="IW88" s="0"/>
      <c r="IX88" s="0"/>
      <c r="IY88" s="0"/>
      <c r="IZ88" s="0"/>
      <c r="JA88" s="0"/>
      <c r="JB88" s="0"/>
      <c r="JC88" s="0"/>
      <c r="JD88" s="0"/>
      <c r="JE88" s="0"/>
      <c r="JF88" s="0"/>
      <c r="JG88" s="0"/>
      <c r="JH88" s="0"/>
      <c r="JI88" s="0"/>
      <c r="JJ88" s="0"/>
      <c r="JK88" s="0"/>
      <c r="JL88" s="0"/>
      <c r="JM88" s="0"/>
      <c r="JN88" s="0"/>
      <c r="JO88" s="0"/>
      <c r="JP88" s="0"/>
      <c r="JQ88" s="0"/>
      <c r="JR88" s="0"/>
      <c r="JS88" s="0"/>
      <c r="JT88" s="0"/>
      <c r="JU88" s="0"/>
      <c r="JV88" s="0"/>
      <c r="JW88" s="0"/>
      <c r="JX88" s="0"/>
      <c r="JY88" s="0"/>
      <c r="JZ88" s="0"/>
      <c r="KA88" s="0"/>
      <c r="KB88" s="0"/>
      <c r="KC88" s="0"/>
      <c r="KD88" s="0"/>
      <c r="KE88" s="0"/>
      <c r="KF88" s="0"/>
      <c r="KG88" s="0"/>
      <c r="KH88" s="0"/>
      <c r="KI88" s="0"/>
      <c r="KJ88" s="0"/>
      <c r="KK88" s="0"/>
      <c r="KL88" s="0"/>
      <c r="KM88" s="0"/>
      <c r="KN88" s="0"/>
      <c r="KO88" s="0"/>
      <c r="KP88" s="0"/>
      <c r="KQ88" s="0"/>
      <c r="KR88" s="0"/>
      <c r="KS88" s="0"/>
      <c r="KT88" s="0"/>
      <c r="KU88" s="0"/>
      <c r="KV88" s="0"/>
      <c r="KW88" s="0"/>
      <c r="KX88" s="0"/>
      <c r="KY88" s="0"/>
      <c r="KZ88" s="0"/>
      <c r="LA88" s="0"/>
      <c r="LB88" s="0"/>
      <c r="LC88" s="0"/>
      <c r="LD88" s="0"/>
      <c r="LE88" s="0"/>
      <c r="LF88" s="0"/>
      <c r="LG88" s="0"/>
      <c r="LH88" s="0"/>
      <c r="LI88" s="0"/>
      <c r="LJ88" s="0"/>
      <c r="LK88" s="0"/>
      <c r="LL88" s="0"/>
      <c r="LM88" s="0"/>
      <c r="LN88" s="0"/>
      <c r="LO88" s="0"/>
      <c r="LP88" s="0"/>
      <c r="LQ88" s="0"/>
      <c r="LR88" s="0"/>
      <c r="LS88" s="0"/>
      <c r="LT88" s="0"/>
      <c r="LU88" s="0"/>
      <c r="LV88" s="0"/>
      <c r="LW88" s="0"/>
      <c r="LX88" s="0"/>
      <c r="LY88" s="0"/>
      <c r="LZ88" s="0"/>
      <c r="MA88" s="0"/>
      <c r="MB88" s="0"/>
      <c r="MC88" s="0"/>
      <c r="MD88" s="0"/>
      <c r="ME88" s="0"/>
      <c r="MF88" s="0"/>
      <c r="MG88" s="0"/>
      <c r="MH88" s="0"/>
      <c r="MI88" s="0"/>
      <c r="MJ88" s="0"/>
      <c r="MK88" s="0"/>
      <c r="ML88" s="0"/>
      <c r="MM88" s="0"/>
      <c r="MN88" s="0"/>
      <c r="MO88" s="0"/>
      <c r="MP88" s="0"/>
      <c r="MQ88" s="0"/>
      <c r="MR88" s="0"/>
      <c r="MS88" s="0"/>
      <c r="MT88" s="0"/>
      <c r="MU88" s="0"/>
      <c r="MV88" s="0"/>
      <c r="MW88" s="0"/>
      <c r="MX88" s="0"/>
      <c r="MY88" s="0"/>
      <c r="MZ88" s="0"/>
      <c r="NA88" s="0"/>
      <c r="NB88" s="0"/>
      <c r="NC88" s="0"/>
      <c r="ND88" s="0"/>
      <c r="NE88" s="0"/>
      <c r="NF88" s="0"/>
      <c r="NG88" s="0"/>
      <c r="NH88" s="0"/>
      <c r="NI88" s="0"/>
      <c r="NJ88" s="0"/>
      <c r="NK88" s="0"/>
      <c r="NL88" s="0"/>
      <c r="NM88" s="0"/>
      <c r="NN88" s="0"/>
      <c r="NO88" s="0"/>
      <c r="NP88" s="0"/>
      <c r="NQ88" s="0"/>
      <c r="NR88" s="0"/>
      <c r="NS88" s="0"/>
      <c r="NT88" s="0"/>
      <c r="NU88" s="0"/>
      <c r="NV88" s="0"/>
      <c r="NW88" s="0"/>
      <c r="NX88" s="0"/>
      <c r="NY88" s="0"/>
      <c r="NZ88" s="0"/>
      <c r="OA88" s="0"/>
      <c r="OB88" s="0"/>
      <c r="OC88" s="0"/>
      <c r="OD88" s="0"/>
      <c r="OE88" s="0"/>
      <c r="OF88" s="0"/>
      <c r="OG88" s="0"/>
      <c r="OH88" s="0"/>
      <c r="OI88" s="0"/>
      <c r="OJ88" s="0"/>
      <c r="OK88" s="0"/>
      <c r="OL88" s="0"/>
      <c r="OM88" s="0"/>
      <c r="ON88" s="0"/>
      <c r="OO88" s="0"/>
      <c r="OP88" s="0"/>
      <c r="OQ88" s="0"/>
      <c r="OR88" s="0"/>
      <c r="OS88" s="0"/>
      <c r="OT88" s="0"/>
      <c r="OU88" s="0"/>
      <c r="OV88" s="0"/>
      <c r="OW88" s="0"/>
      <c r="OX88" s="0"/>
      <c r="OY88" s="0"/>
      <c r="OZ88" s="0"/>
      <c r="PA88" s="0"/>
      <c r="PB88" s="0"/>
      <c r="PC88" s="0"/>
      <c r="PD88" s="0"/>
      <c r="PE88" s="0"/>
      <c r="PF88" s="0"/>
      <c r="PG88" s="0"/>
      <c r="PH88" s="0"/>
      <c r="PI88" s="0"/>
      <c r="PJ88" s="0"/>
      <c r="PK88" s="0"/>
      <c r="PL88" s="0"/>
      <c r="PM88" s="0"/>
      <c r="PN88" s="0"/>
      <c r="PO88" s="0"/>
      <c r="PP88" s="0"/>
      <c r="PQ88" s="0"/>
      <c r="PR88" s="0"/>
      <c r="PS88" s="0"/>
      <c r="PT88" s="0"/>
      <c r="PU88" s="0"/>
      <c r="PV88" s="0"/>
      <c r="PW88" s="0"/>
      <c r="PX88" s="0"/>
      <c r="PY88" s="0"/>
      <c r="PZ88" s="0"/>
      <c r="QA88" s="0"/>
      <c r="QB88" s="0"/>
      <c r="QC88" s="0"/>
      <c r="QD88" s="0"/>
      <c r="QE88" s="0"/>
      <c r="QF88" s="0"/>
      <c r="QG88" s="0"/>
      <c r="QH88" s="0"/>
      <c r="QI88" s="0"/>
      <c r="QJ88" s="0"/>
      <c r="QK88" s="0"/>
      <c r="QL88" s="0"/>
      <c r="QM88" s="0"/>
      <c r="QN88" s="0"/>
      <c r="QO88" s="0"/>
      <c r="QP88" s="0"/>
      <c r="QQ88" s="0"/>
      <c r="QR88" s="0"/>
      <c r="QS88" s="0"/>
      <c r="QT88" s="0"/>
      <c r="QU88" s="0"/>
      <c r="QV88" s="0"/>
      <c r="QW88" s="0"/>
      <c r="QX88" s="0"/>
      <c r="QY88" s="0"/>
      <c r="QZ88" s="0"/>
      <c r="RA88" s="0"/>
      <c r="RB88" s="0"/>
      <c r="RC88" s="0"/>
      <c r="RD88" s="0"/>
      <c r="RE88" s="0"/>
      <c r="RF88" s="0"/>
      <c r="RG88" s="0"/>
      <c r="RH88" s="0"/>
      <c r="RI88" s="0"/>
      <c r="RJ88" s="0"/>
      <c r="RK88" s="0"/>
      <c r="RL88" s="0"/>
      <c r="RM88" s="0"/>
      <c r="RN88" s="0"/>
      <c r="RO88" s="0"/>
      <c r="RP88" s="0"/>
      <c r="RQ88" s="0"/>
      <c r="RR88" s="0"/>
      <c r="RS88" s="0"/>
      <c r="RT88" s="0"/>
      <c r="RU88" s="0"/>
      <c r="RV88" s="0"/>
      <c r="RW88" s="0"/>
      <c r="RX88" s="0"/>
      <c r="RY88" s="0"/>
      <c r="RZ88" s="0"/>
      <c r="SA88" s="0"/>
      <c r="SB88" s="0"/>
      <c r="SC88" s="0"/>
      <c r="SD88" s="0"/>
      <c r="SE88" s="0"/>
      <c r="SF88" s="0"/>
      <c r="SG88" s="0"/>
      <c r="SH88" s="0"/>
      <c r="SI88" s="0"/>
      <c r="SJ88" s="0"/>
      <c r="SK88" s="0"/>
      <c r="SL88" s="0"/>
      <c r="SM88" s="0"/>
      <c r="SN88" s="0"/>
      <c r="SO88" s="0"/>
      <c r="SP88" s="0"/>
      <c r="SQ88" s="0"/>
      <c r="SR88" s="0"/>
      <c r="SS88" s="0"/>
      <c r="ST88" s="0"/>
      <c r="SU88" s="0"/>
      <c r="SV88" s="0"/>
      <c r="SW88" s="0"/>
      <c r="SX88" s="0"/>
      <c r="SY88" s="0"/>
      <c r="SZ88" s="0"/>
      <c r="TA88" s="0"/>
      <c r="TB88" s="0"/>
      <c r="TC88" s="0"/>
      <c r="TD88" s="0"/>
      <c r="TE88" s="0"/>
      <c r="TF88" s="0"/>
      <c r="TG88" s="0"/>
      <c r="TH88" s="0"/>
      <c r="TI88" s="0"/>
      <c r="TJ88" s="0"/>
      <c r="TK88" s="0"/>
      <c r="TL88" s="0"/>
      <c r="TM88" s="0"/>
      <c r="TN88" s="0"/>
      <c r="TO88" s="0"/>
      <c r="TP88" s="0"/>
      <c r="TQ88" s="0"/>
      <c r="TR88" s="0"/>
      <c r="TS88" s="0"/>
      <c r="TT88" s="0"/>
      <c r="TU88" s="0"/>
      <c r="TV88" s="0"/>
      <c r="TW88" s="0"/>
      <c r="TX88" s="0"/>
      <c r="TY88" s="0"/>
      <c r="TZ88" s="0"/>
      <c r="UA88" s="0"/>
      <c r="UB88" s="0"/>
      <c r="UC88" s="0"/>
      <c r="UD88" s="0"/>
      <c r="UE88" s="0"/>
      <c r="UF88" s="0"/>
      <c r="UG88" s="0"/>
      <c r="UH88" s="0"/>
      <c r="UI88" s="0"/>
      <c r="UJ88" s="0"/>
      <c r="UK88" s="0"/>
      <c r="UL88" s="0"/>
      <c r="UM88" s="0"/>
      <c r="UN88" s="0"/>
      <c r="UO88" s="0"/>
      <c r="UP88" s="0"/>
      <c r="UQ88" s="0"/>
      <c r="UR88" s="0"/>
      <c r="US88" s="0"/>
      <c r="UT88" s="0"/>
      <c r="UU88" s="0"/>
      <c r="UV88" s="0"/>
      <c r="UW88" s="0"/>
      <c r="UX88" s="0"/>
      <c r="UY88" s="0"/>
      <c r="UZ88" s="0"/>
      <c r="VA88" s="0"/>
      <c r="VB88" s="0"/>
      <c r="VC88" s="0"/>
      <c r="VD88" s="0"/>
      <c r="VE88" s="0"/>
      <c r="VF88" s="0"/>
      <c r="VG88" s="0"/>
      <c r="VH88" s="0"/>
      <c r="VI88" s="0"/>
      <c r="VJ88" s="0"/>
      <c r="VK88" s="0"/>
      <c r="VL88" s="0"/>
      <c r="VM88" s="0"/>
      <c r="VN88" s="0"/>
      <c r="VO88" s="0"/>
      <c r="VP88" s="0"/>
      <c r="VQ88" s="0"/>
      <c r="VR88" s="0"/>
      <c r="VS88" s="0"/>
      <c r="VT88" s="0"/>
      <c r="VU88" s="0"/>
      <c r="VV88" s="0"/>
      <c r="VW88" s="0"/>
      <c r="VX88" s="0"/>
      <c r="VY88" s="0"/>
      <c r="VZ88" s="0"/>
      <c r="WA88" s="0"/>
      <c r="WB88" s="0"/>
      <c r="WC88" s="0"/>
      <c r="WD88" s="0"/>
      <c r="WE88" s="0"/>
      <c r="WF88" s="0"/>
      <c r="WG88" s="0"/>
      <c r="WH88" s="0"/>
      <c r="WI88" s="0"/>
      <c r="WJ88" s="0"/>
      <c r="WK88" s="0"/>
      <c r="WL88" s="0"/>
      <c r="WM88" s="0"/>
      <c r="WN88" s="0"/>
      <c r="WO88" s="0"/>
      <c r="WP88" s="0"/>
      <c r="WQ88" s="0"/>
      <c r="WR88" s="0"/>
      <c r="WS88" s="0"/>
      <c r="WT88" s="0"/>
      <c r="WU88" s="0"/>
      <c r="WV88" s="0"/>
      <c r="WW88" s="0"/>
      <c r="WX88" s="0"/>
      <c r="WY88" s="0"/>
      <c r="WZ88" s="0"/>
      <c r="XA88" s="0"/>
      <c r="XB88" s="0"/>
      <c r="XC88" s="0"/>
      <c r="XD88" s="0"/>
      <c r="XE88" s="0"/>
      <c r="XF88" s="0"/>
      <c r="XG88" s="0"/>
      <c r="XH88" s="0"/>
      <c r="XI88" s="0"/>
      <c r="XJ88" s="0"/>
      <c r="XK88" s="0"/>
      <c r="XL88" s="0"/>
      <c r="XM88" s="0"/>
      <c r="XN88" s="0"/>
      <c r="XO88" s="0"/>
      <c r="XP88" s="0"/>
      <c r="XQ88" s="0"/>
      <c r="XR88" s="0"/>
      <c r="XS88" s="0"/>
      <c r="XT88" s="0"/>
      <c r="XU88" s="0"/>
      <c r="XV88" s="0"/>
      <c r="XW88" s="0"/>
      <c r="XX88" s="0"/>
      <c r="XY88" s="0"/>
      <c r="XZ88" s="0"/>
      <c r="YA88" s="0"/>
      <c r="YB88" s="0"/>
      <c r="YC88" s="0"/>
      <c r="YD88" s="0"/>
      <c r="YE88" s="0"/>
      <c r="YF88" s="0"/>
      <c r="YG88" s="0"/>
      <c r="YH88" s="0"/>
      <c r="YI88" s="0"/>
      <c r="YJ88" s="0"/>
      <c r="YK88" s="0"/>
      <c r="YL88" s="0"/>
      <c r="YM88" s="0"/>
      <c r="YN88" s="0"/>
      <c r="YO88" s="0"/>
      <c r="YP88" s="0"/>
      <c r="YQ88" s="0"/>
      <c r="YR88" s="0"/>
      <c r="YS88" s="0"/>
      <c r="YT88" s="0"/>
      <c r="YU88" s="0"/>
      <c r="YV88" s="0"/>
      <c r="YW88" s="0"/>
      <c r="YX88" s="0"/>
      <c r="YY88" s="0"/>
      <c r="YZ88" s="0"/>
      <c r="ZA88" s="0"/>
      <c r="ZB88" s="0"/>
      <c r="ZC88" s="0"/>
      <c r="ZD88" s="0"/>
      <c r="ZE88" s="0"/>
      <c r="ZF88" s="0"/>
      <c r="ZG88" s="0"/>
      <c r="ZH88" s="0"/>
      <c r="ZI88" s="0"/>
      <c r="ZJ88" s="0"/>
      <c r="ZK88" s="0"/>
      <c r="ZL88" s="0"/>
      <c r="ZM88" s="0"/>
      <c r="ZN88" s="0"/>
      <c r="ZO88" s="0"/>
      <c r="ZP88" s="0"/>
      <c r="ZQ88" s="0"/>
      <c r="ZR88" s="0"/>
      <c r="ZS88" s="0"/>
      <c r="ZT88" s="0"/>
      <c r="ZU88" s="0"/>
      <c r="ZV88" s="0"/>
      <c r="ZW88" s="0"/>
      <c r="ZX88" s="0"/>
      <c r="ZY88" s="0"/>
      <c r="ZZ88" s="0"/>
      <c r="AAA88" s="0"/>
      <c r="AAB88" s="0"/>
      <c r="AAC88" s="0"/>
      <c r="AAD88" s="0"/>
      <c r="AAE88" s="0"/>
      <c r="AAF88" s="0"/>
      <c r="AAG88" s="0"/>
      <c r="AAH88" s="0"/>
      <c r="AAI88" s="0"/>
      <c r="AAJ88" s="0"/>
      <c r="AAK88" s="0"/>
      <c r="AAL88" s="0"/>
      <c r="AAM88" s="0"/>
      <c r="AAN88" s="0"/>
      <c r="AAO88" s="0"/>
      <c r="AAP88" s="0"/>
      <c r="AAQ88" s="0"/>
      <c r="AAR88" s="0"/>
      <c r="AAS88" s="0"/>
      <c r="AAT88" s="0"/>
      <c r="AAU88" s="0"/>
      <c r="AAV88" s="0"/>
      <c r="AAW88" s="0"/>
      <c r="AAX88" s="0"/>
      <c r="AAY88" s="0"/>
      <c r="AAZ88" s="0"/>
      <c r="ABA88" s="0"/>
      <c r="ABB88" s="0"/>
      <c r="ABC88" s="0"/>
      <c r="ABD88" s="0"/>
      <c r="ABE88" s="0"/>
      <c r="ABF88" s="0"/>
      <c r="ABG88" s="0"/>
      <c r="ABH88" s="0"/>
      <c r="ABI88" s="0"/>
      <c r="ABJ88" s="0"/>
      <c r="ABK88" s="0"/>
      <c r="ABL88" s="0"/>
      <c r="ABM88" s="0"/>
      <c r="ABN88" s="0"/>
      <c r="ABO88" s="0"/>
      <c r="ABP88" s="0"/>
      <c r="ABQ88" s="0"/>
      <c r="ABR88" s="0"/>
      <c r="ABS88" s="0"/>
      <c r="ABT88" s="0"/>
      <c r="ABU88" s="0"/>
      <c r="ABV88" s="0"/>
      <c r="ABW88" s="0"/>
      <c r="ABX88" s="0"/>
      <c r="ABY88" s="0"/>
      <c r="ABZ88" s="0"/>
      <c r="ACA88" s="0"/>
      <c r="ACB88" s="0"/>
      <c r="ACC88" s="0"/>
      <c r="ACD88" s="0"/>
      <c r="ACE88" s="0"/>
      <c r="ACF88" s="0"/>
      <c r="ACG88" s="0"/>
      <c r="ACH88" s="0"/>
      <c r="ACI88" s="0"/>
      <c r="ACJ88" s="0"/>
      <c r="ACK88" s="0"/>
      <c r="ACL88" s="0"/>
      <c r="ACM88" s="0"/>
      <c r="ACN88" s="0"/>
      <c r="ACO88" s="0"/>
      <c r="ACP88" s="0"/>
      <c r="ACQ88" s="0"/>
      <c r="ACR88" s="0"/>
      <c r="ACS88" s="0"/>
      <c r="ACT88" s="0"/>
      <c r="ACU88" s="0"/>
      <c r="ACV88" s="0"/>
      <c r="ACW88" s="0"/>
      <c r="ACX88" s="0"/>
      <c r="ACY88" s="0"/>
      <c r="ACZ88" s="0"/>
      <c r="ADA88" s="0"/>
      <c r="ADB88" s="0"/>
      <c r="ADC88" s="0"/>
      <c r="ADD88" s="0"/>
      <c r="ADE88" s="0"/>
      <c r="ADF88" s="0"/>
      <c r="ADG88" s="0"/>
      <c r="ADH88" s="0"/>
      <c r="ADI88" s="0"/>
      <c r="ADJ88" s="0"/>
      <c r="ADK88" s="0"/>
      <c r="ADL88" s="0"/>
      <c r="ADM88" s="0"/>
      <c r="ADN88" s="0"/>
      <c r="ADO88" s="0"/>
      <c r="ADP88" s="0"/>
      <c r="ADQ88" s="0"/>
      <c r="ADR88" s="0"/>
      <c r="ADS88" s="0"/>
      <c r="ADT88" s="0"/>
      <c r="ADU88" s="0"/>
      <c r="ADV88" s="0"/>
      <c r="ADW88" s="0"/>
      <c r="ADX88" s="0"/>
      <c r="ADY88" s="0"/>
      <c r="ADZ88" s="0"/>
      <c r="AEA88" s="0"/>
      <c r="AEB88" s="0"/>
      <c r="AEC88" s="0"/>
      <c r="AED88" s="0"/>
      <c r="AEE88" s="0"/>
      <c r="AEF88" s="0"/>
      <c r="AEG88" s="0"/>
      <c r="AEH88" s="0"/>
      <c r="AEI88" s="0"/>
      <c r="AEJ88" s="0"/>
      <c r="AEK88" s="0"/>
      <c r="AEL88" s="0"/>
      <c r="AEM88" s="0"/>
      <c r="AEN88" s="0"/>
      <c r="AEO88" s="0"/>
      <c r="AEP88" s="0"/>
      <c r="AEQ88" s="0"/>
      <c r="AER88" s="0"/>
      <c r="AES88" s="0"/>
      <c r="AET88" s="0"/>
      <c r="AEU88" s="0"/>
      <c r="AEV88" s="0"/>
      <c r="AEW88" s="0"/>
      <c r="AEX88" s="0"/>
      <c r="AEY88" s="0"/>
      <c r="AEZ88" s="0"/>
      <c r="AFA88" s="0"/>
      <c r="AFB88" s="0"/>
      <c r="AFC88" s="0"/>
      <c r="AFD88" s="0"/>
      <c r="AFE88" s="0"/>
      <c r="AFF88" s="0"/>
      <c r="AFG88" s="0"/>
      <c r="AFH88" s="0"/>
      <c r="AFI88" s="0"/>
      <c r="AFJ88" s="0"/>
      <c r="AFK88" s="0"/>
      <c r="AFL88" s="0"/>
      <c r="AFM88" s="0"/>
      <c r="AFN88" s="0"/>
      <c r="AFO88" s="0"/>
      <c r="AFP88" s="0"/>
      <c r="AFQ88" s="0"/>
      <c r="AFR88" s="0"/>
      <c r="AFS88" s="0"/>
      <c r="AFT88" s="0"/>
      <c r="AFU88" s="0"/>
      <c r="AFV88" s="0"/>
      <c r="AFW88" s="0"/>
      <c r="AFX88" s="0"/>
      <c r="AFY88" s="0"/>
      <c r="AFZ88" s="0"/>
      <c r="AGA88" s="0"/>
      <c r="AGB88" s="0"/>
      <c r="AGC88" s="0"/>
      <c r="AGD88" s="0"/>
      <c r="AGE88" s="0"/>
      <c r="AGF88" s="0"/>
      <c r="AGG88" s="0"/>
      <c r="AGH88" s="0"/>
      <c r="AGI88" s="0"/>
      <c r="AGJ88" s="0"/>
      <c r="AGK88" s="0"/>
      <c r="AGL88" s="0"/>
      <c r="AGM88" s="0"/>
      <c r="AGN88" s="0"/>
      <c r="AGO88" s="0"/>
      <c r="AGP88" s="0"/>
      <c r="AGQ88" s="0"/>
      <c r="AGR88" s="0"/>
      <c r="AGS88" s="0"/>
      <c r="AGT88" s="0"/>
      <c r="AGU88" s="0"/>
      <c r="AGV88" s="0"/>
      <c r="AGW88" s="0"/>
      <c r="AGX88" s="0"/>
      <c r="AGY88" s="0"/>
      <c r="AGZ88" s="0"/>
      <c r="AHA88" s="0"/>
      <c r="AHB88" s="0"/>
      <c r="AHC88" s="0"/>
      <c r="AHD88" s="0"/>
      <c r="AHE88" s="0"/>
      <c r="AHF88" s="0"/>
      <c r="AHG88" s="0"/>
      <c r="AHH88" s="0"/>
      <c r="AHI88" s="0"/>
      <c r="AHJ88" s="0"/>
      <c r="AHK88" s="0"/>
      <c r="AHL88" s="0"/>
      <c r="AHM88" s="0"/>
      <c r="AHN88" s="0"/>
      <c r="AHO88" s="0"/>
      <c r="AHP88" s="0"/>
      <c r="AHQ88" s="0"/>
      <c r="AHR88" s="0"/>
      <c r="AHS88" s="0"/>
      <c r="AHT88" s="0"/>
      <c r="AHU88" s="0"/>
      <c r="AHV88" s="0"/>
      <c r="AHW88" s="0"/>
      <c r="AHX88" s="0"/>
      <c r="AHY88" s="0"/>
      <c r="AHZ88" s="0"/>
      <c r="AIA88" s="0"/>
      <c r="AIB88" s="0"/>
      <c r="AIC88" s="0"/>
      <c r="AID88" s="0"/>
      <c r="AIE88" s="0"/>
      <c r="AIF88" s="0"/>
      <c r="AIG88" s="0"/>
      <c r="AIH88" s="0"/>
      <c r="AII88" s="0"/>
      <c r="AIJ88" s="0"/>
      <c r="AIK88" s="0"/>
      <c r="AIL88" s="0"/>
      <c r="AIM88" s="0"/>
      <c r="AIN88" s="0"/>
      <c r="AIO88" s="0"/>
      <c r="AIP88" s="0"/>
      <c r="AIQ88" s="0"/>
      <c r="AIR88" s="0"/>
      <c r="AIS88" s="0"/>
      <c r="AIT88" s="0"/>
      <c r="AIU88" s="0"/>
      <c r="AIV88" s="0"/>
      <c r="AIW88" s="0"/>
      <c r="AIX88" s="0"/>
      <c r="AIY88" s="0"/>
      <c r="AIZ88" s="0"/>
      <c r="AJA88" s="0"/>
      <c r="AJB88" s="0"/>
      <c r="AJC88" s="0"/>
      <c r="AJD88" s="0"/>
      <c r="AJE88" s="0"/>
      <c r="AJF88" s="0"/>
      <c r="AJG88" s="0"/>
      <c r="AJH88" s="0"/>
      <c r="AJI88" s="0"/>
      <c r="AJJ88" s="0"/>
      <c r="AJK88" s="0"/>
      <c r="AJL88" s="0"/>
      <c r="AJM88" s="0"/>
      <c r="AJN88" s="0"/>
      <c r="AJO88" s="0"/>
      <c r="AJP88" s="0"/>
      <c r="AJQ88" s="0"/>
      <c r="AJR88" s="0"/>
      <c r="AJS88" s="0"/>
      <c r="AJT88" s="0"/>
      <c r="AJU88" s="0"/>
      <c r="AJV88" s="0"/>
      <c r="AJW88" s="0"/>
      <c r="AJX88" s="0"/>
      <c r="AJY88" s="0"/>
      <c r="AJZ88" s="0"/>
      <c r="AKA88" s="0"/>
      <c r="AKB88" s="0"/>
      <c r="AKC88" s="0"/>
      <c r="AKD88" s="0"/>
      <c r="AKE88" s="0"/>
      <c r="AKF88" s="0"/>
      <c r="AKG88" s="0"/>
      <c r="AKH88" s="0"/>
      <c r="AKI88" s="0"/>
      <c r="AKJ88" s="0"/>
      <c r="AKK88" s="0"/>
      <c r="AKL88" s="0"/>
      <c r="AKM88" s="0"/>
      <c r="AKN88" s="0"/>
      <c r="AKO88" s="0"/>
      <c r="AKP88" s="0"/>
      <c r="AKQ88" s="0"/>
      <c r="AKR88" s="0"/>
      <c r="AKS88" s="0"/>
      <c r="AKT88" s="0"/>
      <c r="AKU88" s="0"/>
      <c r="AKV88" s="0"/>
      <c r="AKW88" s="0"/>
      <c r="AKX88" s="0"/>
      <c r="AKY88" s="0"/>
      <c r="AKZ88" s="0"/>
      <c r="ALA88" s="0"/>
      <c r="ALB88" s="0"/>
      <c r="ALC88" s="0"/>
      <c r="ALD88" s="0"/>
      <c r="ALE88" s="0"/>
      <c r="ALF88" s="0"/>
      <c r="ALG88" s="0"/>
      <c r="ALH88" s="0"/>
      <c r="ALI88" s="0"/>
      <c r="ALJ88" s="0"/>
      <c r="ALK88" s="0"/>
      <c r="ALL88" s="0"/>
      <c r="ALM88" s="0"/>
      <c r="ALN88" s="0"/>
      <c r="ALO88" s="0"/>
      <c r="ALP88" s="0"/>
      <c r="ALQ88" s="0"/>
      <c r="ALR88" s="0"/>
      <c r="ALS88" s="0"/>
      <c r="ALT88" s="0"/>
      <c r="ALU88" s="0"/>
      <c r="ALV88" s="0"/>
      <c r="ALW88" s="0"/>
      <c r="ALX88" s="0"/>
      <c r="ALY88" s="0"/>
      <c r="ALZ88" s="0"/>
      <c r="AMA88" s="0"/>
      <c r="AMB88" s="0"/>
      <c r="AMC88" s="0"/>
      <c r="AMD88" s="0"/>
      <c r="AME88" s="0"/>
      <c r="AMF88" s="0"/>
      <c r="AMG88" s="0"/>
      <c r="AMH88" s="0"/>
      <c r="AMI88" s="0"/>
      <c r="AMJ88" s="0"/>
    </row>
    <row r="89" customFormat="false" ht="15.75" hidden="false" customHeight="false" outlineLevel="0" collapsed="false">
      <c r="A89" s="136"/>
      <c r="B89" s="35"/>
      <c r="C89" s="35"/>
      <c r="D89" s="35"/>
      <c r="E89" s="35"/>
      <c r="F89" s="35" t="n">
        <v>1</v>
      </c>
      <c r="G89" s="35" t="n">
        <f aca="false">5000*2</f>
        <v>10000</v>
      </c>
      <c r="H89" s="35" t="n">
        <f aca="false">G89*F89</f>
        <v>10000</v>
      </c>
      <c r="I89" s="36" t="s">
        <v>6570</v>
      </c>
      <c r="J89" s="37" t="n">
        <v>14680</v>
      </c>
      <c r="K89" s="35" t="n">
        <v>0</v>
      </c>
      <c r="L89" s="35"/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0"/>
      <c r="AI89" s="0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0"/>
      <c r="BD89" s="0"/>
      <c r="BE89" s="0"/>
      <c r="BF89" s="0"/>
      <c r="BG89" s="0"/>
      <c r="BH89" s="0"/>
      <c r="BI89" s="0"/>
      <c r="BJ89" s="0"/>
      <c r="BK89" s="0"/>
      <c r="BL89" s="0"/>
      <c r="BM89" s="0"/>
      <c r="BN89" s="0"/>
      <c r="BO89" s="0"/>
      <c r="BP89" s="0"/>
      <c r="BQ89" s="0"/>
      <c r="BR89" s="0"/>
      <c r="BS89" s="0"/>
      <c r="BT89" s="0"/>
      <c r="BU89" s="0"/>
      <c r="BV89" s="0"/>
      <c r="BW89" s="0"/>
      <c r="BX89" s="0"/>
      <c r="BY89" s="0"/>
      <c r="BZ89" s="0"/>
      <c r="CA89" s="0"/>
      <c r="CB89" s="0"/>
      <c r="CC89" s="0"/>
      <c r="CD89" s="0"/>
      <c r="CE89" s="0"/>
      <c r="CF89" s="0"/>
      <c r="CG89" s="0"/>
      <c r="CH89" s="0"/>
      <c r="CI89" s="0"/>
      <c r="CJ89" s="0"/>
      <c r="CK89" s="0"/>
      <c r="CL89" s="0"/>
      <c r="CM89" s="0"/>
      <c r="CN89" s="0"/>
      <c r="CO89" s="0"/>
      <c r="CP89" s="0"/>
      <c r="CQ89" s="0"/>
      <c r="CR89" s="0"/>
      <c r="CS89" s="0"/>
      <c r="CT89" s="0"/>
      <c r="CU89" s="0"/>
      <c r="CV89" s="0"/>
      <c r="CW89" s="0"/>
      <c r="CX89" s="0"/>
      <c r="CY89" s="0"/>
      <c r="CZ89" s="0"/>
      <c r="DA89" s="0"/>
      <c r="DB89" s="0"/>
      <c r="DC89" s="0"/>
      <c r="DD89" s="0"/>
      <c r="DE89" s="0"/>
      <c r="DF89" s="0"/>
      <c r="DG89" s="0"/>
      <c r="DH89" s="0"/>
      <c r="DI89" s="0"/>
      <c r="DJ89" s="0"/>
      <c r="DK89" s="0"/>
      <c r="DL89" s="0"/>
      <c r="DM89" s="0"/>
      <c r="DN89" s="0"/>
      <c r="DO89" s="0"/>
      <c r="DP89" s="0"/>
      <c r="DQ89" s="0"/>
      <c r="DR89" s="0"/>
      <c r="DS89" s="0"/>
      <c r="DT89" s="0"/>
      <c r="DU89" s="0"/>
      <c r="DV89" s="0"/>
      <c r="DW89" s="0"/>
      <c r="DX89" s="0"/>
      <c r="DY89" s="0"/>
      <c r="DZ89" s="0"/>
      <c r="EA89" s="0"/>
      <c r="EB89" s="0"/>
      <c r="EC89" s="0"/>
      <c r="ED89" s="0"/>
      <c r="EE89" s="0"/>
      <c r="EF89" s="0"/>
      <c r="EG89" s="0"/>
      <c r="EH89" s="0"/>
      <c r="EI89" s="0"/>
      <c r="EJ89" s="0"/>
      <c r="EK89" s="0"/>
      <c r="EL89" s="0"/>
      <c r="EM89" s="0"/>
      <c r="EN89" s="0"/>
      <c r="EO89" s="0"/>
      <c r="EP89" s="0"/>
      <c r="EQ89" s="0"/>
      <c r="ER89" s="0"/>
      <c r="ES89" s="0"/>
      <c r="ET89" s="0"/>
      <c r="EU89" s="0"/>
      <c r="EV89" s="0"/>
      <c r="EW89" s="0"/>
      <c r="EX89" s="0"/>
      <c r="EY89" s="0"/>
      <c r="EZ89" s="0"/>
      <c r="FA89" s="0"/>
      <c r="FB89" s="0"/>
      <c r="FC89" s="0"/>
      <c r="FD89" s="0"/>
      <c r="FE89" s="0"/>
      <c r="FF89" s="0"/>
      <c r="FG89" s="0"/>
      <c r="FH89" s="0"/>
      <c r="FI89" s="0"/>
      <c r="FJ89" s="0"/>
      <c r="FK89" s="0"/>
      <c r="FL89" s="0"/>
      <c r="FM89" s="0"/>
      <c r="FN89" s="0"/>
      <c r="FO89" s="0"/>
      <c r="FP89" s="0"/>
      <c r="FQ89" s="0"/>
      <c r="FR89" s="0"/>
      <c r="FS89" s="0"/>
      <c r="FT89" s="0"/>
      <c r="FU89" s="0"/>
      <c r="FV89" s="0"/>
      <c r="FW89" s="0"/>
      <c r="FX89" s="0"/>
      <c r="FY89" s="0"/>
      <c r="FZ89" s="0"/>
      <c r="GA89" s="0"/>
      <c r="GB89" s="0"/>
      <c r="GC89" s="0"/>
      <c r="GD89" s="0"/>
      <c r="GE89" s="0"/>
      <c r="GF89" s="0"/>
      <c r="GG89" s="0"/>
      <c r="GH89" s="0"/>
      <c r="GI89" s="0"/>
      <c r="GJ89" s="0"/>
      <c r="GK89" s="0"/>
      <c r="GL89" s="0"/>
      <c r="GM89" s="0"/>
      <c r="GN89" s="0"/>
      <c r="GO89" s="0"/>
      <c r="GP89" s="0"/>
      <c r="GQ89" s="0"/>
      <c r="GR89" s="0"/>
      <c r="GS89" s="0"/>
      <c r="GT89" s="0"/>
      <c r="GU89" s="0"/>
      <c r="GV89" s="0"/>
      <c r="GW89" s="0"/>
      <c r="GX89" s="0"/>
      <c r="GY89" s="0"/>
      <c r="GZ89" s="0"/>
      <c r="HA89" s="0"/>
      <c r="HB89" s="0"/>
      <c r="HC89" s="0"/>
      <c r="HD89" s="0"/>
      <c r="HE89" s="0"/>
      <c r="HF89" s="0"/>
      <c r="HG89" s="0"/>
      <c r="HH89" s="0"/>
      <c r="HI89" s="0"/>
      <c r="HJ89" s="0"/>
      <c r="HK89" s="0"/>
      <c r="HL89" s="0"/>
      <c r="HM89" s="0"/>
      <c r="HN89" s="0"/>
      <c r="HO89" s="0"/>
      <c r="HP89" s="0"/>
      <c r="HQ89" s="0"/>
      <c r="HR89" s="0"/>
      <c r="HS89" s="0"/>
      <c r="HT89" s="0"/>
      <c r="HU89" s="0"/>
      <c r="HV89" s="0"/>
      <c r="HW89" s="0"/>
      <c r="HX89" s="0"/>
      <c r="HY89" s="0"/>
      <c r="HZ89" s="0"/>
      <c r="IA89" s="0"/>
      <c r="IB89" s="0"/>
      <c r="IC89" s="0"/>
      <c r="ID89" s="0"/>
      <c r="IE89" s="0"/>
      <c r="IF89" s="0"/>
      <c r="IG89" s="0"/>
      <c r="IH89" s="0"/>
      <c r="II89" s="0"/>
      <c r="IJ89" s="0"/>
      <c r="IK89" s="0"/>
      <c r="IL89" s="0"/>
      <c r="IM89" s="0"/>
      <c r="IN89" s="0"/>
      <c r="IO89" s="0"/>
      <c r="IP89" s="0"/>
      <c r="IQ89" s="0"/>
      <c r="IR89" s="0"/>
      <c r="IS89" s="0"/>
      <c r="IT89" s="0"/>
      <c r="IU89" s="0"/>
      <c r="IV89" s="0"/>
      <c r="IW89" s="0"/>
      <c r="IX89" s="0"/>
      <c r="IY89" s="0"/>
      <c r="IZ89" s="0"/>
      <c r="JA89" s="0"/>
      <c r="JB89" s="0"/>
      <c r="JC89" s="0"/>
      <c r="JD89" s="0"/>
      <c r="JE89" s="0"/>
      <c r="JF89" s="0"/>
      <c r="JG89" s="0"/>
      <c r="JH89" s="0"/>
      <c r="JI89" s="0"/>
      <c r="JJ89" s="0"/>
      <c r="JK89" s="0"/>
      <c r="JL89" s="0"/>
      <c r="JM89" s="0"/>
      <c r="JN89" s="0"/>
      <c r="JO89" s="0"/>
      <c r="JP89" s="0"/>
      <c r="JQ89" s="0"/>
      <c r="JR89" s="0"/>
      <c r="JS89" s="0"/>
      <c r="JT89" s="0"/>
      <c r="JU89" s="0"/>
      <c r="JV89" s="0"/>
      <c r="JW89" s="0"/>
      <c r="JX89" s="0"/>
      <c r="JY89" s="0"/>
      <c r="JZ89" s="0"/>
      <c r="KA89" s="0"/>
      <c r="KB89" s="0"/>
      <c r="KC89" s="0"/>
      <c r="KD89" s="0"/>
      <c r="KE89" s="0"/>
      <c r="KF89" s="0"/>
      <c r="KG89" s="0"/>
      <c r="KH89" s="0"/>
      <c r="KI89" s="0"/>
      <c r="KJ89" s="0"/>
      <c r="KK89" s="0"/>
      <c r="KL89" s="0"/>
      <c r="KM89" s="0"/>
      <c r="KN89" s="0"/>
      <c r="KO89" s="0"/>
      <c r="KP89" s="0"/>
      <c r="KQ89" s="0"/>
      <c r="KR89" s="0"/>
      <c r="KS89" s="0"/>
      <c r="KT89" s="0"/>
      <c r="KU89" s="0"/>
      <c r="KV89" s="0"/>
      <c r="KW89" s="0"/>
      <c r="KX89" s="0"/>
      <c r="KY89" s="0"/>
      <c r="KZ89" s="0"/>
      <c r="LA89" s="0"/>
      <c r="LB89" s="0"/>
      <c r="LC89" s="0"/>
      <c r="LD89" s="0"/>
      <c r="LE89" s="0"/>
      <c r="LF89" s="0"/>
      <c r="LG89" s="0"/>
      <c r="LH89" s="0"/>
      <c r="LI89" s="0"/>
      <c r="LJ89" s="0"/>
      <c r="LK89" s="0"/>
      <c r="LL89" s="0"/>
      <c r="LM89" s="0"/>
      <c r="LN89" s="0"/>
      <c r="LO89" s="0"/>
      <c r="LP89" s="0"/>
      <c r="LQ89" s="0"/>
      <c r="LR89" s="0"/>
      <c r="LS89" s="0"/>
      <c r="LT89" s="0"/>
      <c r="LU89" s="0"/>
      <c r="LV89" s="0"/>
      <c r="LW89" s="0"/>
      <c r="LX89" s="0"/>
      <c r="LY89" s="0"/>
      <c r="LZ89" s="0"/>
      <c r="MA89" s="0"/>
      <c r="MB89" s="0"/>
      <c r="MC89" s="0"/>
      <c r="MD89" s="0"/>
      <c r="ME89" s="0"/>
      <c r="MF89" s="0"/>
      <c r="MG89" s="0"/>
      <c r="MH89" s="0"/>
      <c r="MI89" s="0"/>
      <c r="MJ89" s="0"/>
      <c r="MK89" s="0"/>
      <c r="ML89" s="0"/>
      <c r="MM89" s="0"/>
      <c r="MN89" s="0"/>
      <c r="MO89" s="0"/>
      <c r="MP89" s="0"/>
      <c r="MQ89" s="0"/>
      <c r="MR89" s="0"/>
      <c r="MS89" s="0"/>
      <c r="MT89" s="0"/>
      <c r="MU89" s="0"/>
      <c r="MV89" s="0"/>
      <c r="MW89" s="0"/>
      <c r="MX89" s="0"/>
      <c r="MY89" s="0"/>
      <c r="MZ89" s="0"/>
      <c r="NA89" s="0"/>
      <c r="NB89" s="0"/>
      <c r="NC89" s="0"/>
      <c r="ND89" s="0"/>
      <c r="NE89" s="0"/>
      <c r="NF89" s="0"/>
      <c r="NG89" s="0"/>
      <c r="NH89" s="0"/>
      <c r="NI89" s="0"/>
      <c r="NJ89" s="0"/>
      <c r="NK89" s="0"/>
      <c r="NL89" s="0"/>
      <c r="NM89" s="0"/>
      <c r="NN89" s="0"/>
      <c r="NO89" s="0"/>
      <c r="NP89" s="0"/>
      <c r="NQ89" s="0"/>
      <c r="NR89" s="0"/>
      <c r="NS89" s="0"/>
      <c r="NT89" s="0"/>
      <c r="NU89" s="0"/>
      <c r="NV89" s="0"/>
      <c r="NW89" s="0"/>
      <c r="NX89" s="0"/>
      <c r="NY89" s="0"/>
      <c r="NZ89" s="0"/>
      <c r="OA89" s="0"/>
      <c r="OB89" s="0"/>
      <c r="OC89" s="0"/>
      <c r="OD89" s="0"/>
      <c r="OE89" s="0"/>
      <c r="OF89" s="0"/>
      <c r="OG89" s="0"/>
      <c r="OH89" s="0"/>
      <c r="OI89" s="0"/>
      <c r="OJ89" s="0"/>
      <c r="OK89" s="0"/>
      <c r="OL89" s="0"/>
      <c r="OM89" s="0"/>
      <c r="ON89" s="0"/>
      <c r="OO89" s="0"/>
      <c r="OP89" s="0"/>
      <c r="OQ89" s="0"/>
      <c r="OR89" s="0"/>
      <c r="OS89" s="0"/>
      <c r="OT89" s="0"/>
      <c r="OU89" s="0"/>
      <c r="OV89" s="0"/>
      <c r="OW89" s="0"/>
      <c r="OX89" s="0"/>
      <c r="OY89" s="0"/>
      <c r="OZ89" s="0"/>
      <c r="PA89" s="0"/>
      <c r="PB89" s="0"/>
      <c r="PC89" s="0"/>
      <c r="PD89" s="0"/>
      <c r="PE89" s="0"/>
      <c r="PF89" s="0"/>
      <c r="PG89" s="0"/>
      <c r="PH89" s="0"/>
      <c r="PI89" s="0"/>
      <c r="PJ89" s="0"/>
      <c r="PK89" s="0"/>
      <c r="PL89" s="0"/>
      <c r="PM89" s="0"/>
      <c r="PN89" s="0"/>
      <c r="PO89" s="0"/>
      <c r="PP89" s="0"/>
      <c r="PQ89" s="0"/>
      <c r="PR89" s="0"/>
      <c r="PS89" s="0"/>
      <c r="PT89" s="0"/>
      <c r="PU89" s="0"/>
      <c r="PV89" s="0"/>
      <c r="PW89" s="0"/>
      <c r="PX89" s="0"/>
      <c r="PY89" s="0"/>
      <c r="PZ89" s="0"/>
      <c r="QA89" s="0"/>
      <c r="QB89" s="0"/>
      <c r="QC89" s="0"/>
      <c r="QD89" s="0"/>
      <c r="QE89" s="0"/>
      <c r="QF89" s="0"/>
      <c r="QG89" s="0"/>
      <c r="QH89" s="0"/>
      <c r="QI89" s="0"/>
      <c r="QJ89" s="0"/>
      <c r="QK89" s="0"/>
      <c r="QL89" s="0"/>
      <c r="QM89" s="0"/>
      <c r="QN89" s="0"/>
      <c r="QO89" s="0"/>
      <c r="QP89" s="0"/>
      <c r="QQ89" s="0"/>
      <c r="QR89" s="0"/>
      <c r="QS89" s="0"/>
      <c r="QT89" s="0"/>
      <c r="QU89" s="0"/>
      <c r="QV89" s="0"/>
      <c r="QW89" s="0"/>
      <c r="QX89" s="0"/>
      <c r="QY89" s="0"/>
      <c r="QZ89" s="0"/>
      <c r="RA89" s="0"/>
      <c r="RB89" s="0"/>
      <c r="RC89" s="0"/>
      <c r="RD89" s="0"/>
      <c r="RE89" s="0"/>
      <c r="RF89" s="0"/>
      <c r="RG89" s="0"/>
      <c r="RH89" s="0"/>
      <c r="RI89" s="0"/>
      <c r="RJ89" s="0"/>
      <c r="RK89" s="0"/>
      <c r="RL89" s="0"/>
      <c r="RM89" s="0"/>
      <c r="RN89" s="0"/>
      <c r="RO89" s="0"/>
      <c r="RP89" s="0"/>
      <c r="RQ89" s="0"/>
      <c r="RR89" s="0"/>
      <c r="RS89" s="0"/>
      <c r="RT89" s="0"/>
      <c r="RU89" s="0"/>
      <c r="RV89" s="0"/>
      <c r="RW89" s="0"/>
      <c r="RX89" s="0"/>
      <c r="RY89" s="0"/>
      <c r="RZ89" s="0"/>
      <c r="SA89" s="0"/>
      <c r="SB89" s="0"/>
      <c r="SC89" s="0"/>
      <c r="SD89" s="0"/>
      <c r="SE89" s="0"/>
      <c r="SF89" s="0"/>
      <c r="SG89" s="0"/>
      <c r="SH89" s="0"/>
      <c r="SI89" s="0"/>
      <c r="SJ89" s="0"/>
      <c r="SK89" s="0"/>
      <c r="SL89" s="0"/>
      <c r="SM89" s="0"/>
      <c r="SN89" s="0"/>
      <c r="SO89" s="0"/>
      <c r="SP89" s="0"/>
      <c r="SQ89" s="0"/>
      <c r="SR89" s="0"/>
      <c r="SS89" s="0"/>
      <c r="ST89" s="0"/>
      <c r="SU89" s="0"/>
      <c r="SV89" s="0"/>
      <c r="SW89" s="0"/>
      <c r="SX89" s="0"/>
      <c r="SY89" s="0"/>
      <c r="SZ89" s="0"/>
      <c r="TA89" s="0"/>
      <c r="TB89" s="0"/>
      <c r="TC89" s="0"/>
      <c r="TD89" s="0"/>
      <c r="TE89" s="0"/>
      <c r="TF89" s="0"/>
      <c r="TG89" s="0"/>
      <c r="TH89" s="0"/>
      <c r="TI89" s="0"/>
      <c r="TJ89" s="0"/>
      <c r="TK89" s="0"/>
      <c r="TL89" s="0"/>
      <c r="TM89" s="0"/>
      <c r="TN89" s="0"/>
      <c r="TO89" s="0"/>
      <c r="TP89" s="0"/>
      <c r="TQ89" s="0"/>
      <c r="TR89" s="0"/>
      <c r="TS89" s="0"/>
      <c r="TT89" s="0"/>
      <c r="TU89" s="0"/>
      <c r="TV89" s="0"/>
      <c r="TW89" s="0"/>
      <c r="TX89" s="0"/>
      <c r="TY89" s="0"/>
      <c r="TZ89" s="0"/>
      <c r="UA89" s="0"/>
      <c r="UB89" s="0"/>
      <c r="UC89" s="0"/>
      <c r="UD89" s="0"/>
      <c r="UE89" s="0"/>
      <c r="UF89" s="0"/>
      <c r="UG89" s="0"/>
      <c r="UH89" s="0"/>
      <c r="UI89" s="0"/>
      <c r="UJ89" s="0"/>
      <c r="UK89" s="0"/>
      <c r="UL89" s="0"/>
      <c r="UM89" s="0"/>
      <c r="UN89" s="0"/>
      <c r="UO89" s="0"/>
      <c r="UP89" s="0"/>
      <c r="UQ89" s="0"/>
      <c r="UR89" s="0"/>
      <c r="US89" s="0"/>
      <c r="UT89" s="0"/>
      <c r="UU89" s="0"/>
      <c r="UV89" s="0"/>
      <c r="UW89" s="0"/>
      <c r="UX89" s="0"/>
      <c r="UY89" s="0"/>
      <c r="UZ89" s="0"/>
      <c r="VA89" s="0"/>
      <c r="VB89" s="0"/>
      <c r="VC89" s="0"/>
      <c r="VD89" s="0"/>
      <c r="VE89" s="0"/>
      <c r="VF89" s="0"/>
      <c r="VG89" s="0"/>
      <c r="VH89" s="0"/>
      <c r="VI89" s="0"/>
      <c r="VJ89" s="0"/>
      <c r="VK89" s="0"/>
      <c r="VL89" s="0"/>
      <c r="VM89" s="0"/>
      <c r="VN89" s="0"/>
      <c r="VO89" s="0"/>
      <c r="VP89" s="0"/>
      <c r="VQ89" s="0"/>
      <c r="VR89" s="0"/>
      <c r="VS89" s="0"/>
      <c r="VT89" s="0"/>
      <c r="VU89" s="0"/>
      <c r="VV89" s="0"/>
      <c r="VW89" s="0"/>
      <c r="VX89" s="0"/>
      <c r="VY89" s="0"/>
      <c r="VZ89" s="0"/>
      <c r="WA89" s="0"/>
      <c r="WB89" s="0"/>
      <c r="WC89" s="0"/>
      <c r="WD89" s="0"/>
      <c r="WE89" s="0"/>
      <c r="WF89" s="0"/>
      <c r="WG89" s="0"/>
      <c r="WH89" s="0"/>
      <c r="WI89" s="0"/>
      <c r="WJ89" s="0"/>
      <c r="WK89" s="0"/>
      <c r="WL89" s="0"/>
      <c r="WM89" s="0"/>
      <c r="WN89" s="0"/>
      <c r="WO89" s="0"/>
      <c r="WP89" s="0"/>
      <c r="WQ89" s="0"/>
      <c r="WR89" s="0"/>
      <c r="WS89" s="0"/>
      <c r="WT89" s="0"/>
      <c r="WU89" s="0"/>
      <c r="WV89" s="0"/>
      <c r="WW89" s="0"/>
      <c r="WX89" s="0"/>
      <c r="WY89" s="0"/>
      <c r="WZ89" s="0"/>
      <c r="XA89" s="0"/>
      <c r="XB89" s="0"/>
      <c r="XC89" s="0"/>
      <c r="XD89" s="0"/>
      <c r="XE89" s="0"/>
      <c r="XF89" s="0"/>
      <c r="XG89" s="0"/>
      <c r="XH89" s="0"/>
      <c r="XI89" s="0"/>
      <c r="XJ89" s="0"/>
      <c r="XK89" s="0"/>
      <c r="XL89" s="0"/>
      <c r="XM89" s="0"/>
      <c r="XN89" s="0"/>
      <c r="XO89" s="0"/>
      <c r="XP89" s="0"/>
      <c r="XQ89" s="0"/>
      <c r="XR89" s="0"/>
      <c r="XS89" s="0"/>
      <c r="XT89" s="0"/>
      <c r="XU89" s="0"/>
      <c r="XV89" s="0"/>
      <c r="XW89" s="0"/>
      <c r="XX89" s="0"/>
      <c r="XY89" s="0"/>
      <c r="XZ89" s="0"/>
      <c r="YA89" s="0"/>
      <c r="YB89" s="0"/>
      <c r="YC89" s="0"/>
      <c r="YD89" s="0"/>
      <c r="YE89" s="0"/>
      <c r="YF89" s="0"/>
      <c r="YG89" s="0"/>
      <c r="YH89" s="0"/>
      <c r="YI89" s="0"/>
      <c r="YJ89" s="0"/>
      <c r="YK89" s="0"/>
      <c r="YL89" s="0"/>
      <c r="YM89" s="0"/>
      <c r="YN89" s="0"/>
      <c r="YO89" s="0"/>
      <c r="YP89" s="0"/>
      <c r="YQ89" s="0"/>
      <c r="YR89" s="0"/>
      <c r="YS89" s="0"/>
      <c r="YT89" s="0"/>
      <c r="YU89" s="0"/>
      <c r="YV89" s="0"/>
      <c r="YW89" s="0"/>
      <c r="YX89" s="0"/>
      <c r="YY89" s="0"/>
      <c r="YZ89" s="0"/>
      <c r="ZA89" s="0"/>
      <c r="ZB89" s="0"/>
      <c r="ZC89" s="0"/>
      <c r="ZD89" s="0"/>
      <c r="ZE89" s="0"/>
      <c r="ZF89" s="0"/>
      <c r="ZG89" s="0"/>
      <c r="ZH89" s="0"/>
      <c r="ZI89" s="0"/>
      <c r="ZJ89" s="0"/>
      <c r="ZK89" s="0"/>
      <c r="ZL89" s="0"/>
      <c r="ZM89" s="0"/>
      <c r="ZN89" s="0"/>
      <c r="ZO89" s="0"/>
      <c r="ZP89" s="0"/>
      <c r="ZQ89" s="0"/>
      <c r="ZR89" s="0"/>
      <c r="ZS89" s="0"/>
      <c r="ZT89" s="0"/>
      <c r="ZU89" s="0"/>
      <c r="ZV89" s="0"/>
      <c r="ZW89" s="0"/>
      <c r="ZX89" s="0"/>
      <c r="ZY89" s="0"/>
      <c r="ZZ89" s="0"/>
      <c r="AAA89" s="0"/>
      <c r="AAB89" s="0"/>
      <c r="AAC89" s="0"/>
      <c r="AAD89" s="0"/>
      <c r="AAE89" s="0"/>
      <c r="AAF89" s="0"/>
      <c r="AAG89" s="0"/>
      <c r="AAH89" s="0"/>
      <c r="AAI89" s="0"/>
      <c r="AAJ89" s="0"/>
      <c r="AAK89" s="0"/>
      <c r="AAL89" s="0"/>
      <c r="AAM89" s="0"/>
      <c r="AAN89" s="0"/>
      <c r="AAO89" s="0"/>
      <c r="AAP89" s="0"/>
      <c r="AAQ89" s="0"/>
      <c r="AAR89" s="0"/>
      <c r="AAS89" s="0"/>
      <c r="AAT89" s="0"/>
      <c r="AAU89" s="0"/>
      <c r="AAV89" s="0"/>
      <c r="AAW89" s="0"/>
      <c r="AAX89" s="0"/>
      <c r="AAY89" s="0"/>
      <c r="AAZ89" s="0"/>
      <c r="ABA89" s="0"/>
      <c r="ABB89" s="0"/>
      <c r="ABC89" s="0"/>
      <c r="ABD89" s="0"/>
      <c r="ABE89" s="0"/>
      <c r="ABF89" s="0"/>
      <c r="ABG89" s="0"/>
      <c r="ABH89" s="0"/>
      <c r="ABI89" s="0"/>
      <c r="ABJ89" s="0"/>
      <c r="ABK89" s="0"/>
      <c r="ABL89" s="0"/>
      <c r="ABM89" s="0"/>
      <c r="ABN89" s="0"/>
      <c r="ABO89" s="0"/>
      <c r="ABP89" s="0"/>
      <c r="ABQ89" s="0"/>
      <c r="ABR89" s="0"/>
      <c r="ABS89" s="0"/>
      <c r="ABT89" s="0"/>
      <c r="ABU89" s="0"/>
      <c r="ABV89" s="0"/>
      <c r="ABW89" s="0"/>
      <c r="ABX89" s="0"/>
      <c r="ABY89" s="0"/>
      <c r="ABZ89" s="0"/>
      <c r="ACA89" s="0"/>
      <c r="ACB89" s="0"/>
      <c r="ACC89" s="0"/>
      <c r="ACD89" s="0"/>
      <c r="ACE89" s="0"/>
      <c r="ACF89" s="0"/>
      <c r="ACG89" s="0"/>
      <c r="ACH89" s="0"/>
      <c r="ACI89" s="0"/>
      <c r="ACJ89" s="0"/>
      <c r="ACK89" s="0"/>
      <c r="ACL89" s="0"/>
      <c r="ACM89" s="0"/>
      <c r="ACN89" s="0"/>
      <c r="ACO89" s="0"/>
      <c r="ACP89" s="0"/>
      <c r="ACQ89" s="0"/>
      <c r="ACR89" s="0"/>
      <c r="ACS89" s="0"/>
      <c r="ACT89" s="0"/>
      <c r="ACU89" s="0"/>
      <c r="ACV89" s="0"/>
      <c r="ACW89" s="0"/>
      <c r="ACX89" s="0"/>
      <c r="ACY89" s="0"/>
      <c r="ACZ89" s="0"/>
      <c r="ADA89" s="0"/>
      <c r="ADB89" s="0"/>
      <c r="ADC89" s="0"/>
      <c r="ADD89" s="0"/>
      <c r="ADE89" s="0"/>
      <c r="ADF89" s="0"/>
      <c r="ADG89" s="0"/>
      <c r="ADH89" s="0"/>
      <c r="ADI89" s="0"/>
      <c r="ADJ89" s="0"/>
      <c r="ADK89" s="0"/>
      <c r="ADL89" s="0"/>
      <c r="ADM89" s="0"/>
      <c r="ADN89" s="0"/>
      <c r="ADO89" s="0"/>
      <c r="ADP89" s="0"/>
      <c r="ADQ89" s="0"/>
      <c r="ADR89" s="0"/>
      <c r="ADS89" s="0"/>
      <c r="ADT89" s="0"/>
      <c r="ADU89" s="0"/>
      <c r="ADV89" s="0"/>
      <c r="ADW89" s="0"/>
      <c r="ADX89" s="0"/>
      <c r="ADY89" s="0"/>
      <c r="ADZ89" s="0"/>
      <c r="AEA89" s="0"/>
      <c r="AEB89" s="0"/>
      <c r="AEC89" s="0"/>
      <c r="AED89" s="0"/>
      <c r="AEE89" s="0"/>
      <c r="AEF89" s="0"/>
      <c r="AEG89" s="0"/>
      <c r="AEH89" s="0"/>
      <c r="AEI89" s="0"/>
      <c r="AEJ89" s="0"/>
      <c r="AEK89" s="0"/>
      <c r="AEL89" s="0"/>
      <c r="AEM89" s="0"/>
      <c r="AEN89" s="0"/>
      <c r="AEO89" s="0"/>
      <c r="AEP89" s="0"/>
      <c r="AEQ89" s="0"/>
      <c r="AER89" s="0"/>
      <c r="AES89" s="0"/>
      <c r="AET89" s="0"/>
      <c r="AEU89" s="0"/>
      <c r="AEV89" s="0"/>
      <c r="AEW89" s="0"/>
      <c r="AEX89" s="0"/>
      <c r="AEY89" s="0"/>
      <c r="AEZ89" s="0"/>
      <c r="AFA89" s="0"/>
      <c r="AFB89" s="0"/>
      <c r="AFC89" s="0"/>
      <c r="AFD89" s="0"/>
      <c r="AFE89" s="0"/>
      <c r="AFF89" s="0"/>
      <c r="AFG89" s="0"/>
      <c r="AFH89" s="0"/>
      <c r="AFI89" s="0"/>
      <c r="AFJ89" s="0"/>
      <c r="AFK89" s="0"/>
      <c r="AFL89" s="0"/>
      <c r="AFM89" s="0"/>
      <c r="AFN89" s="0"/>
      <c r="AFO89" s="0"/>
      <c r="AFP89" s="0"/>
      <c r="AFQ89" s="0"/>
      <c r="AFR89" s="0"/>
      <c r="AFS89" s="0"/>
      <c r="AFT89" s="0"/>
      <c r="AFU89" s="0"/>
      <c r="AFV89" s="0"/>
      <c r="AFW89" s="0"/>
      <c r="AFX89" s="0"/>
      <c r="AFY89" s="0"/>
      <c r="AFZ89" s="0"/>
      <c r="AGA89" s="0"/>
      <c r="AGB89" s="0"/>
      <c r="AGC89" s="0"/>
      <c r="AGD89" s="0"/>
      <c r="AGE89" s="0"/>
      <c r="AGF89" s="0"/>
      <c r="AGG89" s="0"/>
      <c r="AGH89" s="0"/>
      <c r="AGI89" s="0"/>
      <c r="AGJ89" s="0"/>
      <c r="AGK89" s="0"/>
      <c r="AGL89" s="0"/>
      <c r="AGM89" s="0"/>
      <c r="AGN89" s="0"/>
      <c r="AGO89" s="0"/>
      <c r="AGP89" s="0"/>
      <c r="AGQ89" s="0"/>
      <c r="AGR89" s="0"/>
      <c r="AGS89" s="0"/>
      <c r="AGT89" s="0"/>
      <c r="AGU89" s="0"/>
      <c r="AGV89" s="0"/>
      <c r="AGW89" s="0"/>
      <c r="AGX89" s="0"/>
      <c r="AGY89" s="0"/>
      <c r="AGZ89" s="0"/>
      <c r="AHA89" s="0"/>
      <c r="AHB89" s="0"/>
      <c r="AHC89" s="0"/>
      <c r="AHD89" s="0"/>
      <c r="AHE89" s="0"/>
      <c r="AHF89" s="0"/>
      <c r="AHG89" s="0"/>
      <c r="AHH89" s="0"/>
      <c r="AHI89" s="0"/>
      <c r="AHJ89" s="0"/>
      <c r="AHK89" s="0"/>
      <c r="AHL89" s="0"/>
      <c r="AHM89" s="0"/>
      <c r="AHN89" s="0"/>
      <c r="AHO89" s="0"/>
      <c r="AHP89" s="0"/>
      <c r="AHQ89" s="0"/>
      <c r="AHR89" s="0"/>
      <c r="AHS89" s="0"/>
      <c r="AHT89" s="0"/>
      <c r="AHU89" s="0"/>
      <c r="AHV89" s="0"/>
      <c r="AHW89" s="0"/>
      <c r="AHX89" s="0"/>
      <c r="AHY89" s="0"/>
      <c r="AHZ89" s="0"/>
      <c r="AIA89" s="0"/>
      <c r="AIB89" s="0"/>
      <c r="AIC89" s="0"/>
      <c r="AID89" s="0"/>
      <c r="AIE89" s="0"/>
      <c r="AIF89" s="0"/>
      <c r="AIG89" s="0"/>
      <c r="AIH89" s="0"/>
      <c r="AII89" s="0"/>
      <c r="AIJ89" s="0"/>
      <c r="AIK89" s="0"/>
      <c r="AIL89" s="0"/>
      <c r="AIM89" s="0"/>
      <c r="AIN89" s="0"/>
      <c r="AIO89" s="0"/>
      <c r="AIP89" s="0"/>
      <c r="AIQ89" s="0"/>
      <c r="AIR89" s="0"/>
      <c r="AIS89" s="0"/>
      <c r="AIT89" s="0"/>
      <c r="AIU89" s="0"/>
      <c r="AIV89" s="0"/>
      <c r="AIW89" s="0"/>
      <c r="AIX89" s="0"/>
      <c r="AIY89" s="0"/>
      <c r="AIZ89" s="0"/>
      <c r="AJA89" s="0"/>
      <c r="AJB89" s="0"/>
      <c r="AJC89" s="0"/>
      <c r="AJD89" s="0"/>
      <c r="AJE89" s="0"/>
      <c r="AJF89" s="0"/>
      <c r="AJG89" s="0"/>
      <c r="AJH89" s="0"/>
      <c r="AJI89" s="0"/>
      <c r="AJJ89" s="0"/>
      <c r="AJK89" s="0"/>
      <c r="AJL89" s="0"/>
      <c r="AJM89" s="0"/>
      <c r="AJN89" s="0"/>
      <c r="AJO89" s="0"/>
      <c r="AJP89" s="0"/>
      <c r="AJQ89" s="0"/>
      <c r="AJR89" s="0"/>
      <c r="AJS89" s="0"/>
      <c r="AJT89" s="0"/>
      <c r="AJU89" s="0"/>
      <c r="AJV89" s="0"/>
      <c r="AJW89" s="0"/>
      <c r="AJX89" s="0"/>
      <c r="AJY89" s="0"/>
      <c r="AJZ89" s="0"/>
      <c r="AKA89" s="0"/>
      <c r="AKB89" s="0"/>
      <c r="AKC89" s="0"/>
      <c r="AKD89" s="0"/>
      <c r="AKE89" s="0"/>
      <c r="AKF89" s="0"/>
      <c r="AKG89" s="0"/>
      <c r="AKH89" s="0"/>
      <c r="AKI89" s="0"/>
      <c r="AKJ89" s="0"/>
      <c r="AKK89" s="0"/>
      <c r="AKL89" s="0"/>
      <c r="AKM89" s="0"/>
      <c r="AKN89" s="0"/>
      <c r="AKO89" s="0"/>
      <c r="AKP89" s="0"/>
      <c r="AKQ89" s="0"/>
      <c r="AKR89" s="0"/>
      <c r="AKS89" s="0"/>
      <c r="AKT89" s="0"/>
      <c r="AKU89" s="0"/>
      <c r="AKV89" s="0"/>
      <c r="AKW89" s="0"/>
      <c r="AKX89" s="0"/>
      <c r="AKY89" s="0"/>
      <c r="AKZ89" s="0"/>
      <c r="ALA89" s="0"/>
      <c r="ALB89" s="0"/>
      <c r="ALC89" s="0"/>
      <c r="ALD89" s="0"/>
      <c r="ALE89" s="0"/>
      <c r="ALF89" s="0"/>
      <c r="ALG89" s="0"/>
      <c r="ALH89" s="0"/>
      <c r="ALI89" s="0"/>
      <c r="ALJ89" s="0"/>
      <c r="ALK89" s="0"/>
      <c r="ALL89" s="0"/>
      <c r="ALM89" s="0"/>
      <c r="ALN89" s="0"/>
      <c r="ALO89" s="0"/>
      <c r="ALP89" s="0"/>
      <c r="ALQ89" s="0"/>
      <c r="ALR89" s="0"/>
      <c r="ALS89" s="0"/>
      <c r="ALT89" s="0"/>
      <c r="ALU89" s="0"/>
      <c r="ALV89" s="0"/>
      <c r="ALW89" s="0"/>
      <c r="ALX89" s="0"/>
      <c r="ALY89" s="0"/>
      <c r="ALZ89" s="0"/>
      <c r="AMA89" s="0"/>
      <c r="AMB89" s="0"/>
      <c r="AMC89" s="0"/>
      <c r="AMD89" s="0"/>
      <c r="AME89" s="0"/>
      <c r="AMF89" s="0"/>
      <c r="AMG89" s="0"/>
      <c r="AMH89" s="0"/>
      <c r="AMI89" s="0"/>
      <c r="AMJ89" s="0"/>
    </row>
    <row r="90" customFormat="false" ht="15.75" hidden="false" customHeight="false" outlineLevel="0" collapsed="false">
      <c r="A90" s="136"/>
      <c r="B90" s="35"/>
      <c r="C90" s="35"/>
      <c r="D90" s="35"/>
      <c r="E90" s="35"/>
      <c r="F90" s="35"/>
      <c r="G90" s="35"/>
      <c r="H90" s="35"/>
      <c r="I90" s="36" t="s">
        <v>6571</v>
      </c>
      <c r="J90" s="37" t="n">
        <v>5000</v>
      </c>
      <c r="K90" s="35" t="n">
        <v>0</v>
      </c>
      <c r="L90" s="35"/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0"/>
      <c r="AI90" s="0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0"/>
      <c r="BD90" s="0"/>
      <c r="BE90" s="0"/>
      <c r="BF90" s="0"/>
      <c r="BG90" s="0"/>
      <c r="BH90" s="0"/>
      <c r="BI90" s="0"/>
      <c r="BJ90" s="0"/>
      <c r="BK90" s="0"/>
      <c r="BL90" s="0"/>
      <c r="BM90" s="0"/>
      <c r="BN90" s="0"/>
      <c r="BO90" s="0"/>
      <c r="BP90" s="0"/>
      <c r="BQ90" s="0"/>
      <c r="BR90" s="0"/>
      <c r="BS90" s="0"/>
      <c r="BT90" s="0"/>
      <c r="BU90" s="0"/>
      <c r="BV90" s="0"/>
      <c r="BW90" s="0"/>
      <c r="BX90" s="0"/>
      <c r="BY90" s="0"/>
      <c r="BZ90" s="0"/>
      <c r="CA90" s="0"/>
      <c r="CB90" s="0"/>
      <c r="CC90" s="0"/>
      <c r="CD90" s="0"/>
      <c r="CE90" s="0"/>
      <c r="CF90" s="0"/>
      <c r="CG90" s="0"/>
      <c r="CH90" s="0"/>
      <c r="CI90" s="0"/>
      <c r="CJ90" s="0"/>
      <c r="CK90" s="0"/>
      <c r="CL90" s="0"/>
      <c r="CM90" s="0"/>
      <c r="CN90" s="0"/>
      <c r="CO90" s="0"/>
      <c r="CP90" s="0"/>
      <c r="CQ90" s="0"/>
      <c r="CR90" s="0"/>
      <c r="CS90" s="0"/>
      <c r="CT90" s="0"/>
      <c r="CU90" s="0"/>
      <c r="CV90" s="0"/>
      <c r="CW90" s="0"/>
      <c r="CX90" s="0"/>
      <c r="CY90" s="0"/>
      <c r="CZ90" s="0"/>
      <c r="DA90" s="0"/>
      <c r="DB90" s="0"/>
      <c r="DC90" s="0"/>
      <c r="DD90" s="0"/>
      <c r="DE90" s="0"/>
      <c r="DF90" s="0"/>
      <c r="DG90" s="0"/>
      <c r="DH90" s="0"/>
      <c r="DI90" s="0"/>
      <c r="DJ90" s="0"/>
      <c r="DK90" s="0"/>
      <c r="DL90" s="0"/>
      <c r="DM90" s="0"/>
      <c r="DN90" s="0"/>
      <c r="DO90" s="0"/>
      <c r="DP90" s="0"/>
      <c r="DQ90" s="0"/>
      <c r="DR90" s="0"/>
      <c r="DS90" s="0"/>
      <c r="DT90" s="0"/>
      <c r="DU90" s="0"/>
      <c r="DV90" s="0"/>
      <c r="DW90" s="0"/>
      <c r="DX90" s="0"/>
      <c r="DY90" s="0"/>
      <c r="DZ90" s="0"/>
      <c r="EA90" s="0"/>
      <c r="EB90" s="0"/>
      <c r="EC90" s="0"/>
      <c r="ED90" s="0"/>
      <c r="EE90" s="0"/>
      <c r="EF90" s="0"/>
      <c r="EG90" s="0"/>
      <c r="EH90" s="0"/>
      <c r="EI90" s="0"/>
      <c r="EJ90" s="0"/>
      <c r="EK90" s="0"/>
      <c r="EL90" s="0"/>
      <c r="EM90" s="0"/>
      <c r="EN90" s="0"/>
      <c r="EO90" s="0"/>
      <c r="EP90" s="0"/>
      <c r="EQ90" s="0"/>
      <c r="ER90" s="0"/>
      <c r="ES90" s="0"/>
      <c r="ET90" s="0"/>
      <c r="EU90" s="0"/>
      <c r="EV90" s="0"/>
      <c r="EW90" s="0"/>
      <c r="EX90" s="0"/>
      <c r="EY90" s="0"/>
      <c r="EZ90" s="0"/>
      <c r="FA90" s="0"/>
      <c r="FB90" s="0"/>
      <c r="FC90" s="0"/>
      <c r="FD90" s="0"/>
      <c r="FE90" s="0"/>
      <c r="FF90" s="0"/>
      <c r="FG90" s="0"/>
      <c r="FH90" s="0"/>
      <c r="FI90" s="0"/>
      <c r="FJ90" s="0"/>
      <c r="FK90" s="0"/>
      <c r="FL90" s="0"/>
      <c r="FM90" s="0"/>
      <c r="FN90" s="0"/>
      <c r="FO90" s="0"/>
      <c r="FP90" s="0"/>
      <c r="FQ90" s="0"/>
      <c r="FR90" s="0"/>
      <c r="FS90" s="0"/>
      <c r="FT90" s="0"/>
      <c r="FU90" s="0"/>
      <c r="FV90" s="0"/>
      <c r="FW90" s="0"/>
      <c r="FX90" s="0"/>
      <c r="FY90" s="0"/>
      <c r="FZ90" s="0"/>
      <c r="GA90" s="0"/>
      <c r="GB90" s="0"/>
      <c r="GC90" s="0"/>
      <c r="GD90" s="0"/>
      <c r="GE90" s="0"/>
      <c r="GF90" s="0"/>
      <c r="GG90" s="0"/>
      <c r="GH90" s="0"/>
      <c r="GI90" s="0"/>
      <c r="GJ90" s="0"/>
      <c r="GK90" s="0"/>
      <c r="GL90" s="0"/>
      <c r="GM90" s="0"/>
      <c r="GN90" s="0"/>
      <c r="GO90" s="0"/>
      <c r="GP90" s="0"/>
      <c r="GQ90" s="0"/>
      <c r="GR90" s="0"/>
      <c r="GS90" s="0"/>
      <c r="GT90" s="0"/>
      <c r="GU90" s="0"/>
      <c r="GV90" s="0"/>
      <c r="GW90" s="0"/>
      <c r="GX90" s="0"/>
      <c r="GY90" s="0"/>
      <c r="GZ90" s="0"/>
      <c r="HA90" s="0"/>
      <c r="HB90" s="0"/>
      <c r="HC90" s="0"/>
      <c r="HD90" s="0"/>
      <c r="HE90" s="0"/>
      <c r="HF90" s="0"/>
      <c r="HG90" s="0"/>
      <c r="HH90" s="0"/>
      <c r="HI90" s="0"/>
      <c r="HJ90" s="0"/>
      <c r="HK90" s="0"/>
      <c r="HL90" s="0"/>
      <c r="HM90" s="0"/>
      <c r="HN90" s="0"/>
      <c r="HO90" s="0"/>
      <c r="HP90" s="0"/>
      <c r="HQ90" s="0"/>
      <c r="HR90" s="0"/>
      <c r="HS90" s="0"/>
      <c r="HT90" s="0"/>
      <c r="HU90" s="0"/>
      <c r="HV90" s="0"/>
      <c r="HW90" s="0"/>
      <c r="HX90" s="0"/>
      <c r="HY90" s="0"/>
      <c r="HZ90" s="0"/>
      <c r="IA90" s="0"/>
      <c r="IB90" s="0"/>
      <c r="IC90" s="0"/>
      <c r="ID90" s="0"/>
      <c r="IE90" s="0"/>
      <c r="IF90" s="0"/>
      <c r="IG90" s="0"/>
      <c r="IH90" s="0"/>
      <c r="II90" s="0"/>
      <c r="IJ90" s="0"/>
      <c r="IK90" s="0"/>
      <c r="IL90" s="0"/>
      <c r="IM90" s="0"/>
      <c r="IN90" s="0"/>
      <c r="IO90" s="0"/>
      <c r="IP90" s="0"/>
      <c r="IQ90" s="0"/>
      <c r="IR90" s="0"/>
      <c r="IS90" s="0"/>
      <c r="IT90" s="0"/>
      <c r="IU90" s="0"/>
      <c r="IV90" s="0"/>
      <c r="IW90" s="0"/>
      <c r="IX90" s="0"/>
      <c r="IY90" s="0"/>
      <c r="IZ90" s="0"/>
      <c r="JA90" s="0"/>
      <c r="JB90" s="0"/>
      <c r="JC90" s="0"/>
      <c r="JD90" s="0"/>
      <c r="JE90" s="0"/>
      <c r="JF90" s="0"/>
      <c r="JG90" s="0"/>
      <c r="JH90" s="0"/>
      <c r="JI90" s="0"/>
      <c r="JJ90" s="0"/>
      <c r="JK90" s="0"/>
      <c r="JL90" s="0"/>
      <c r="JM90" s="0"/>
      <c r="JN90" s="0"/>
      <c r="JO90" s="0"/>
      <c r="JP90" s="0"/>
      <c r="JQ90" s="0"/>
      <c r="JR90" s="0"/>
      <c r="JS90" s="0"/>
      <c r="JT90" s="0"/>
      <c r="JU90" s="0"/>
      <c r="JV90" s="0"/>
      <c r="JW90" s="0"/>
      <c r="JX90" s="0"/>
      <c r="JY90" s="0"/>
      <c r="JZ90" s="0"/>
      <c r="KA90" s="0"/>
      <c r="KB90" s="0"/>
      <c r="KC90" s="0"/>
      <c r="KD90" s="0"/>
      <c r="KE90" s="0"/>
      <c r="KF90" s="0"/>
      <c r="KG90" s="0"/>
      <c r="KH90" s="0"/>
      <c r="KI90" s="0"/>
      <c r="KJ90" s="0"/>
      <c r="KK90" s="0"/>
      <c r="KL90" s="0"/>
      <c r="KM90" s="0"/>
      <c r="KN90" s="0"/>
      <c r="KO90" s="0"/>
      <c r="KP90" s="0"/>
      <c r="KQ90" s="0"/>
      <c r="KR90" s="0"/>
      <c r="KS90" s="0"/>
      <c r="KT90" s="0"/>
      <c r="KU90" s="0"/>
      <c r="KV90" s="0"/>
      <c r="KW90" s="0"/>
      <c r="KX90" s="0"/>
      <c r="KY90" s="0"/>
      <c r="KZ90" s="0"/>
      <c r="LA90" s="0"/>
      <c r="LB90" s="0"/>
      <c r="LC90" s="0"/>
      <c r="LD90" s="0"/>
      <c r="LE90" s="0"/>
      <c r="LF90" s="0"/>
      <c r="LG90" s="0"/>
      <c r="LH90" s="0"/>
      <c r="LI90" s="0"/>
      <c r="LJ90" s="0"/>
      <c r="LK90" s="0"/>
      <c r="LL90" s="0"/>
      <c r="LM90" s="0"/>
      <c r="LN90" s="0"/>
      <c r="LO90" s="0"/>
      <c r="LP90" s="0"/>
      <c r="LQ90" s="0"/>
      <c r="LR90" s="0"/>
      <c r="LS90" s="0"/>
      <c r="LT90" s="0"/>
      <c r="LU90" s="0"/>
      <c r="LV90" s="0"/>
      <c r="LW90" s="0"/>
      <c r="LX90" s="0"/>
      <c r="LY90" s="0"/>
      <c r="LZ90" s="0"/>
      <c r="MA90" s="0"/>
      <c r="MB90" s="0"/>
      <c r="MC90" s="0"/>
      <c r="MD90" s="0"/>
      <c r="ME90" s="0"/>
      <c r="MF90" s="0"/>
      <c r="MG90" s="0"/>
      <c r="MH90" s="0"/>
      <c r="MI90" s="0"/>
      <c r="MJ90" s="0"/>
      <c r="MK90" s="0"/>
      <c r="ML90" s="0"/>
      <c r="MM90" s="0"/>
      <c r="MN90" s="0"/>
      <c r="MO90" s="0"/>
      <c r="MP90" s="0"/>
      <c r="MQ90" s="0"/>
      <c r="MR90" s="0"/>
      <c r="MS90" s="0"/>
      <c r="MT90" s="0"/>
      <c r="MU90" s="0"/>
      <c r="MV90" s="0"/>
      <c r="MW90" s="0"/>
      <c r="MX90" s="0"/>
      <c r="MY90" s="0"/>
      <c r="MZ90" s="0"/>
      <c r="NA90" s="0"/>
      <c r="NB90" s="0"/>
      <c r="NC90" s="0"/>
      <c r="ND90" s="0"/>
      <c r="NE90" s="0"/>
      <c r="NF90" s="0"/>
      <c r="NG90" s="0"/>
      <c r="NH90" s="0"/>
      <c r="NI90" s="0"/>
      <c r="NJ90" s="0"/>
      <c r="NK90" s="0"/>
      <c r="NL90" s="0"/>
      <c r="NM90" s="0"/>
      <c r="NN90" s="0"/>
      <c r="NO90" s="0"/>
      <c r="NP90" s="0"/>
      <c r="NQ90" s="0"/>
      <c r="NR90" s="0"/>
      <c r="NS90" s="0"/>
      <c r="NT90" s="0"/>
      <c r="NU90" s="0"/>
      <c r="NV90" s="0"/>
      <c r="NW90" s="0"/>
      <c r="NX90" s="0"/>
      <c r="NY90" s="0"/>
      <c r="NZ90" s="0"/>
      <c r="OA90" s="0"/>
      <c r="OB90" s="0"/>
      <c r="OC90" s="0"/>
      <c r="OD90" s="0"/>
      <c r="OE90" s="0"/>
      <c r="OF90" s="0"/>
      <c r="OG90" s="0"/>
      <c r="OH90" s="0"/>
      <c r="OI90" s="0"/>
      <c r="OJ90" s="0"/>
      <c r="OK90" s="0"/>
      <c r="OL90" s="0"/>
      <c r="OM90" s="0"/>
      <c r="ON90" s="0"/>
      <c r="OO90" s="0"/>
      <c r="OP90" s="0"/>
      <c r="OQ90" s="0"/>
      <c r="OR90" s="0"/>
      <c r="OS90" s="0"/>
      <c r="OT90" s="0"/>
      <c r="OU90" s="0"/>
      <c r="OV90" s="0"/>
      <c r="OW90" s="0"/>
      <c r="OX90" s="0"/>
      <c r="OY90" s="0"/>
      <c r="OZ90" s="0"/>
      <c r="PA90" s="0"/>
      <c r="PB90" s="0"/>
      <c r="PC90" s="0"/>
      <c r="PD90" s="0"/>
      <c r="PE90" s="0"/>
      <c r="PF90" s="0"/>
      <c r="PG90" s="0"/>
      <c r="PH90" s="0"/>
      <c r="PI90" s="0"/>
      <c r="PJ90" s="0"/>
      <c r="PK90" s="0"/>
      <c r="PL90" s="0"/>
      <c r="PM90" s="0"/>
      <c r="PN90" s="0"/>
      <c r="PO90" s="0"/>
      <c r="PP90" s="0"/>
      <c r="PQ90" s="0"/>
      <c r="PR90" s="0"/>
      <c r="PS90" s="0"/>
      <c r="PT90" s="0"/>
      <c r="PU90" s="0"/>
      <c r="PV90" s="0"/>
      <c r="PW90" s="0"/>
      <c r="PX90" s="0"/>
      <c r="PY90" s="0"/>
      <c r="PZ90" s="0"/>
      <c r="QA90" s="0"/>
      <c r="QB90" s="0"/>
      <c r="QC90" s="0"/>
      <c r="QD90" s="0"/>
      <c r="QE90" s="0"/>
      <c r="QF90" s="0"/>
      <c r="QG90" s="0"/>
      <c r="QH90" s="0"/>
      <c r="QI90" s="0"/>
      <c r="QJ90" s="0"/>
      <c r="QK90" s="0"/>
      <c r="QL90" s="0"/>
      <c r="QM90" s="0"/>
      <c r="QN90" s="0"/>
      <c r="QO90" s="0"/>
      <c r="QP90" s="0"/>
      <c r="QQ90" s="0"/>
      <c r="QR90" s="0"/>
      <c r="QS90" s="0"/>
      <c r="QT90" s="0"/>
      <c r="QU90" s="0"/>
      <c r="QV90" s="0"/>
      <c r="QW90" s="0"/>
      <c r="QX90" s="0"/>
      <c r="QY90" s="0"/>
      <c r="QZ90" s="0"/>
      <c r="RA90" s="0"/>
      <c r="RB90" s="0"/>
      <c r="RC90" s="0"/>
      <c r="RD90" s="0"/>
      <c r="RE90" s="0"/>
      <c r="RF90" s="0"/>
      <c r="RG90" s="0"/>
      <c r="RH90" s="0"/>
      <c r="RI90" s="0"/>
      <c r="RJ90" s="0"/>
      <c r="RK90" s="0"/>
      <c r="RL90" s="0"/>
      <c r="RM90" s="0"/>
      <c r="RN90" s="0"/>
      <c r="RO90" s="0"/>
      <c r="RP90" s="0"/>
      <c r="RQ90" s="0"/>
      <c r="RR90" s="0"/>
      <c r="RS90" s="0"/>
      <c r="RT90" s="0"/>
      <c r="RU90" s="0"/>
      <c r="RV90" s="0"/>
      <c r="RW90" s="0"/>
      <c r="RX90" s="0"/>
      <c r="RY90" s="0"/>
      <c r="RZ90" s="0"/>
      <c r="SA90" s="0"/>
      <c r="SB90" s="0"/>
      <c r="SC90" s="0"/>
      <c r="SD90" s="0"/>
      <c r="SE90" s="0"/>
      <c r="SF90" s="0"/>
      <c r="SG90" s="0"/>
      <c r="SH90" s="0"/>
      <c r="SI90" s="0"/>
      <c r="SJ90" s="0"/>
      <c r="SK90" s="0"/>
      <c r="SL90" s="0"/>
      <c r="SM90" s="0"/>
      <c r="SN90" s="0"/>
      <c r="SO90" s="0"/>
      <c r="SP90" s="0"/>
      <c r="SQ90" s="0"/>
      <c r="SR90" s="0"/>
      <c r="SS90" s="0"/>
      <c r="ST90" s="0"/>
      <c r="SU90" s="0"/>
      <c r="SV90" s="0"/>
      <c r="SW90" s="0"/>
      <c r="SX90" s="0"/>
      <c r="SY90" s="0"/>
      <c r="SZ90" s="0"/>
      <c r="TA90" s="0"/>
      <c r="TB90" s="0"/>
      <c r="TC90" s="0"/>
      <c r="TD90" s="0"/>
      <c r="TE90" s="0"/>
      <c r="TF90" s="0"/>
      <c r="TG90" s="0"/>
      <c r="TH90" s="0"/>
      <c r="TI90" s="0"/>
      <c r="TJ90" s="0"/>
      <c r="TK90" s="0"/>
      <c r="TL90" s="0"/>
      <c r="TM90" s="0"/>
      <c r="TN90" s="0"/>
      <c r="TO90" s="0"/>
      <c r="TP90" s="0"/>
      <c r="TQ90" s="0"/>
      <c r="TR90" s="0"/>
      <c r="TS90" s="0"/>
      <c r="TT90" s="0"/>
      <c r="TU90" s="0"/>
      <c r="TV90" s="0"/>
      <c r="TW90" s="0"/>
      <c r="TX90" s="0"/>
      <c r="TY90" s="0"/>
      <c r="TZ90" s="0"/>
      <c r="UA90" s="0"/>
      <c r="UB90" s="0"/>
      <c r="UC90" s="0"/>
      <c r="UD90" s="0"/>
      <c r="UE90" s="0"/>
      <c r="UF90" s="0"/>
      <c r="UG90" s="0"/>
      <c r="UH90" s="0"/>
      <c r="UI90" s="0"/>
      <c r="UJ90" s="0"/>
      <c r="UK90" s="0"/>
      <c r="UL90" s="0"/>
      <c r="UM90" s="0"/>
      <c r="UN90" s="0"/>
      <c r="UO90" s="0"/>
      <c r="UP90" s="0"/>
      <c r="UQ90" s="0"/>
      <c r="UR90" s="0"/>
      <c r="US90" s="0"/>
      <c r="UT90" s="0"/>
      <c r="UU90" s="0"/>
      <c r="UV90" s="0"/>
      <c r="UW90" s="0"/>
      <c r="UX90" s="0"/>
      <c r="UY90" s="0"/>
      <c r="UZ90" s="0"/>
      <c r="VA90" s="0"/>
      <c r="VB90" s="0"/>
      <c r="VC90" s="0"/>
      <c r="VD90" s="0"/>
      <c r="VE90" s="0"/>
      <c r="VF90" s="0"/>
      <c r="VG90" s="0"/>
      <c r="VH90" s="0"/>
      <c r="VI90" s="0"/>
      <c r="VJ90" s="0"/>
      <c r="VK90" s="0"/>
      <c r="VL90" s="0"/>
      <c r="VM90" s="0"/>
      <c r="VN90" s="0"/>
      <c r="VO90" s="0"/>
      <c r="VP90" s="0"/>
      <c r="VQ90" s="0"/>
      <c r="VR90" s="0"/>
      <c r="VS90" s="0"/>
      <c r="VT90" s="0"/>
      <c r="VU90" s="0"/>
      <c r="VV90" s="0"/>
      <c r="VW90" s="0"/>
      <c r="VX90" s="0"/>
      <c r="VY90" s="0"/>
      <c r="VZ90" s="0"/>
      <c r="WA90" s="0"/>
      <c r="WB90" s="0"/>
      <c r="WC90" s="0"/>
      <c r="WD90" s="0"/>
      <c r="WE90" s="0"/>
      <c r="WF90" s="0"/>
      <c r="WG90" s="0"/>
      <c r="WH90" s="0"/>
      <c r="WI90" s="0"/>
      <c r="WJ90" s="0"/>
      <c r="WK90" s="0"/>
      <c r="WL90" s="0"/>
      <c r="WM90" s="0"/>
      <c r="WN90" s="0"/>
      <c r="WO90" s="0"/>
      <c r="WP90" s="0"/>
      <c r="WQ90" s="0"/>
      <c r="WR90" s="0"/>
      <c r="WS90" s="0"/>
      <c r="WT90" s="0"/>
      <c r="WU90" s="0"/>
      <c r="WV90" s="0"/>
      <c r="WW90" s="0"/>
      <c r="WX90" s="0"/>
      <c r="WY90" s="0"/>
      <c r="WZ90" s="0"/>
      <c r="XA90" s="0"/>
      <c r="XB90" s="0"/>
      <c r="XC90" s="0"/>
      <c r="XD90" s="0"/>
      <c r="XE90" s="0"/>
      <c r="XF90" s="0"/>
      <c r="XG90" s="0"/>
      <c r="XH90" s="0"/>
      <c r="XI90" s="0"/>
      <c r="XJ90" s="0"/>
      <c r="XK90" s="0"/>
      <c r="XL90" s="0"/>
      <c r="XM90" s="0"/>
      <c r="XN90" s="0"/>
      <c r="XO90" s="0"/>
      <c r="XP90" s="0"/>
      <c r="XQ90" s="0"/>
      <c r="XR90" s="0"/>
      <c r="XS90" s="0"/>
      <c r="XT90" s="0"/>
      <c r="XU90" s="0"/>
      <c r="XV90" s="0"/>
      <c r="XW90" s="0"/>
      <c r="XX90" s="0"/>
      <c r="XY90" s="0"/>
      <c r="XZ90" s="0"/>
      <c r="YA90" s="0"/>
      <c r="YB90" s="0"/>
      <c r="YC90" s="0"/>
      <c r="YD90" s="0"/>
      <c r="YE90" s="0"/>
      <c r="YF90" s="0"/>
      <c r="YG90" s="0"/>
      <c r="YH90" s="0"/>
      <c r="YI90" s="0"/>
      <c r="YJ90" s="0"/>
      <c r="YK90" s="0"/>
      <c r="YL90" s="0"/>
      <c r="YM90" s="0"/>
      <c r="YN90" s="0"/>
      <c r="YO90" s="0"/>
      <c r="YP90" s="0"/>
      <c r="YQ90" s="0"/>
      <c r="YR90" s="0"/>
      <c r="YS90" s="0"/>
      <c r="YT90" s="0"/>
      <c r="YU90" s="0"/>
      <c r="YV90" s="0"/>
      <c r="YW90" s="0"/>
      <c r="YX90" s="0"/>
      <c r="YY90" s="0"/>
      <c r="YZ90" s="0"/>
      <c r="ZA90" s="0"/>
      <c r="ZB90" s="0"/>
      <c r="ZC90" s="0"/>
      <c r="ZD90" s="0"/>
      <c r="ZE90" s="0"/>
      <c r="ZF90" s="0"/>
      <c r="ZG90" s="0"/>
      <c r="ZH90" s="0"/>
      <c r="ZI90" s="0"/>
      <c r="ZJ90" s="0"/>
      <c r="ZK90" s="0"/>
      <c r="ZL90" s="0"/>
      <c r="ZM90" s="0"/>
      <c r="ZN90" s="0"/>
      <c r="ZO90" s="0"/>
      <c r="ZP90" s="0"/>
      <c r="ZQ90" s="0"/>
      <c r="ZR90" s="0"/>
      <c r="ZS90" s="0"/>
      <c r="ZT90" s="0"/>
      <c r="ZU90" s="0"/>
      <c r="ZV90" s="0"/>
      <c r="ZW90" s="0"/>
      <c r="ZX90" s="0"/>
      <c r="ZY90" s="0"/>
      <c r="ZZ90" s="0"/>
      <c r="AAA90" s="0"/>
      <c r="AAB90" s="0"/>
      <c r="AAC90" s="0"/>
      <c r="AAD90" s="0"/>
      <c r="AAE90" s="0"/>
      <c r="AAF90" s="0"/>
      <c r="AAG90" s="0"/>
      <c r="AAH90" s="0"/>
      <c r="AAI90" s="0"/>
      <c r="AAJ90" s="0"/>
      <c r="AAK90" s="0"/>
      <c r="AAL90" s="0"/>
      <c r="AAM90" s="0"/>
      <c r="AAN90" s="0"/>
      <c r="AAO90" s="0"/>
      <c r="AAP90" s="0"/>
      <c r="AAQ90" s="0"/>
      <c r="AAR90" s="0"/>
      <c r="AAS90" s="0"/>
      <c r="AAT90" s="0"/>
      <c r="AAU90" s="0"/>
      <c r="AAV90" s="0"/>
      <c r="AAW90" s="0"/>
      <c r="AAX90" s="0"/>
      <c r="AAY90" s="0"/>
      <c r="AAZ90" s="0"/>
      <c r="ABA90" s="0"/>
      <c r="ABB90" s="0"/>
      <c r="ABC90" s="0"/>
      <c r="ABD90" s="0"/>
      <c r="ABE90" s="0"/>
      <c r="ABF90" s="0"/>
      <c r="ABG90" s="0"/>
      <c r="ABH90" s="0"/>
      <c r="ABI90" s="0"/>
      <c r="ABJ90" s="0"/>
      <c r="ABK90" s="0"/>
      <c r="ABL90" s="0"/>
      <c r="ABM90" s="0"/>
      <c r="ABN90" s="0"/>
      <c r="ABO90" s="0"/>
      <c r="ABP90" s="0"/>
      <c r="ABQ90" s="0"/>
      <c r="ABR90" s="0"/>
      <c r="ABS90" s="0"/>
      <c r="ABT90" s="0"/>
      <c r="ABU90" s="0"/>
      <c r="ABV90" s="0"/>
      <c r="ABW90" s="0"/>
      <c r="ABX90" s="0"/>
      <c r="ABY90" s="0"/>
      <c r="ABZ90" s="0"/>
      <c r="ACA90" s="0"/>
      <c r="ACB90" s="0"/>
      <c r="ACC90" s="0"/>
      <c r="ACD90" s="0"/>
      <c r="ACE90" s="0"/>
      <c r="ACF90" s="0"/>
      <c r="ACG90" s="0"/>
      <c r="ACH90" s="0"/>
      <c r="ACI90" s="0"/>
      <c r="ACJ90" s="0"/>
      <c r="ACK90" s="0"/>
      <c r="ACL90" s="0"/>
      <c r="ACM90" s="0"/>
      <c r="ACN90" s="0"/>
      <c r="ACO90" s="0"/>
      <c r="ACP90" s="0"/>
      <c r="ACQ90" s="0"/>
      <c r="ACR90" s="0"/>
      <c r="ACS90" s="0"/>
      <c r="ACT90" s="0"/>
      <c r="ACU90" s="0"/>
      <c r="ACV90" s="0"/>
      <c r="ACW90" s="0"/>
      <c r="ACX90" s="0"/>
      <c r="ACY90" s="0"/>
      <c r="ACZ90" s="0"/>
      <c r="ADA90" s="0"/>
      <c r="ADB90" s="0"/>
      <c r="ADC90" s="0"/>
      <c r="ADD90" s="0"/>
      <c r="ADE90" s="0"/>
      <c r="ADF90" s="0"/>
      <c r="ADG90" s="0"/>
      <c r="ADH90" s="0"/>
      <c r="ADI90" s="0"/>
      <c r="ADJ90" s="0"/>
      <c r="ADK90" s="0"/>
      <c r="ADL90" s="0"/>
      <c r="ADM90" s="0"/>
      <c r="ADN90" s="0"/>
      <c r="ADO90" s="0"/>
      <c r="ADP90" s="0"/>
      <c r="ADQ90" s="0"/>
      <c r="ADR90" s="0"/>
      <c r="ADS90" s="0"/>
      <c r="ADT90" s="0"/>
      <c r="ADU90" s="0"/>
      <c r="ADV90" s="0"/>
      <c r="ADW90" s="0"/>
      <c r="ADX90" s="0"/>
      <c r="ADY90" s="0"/>
      <c r="ADZ90" s="0"/>
      <c r="AEA90" s="0"/>
      <c r="AEB90" s="0"/>
      <c r="AEC90" s="0"/>
      <c r="AED90" s="0"/>
      <c r="AEE90" s="0"/>
      <c r="AEF90" s="0"/>
      <c r="AEG90" s="0"/>
      <c r="AEH90" s="0"/>
      <c r="AEI90" s="0"/>
      <c r="AEJ90" s="0"/>
      <c r="AEK90" s="0"/>
      <c r="AEL90" s="0"/>
      <c r="AEM90" s="0"/>
      <c r="AEN90" s="0"/>
      <c r="AEO90" s="0"/>
      <c r="AEP90" s="0"/>
      <c r="AEQ90" s="0"/>
      <c r="AER90" s="0"/>
      <c r="AES90" s="0"/>
      <c r="AET90" s="0"/>
      <c r="AEU90" s="0"/>
      <c r="AEV90" s="0"/>
      <c r="AEW90" s="0"/>
      <c r="AEX90" s="0"/>
      <c r="AEY90" s="0"/>
      <c r="AEZ90" s="0"/>
      <c r="AFA90" s="0"/>
      <c r="AFB90" s="0"/>
      <c r="AFC90" s="0"/>
      <c r="AFD90" s="0"/>
      <c r="AFE90" s="0"/>
      <c r="AFF90" s="0"/>
      <c r="AFG90" s="0"/>
      <c r="AFH90" s="0"/>
      <c r="AFI90" s="0"/>
      <c r="AFJ90" s="0"/>
      <c r="AFK90" s="0"/>
      <c r="AFL90" s="0"/>
      <c r="AFM90" s="0"/>
      <c r="AFN90" s="0"/>
      <c r="AFO90" s="0"/>
      <c r="AFP90" s="0"/>
      <c r="AFQ90" s="0"/>
      <c r="AFR90" s="0"/>
      <c r="AFS90" s="0"/>
      <c r="AFT90" s="0"/>
      <c r="AFU90" s="0"/>
      <c r="AFV90" s="0"/>
      <c r="AFW90" s="0"/>
      <c r="AFX90" s="0"/>
      <c r="AFY90" s="0"/>
      <c r="AFZ90" s="0"/>
      <c r="AGA90" s="0"/>
      <c r="AGB90" s="0"/>
      <c r="AGC90" s="0"/>
      <c r="AGD90" s="0"/>
      <c r="AGE90" s="0"/>
      <c r="AGF90" s="0"/>
      <c r="AGG90" s="0"/>
      <c r="AGH90" s="0"/>
      <c r="AGI90" s="0"/>
      <c r="AGJ90" s="0"/>
      <c r="AGK90" s="0"/>
      <c r="AGL90" s="0"/>
      <c r="AGM90" s="0"/>
      <c r="AGN90" s="0"/>
      <c r="AGO90" s="0"/>
      <c r="AGP90" s="0"/>
      <c r="AGQ90" s="0"/>
      <c r="AGR90" s="0"/>
      <c r="AGS90" s="0"/>
      <c r="AGT90" s="0"/>
      <c r="AGU90" s="0"/>
      <c r="AGV90" s="0"/>
      <c r="AGW90" s="0"/>
      <c r="AGX90" s="0"/>
      <c r="AGY90" s="0"/>
      <c r="AGZ90" s="0"/>
      <c r="AHA90" s="0"/>
      <c r="AHB90" s="0"/>
      <c r="AHC90" s="0"/>
      <c r="AHD90" s="0"/>
      <c r="AHE90" s="0"/>
      <c r="AHF90" s="0"/>
      <c r="AHG90" s="0"/>
      <c r="AHH90" s="0"/>
      <c r="AHI90" s="0"/>
      <c r="AHJ90" s="0"/>
      <c r="AHK90" s="0"/>
      <c r="AHL90" s="0"/>
      <c r="AHM90" s="0"/>
      <c r="AHN90" s="0"/>
      <c r="AHO90" s="0"/>
      <c r="AHP90" s="0"/>
      <c r="AHQ90" s="0"/>
      <c r="AHR90" s="0"/>
      <c r="AHS90" s="0"/>
      <c r="AHT90" s="0"/>
      <c r="AHU90" s="0"/>
      <c r="AHV90" s="0"/>
      <c r="AHW90" s="0"/>
      <c r="AHX90" s="0"/>
      <c r="AHY90" s="0"/>
      <c r="AHZ90" s="0"/>
      <c r="AIA90" s="0"/>
      <c r="AIB90" s="0"/>
      <c r="AIC90" s="0"/>
      <c r="AID90" s="0"/>
      <c r="AIE90" s="0"/>
      <c r="AIF90" s="0"/>
      <c r="AIG90" s="0"/>
      <c r="AIH90" s="0"/>
      <c r="AII90" s="0"/>
      <c r="AIJ90" s="0"/>
      <c r="AIK90" s="0"/>
      <c r="AIL90" s="0"/>
      <c r="AIM90" s="0"/>
      <c r="AIN90" s="0"/>
      <c r="AIO90" s="0"/>
      <c r="AIP90" s="0"/>
      <c r="AIQ90" s="0"/>
      <c r="AIR90" s="0"/>
      <c r="AIS90" s="0"/>
      <c r="AIT90" s="0"/>
      <c r="AIU90" s="0"/>
      <c r="AIV90" s="0"/>
      <c r="AIW90" s="0"/>
      <c r="AIX90" s="0"/>
      <c r="AIY90" s="0"/>
      <c r="AIZ90" s="0"/>
      <c r="AJA90" s="0"/>
      <c r="AJB90" s="0"/>
      <c r="AJC90" s="0"/>
      <c r="AJD90" s="0"/>
      <c r="AJE90" s="0"/>
      <c r="AJF90" s="0"/>
      <c r="AJG90" s="0"/>
      <c r="AJH90" s="0"/>
      <c r="AJI90" s="0"/>
      <c r="AJJ90" s="0"/>
      <c r="AJK90" s="0"/>
      <c r="AJL90" s="0"/>
      <c r="AJM90" s="0"/>
      <c r="AJN90" s="0"/>
      <c r="AJO90" s="0"/>
      <c r="AJP90" s="0"/>
      <c r="AJQ90" s="0"/>
      <c r="AJR90" s="0"/>
      <c r="AJS90" s="0"/>
      <c r="AJT90" s="0"/>
      <c r="AJU90" s="0"/>
      <c r="AJV90" s="0"/>
      <c r="AJW90" s="0"/>
      <c r="AJX90" s="0"/>
      <c r="AJY90" s="0"/>
      <c r="AJZ90" s="0"/>
      <c r="AKA90" s="0"/>
      <c r="AKB90" s="0"/>
      <c r="AKC90" s="0"/>
      <c r="AKD90" s="0"/>
      <c r="AKE90" s="0"/>
      <c r="AKF90" s="0"/>
      <c r="AKG90" s="0"/>
      <c r="AKH90" s="0"/>
      <c r="AKI90" s="0"/>
      <c r="AKJ90" s="0"/>
      <c r="AKK90" s="0"/>
      <c r="AKL90" s="0"/>
      <c r="AKM90" s="0"/>
      <c r="AKN90" s="0"/>
      <c r="AKO90" s="0"/>
      <c r="AKP90" s="0"/>
      <c r="AKQ90" s="0"/>
      <c r="AKR90" s="0"/>
      <c r="AKS90" s="0"/>
      <c r="AKT90" s="0"/>
      <c r="AKU90" s="0"/>
      <c r="AKV90" s="0"/>
      <c r="AKW90" s="0"/>
      <c r="AKX90" s="0"/>
      <c r="AKY90" s="0"/>
      <c r="AKZ90" s="0"/>
      <c r="ALA90" s="0"/>
      <c r="ALB90" s="0"/>
      <c r="ALC90" s="0"/>
      <c r="ALD90" s="0"/>
      <c r="ALE90" s="0"/>
      <c r="ALF90" s="0"/>
      <c r="ALG90" s="0"/>
      <c r="ALH90" s="0"/>
      <c r="ALI90" s="0"/>
      <c r="ALJ90" s="0"/>
      <c r="ALK90" s="0"/>
      <c r="ALL90" s="0"/>
      <c r="ALM90" s="0"/>
      <c r="ALN90" s="0"/>
      <c r="ALO90" s="0"/>
      <c r="ALP90" s="0"/>
      <c r="ALQ90" s="0"/>
      <c r="ALR90" s="0"/>
      <c r="ALS90" s="0"/>
      <c r="ALT90" s="0"/>
      <c r="ALU90" s="0"/>
      <c r="ALV90" s="0"/>
      <c r="ALW90" s="0"/>
      <c r="ALX90" s="0"/>
      <c r="ALY90" s="0"/>
      <c r="ALZ90" s="0"/>
      <c r="AMA90" s="0"/>
      <c r="AMB90" s="0"/>
      <c r="AMC90" s="0"/>
      <c r="AMD90" s="0"/>
      <c r="AME90" s="0"/>
      <c r="AMF90" s="0"/>
      <c r="AMG90" s="0"/>
      <c r="AMH90" s="0"/>
      <c r="AMI90" s="0"/>
      <c r="AMJ90" s="0"/>
    </row>
    <row r="91" customFormat="false" ht="15.75" hidden="false" customHeight="false" outlineLevel="0" collapsed="false">
      <c r="A91" s="136"/>
      <c r="B91" s="35"/>
      <c r="C91" s="35"/>
      <c r="D91" s="35"/>
      <c r="E91" s="35"/>
      <c r="F91" s="35"/>
      <c r="G91" s="35"/>
      <c r="H91" s="35"/>
      <c r="I91" s="36" t="s">
        <v>6572</v>
      </c>
      <c r="J91" s="37" t="n">
        <v>5000</v>
      </c>
      <c r="K91" s="35" t="n">
        <v>0</v>
      </c>
      <c r="L91" s="35"/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0"/>
      <c r="BD91" s="0"/>
      <c r="BE91" s="0"/>
      <c r="BF91" s="0"/>
      <c r="BG91" s="0"/>
      <c r="BH91" s="0"/>
      <c r="BI91" s="0"/>
      <c r="BJ91" s="0"/>
      <c r="BK91" s="0"/>
      <c r="BL91" s="0"/>
      <c r="BM91" s="0"/>
      <c r="BN91" s="0"/>
      <c r="BO91" s="0"/>
      <c r="BP91" s="0"/>
      <c r="BQ91" s="0"/>
      <c r="BR91" s="0"/>
      <c r="BS91" s="0"/>
      <c r="BT91" s="0"/>
      <c r="BU91" s="0"/>
      <c r="BV91" s="0"/>
      <c r="BW91" s="0"/>
      <c r="BX91" s="0"/>
      <c r="BY91" s="0"/>
      <c r="BZ91" s="0"/>
      <c r="CA91" s="0"/>
      <c r="CB91" s="0"/>
      <c r="CC91" s="0"/>
      <c r="CD91" s="0"/>
      <c r="CE91" s="0"/>
      <c r="CF91" s="0"/>
      <c r="CG91" s="0"/>
      <c r="CH91" s="0"/>
      <c r="CI91" s="0"/>
      <c r="CJ91" s="0"/>
      <c r="CK91" s="0"/>
      <c r="CL91" s="0"/>
      <c r="CM91" s="0"/>
      <c r="CN91" s="0"/>
      <c r="CO91" s="0"/>
      <c r="CP91" s="0"/>
      <c r="CQ91" s="0"/>
      <c r="CR91" s="0"/>
      <c r="CS91" s="0"/>
      <c r="CT91" s="0"/>
      <c r="CU91" s="0"/>
      <c r="CV91" s="0"/>
      <c r="CW91" s="0"/>
      <c r="CX91" s="0"/>
      <c r="CY91" s="0"/>
      <c r="CZ91" s="0"/>
      <c r="DA91" s="0"/>
      <c r="DB91" s="0"/>
      <c r="DC91" s="0"/>
      <c r="DD91" s="0"/>
      <c r="DE91" s="0"/>
      <c r="DF91" s="0"/>
      <c r="DG91" s="0"/>
      <c r="DH91" s="0"/>
      <c r="DI91" s="0"/>
      <c r="DJ91" s="0"/>
      <c r="DK91" s="0"/>
      <c r="DL91" s="0"/>
      <c r="DM91" s="0"/>
      <c r="DN91" s="0"/>
      <c r="DO91" s="0"/>
      <c r="DP91" s="0"/>
      <c r="DQ91" s="0"/>
      <c r="DR91" s="0"/>
      <c r="DS91" s="0"/>
      <c r="DT91" s="0"/>
      <c r="DU91" s="0"/>
      <c r="DV91" s="0"/>
      <c r="DW91" s="0"/>
      <c r="DX91" s="0"/>
      <c r="DY91" s="0"/>
      <c r="DZ91" s="0"/>
      <c r="EA91" s="0"/>
      <c r="EB91" s="0"/>
      <c r="EC91" s="0"/>
      <c r="ED91" s="0"/>
      <c r="EE91" s="0"/>
      <c r="EF91" s="0"/>
      <c r="EG91" s="0"/>
      <c r="EH91" s="0"/>
      <c r="EI91" s="0"/>
      <c r="EJ91" s="0"/>
      <c r="EK91" s="0"/>
      <c r="EL91" s="0"/>
      <c r="EM91" s="0"/>
      <c r="EN91" s="0"/>
      <c r="EO91" s="0"/>
      <c r="EP91" s="0"/>
      <c r="EQ91" s="0"/>
      <c r="ER91" s="0"/>
      <c r="ES91" s="0"/>
      <c r="ET91" s="0"/>
      <c r="EU91" s="0"/>
      <c r="EV91" s="0"/>
      <c r="EW91" s="0"/>
      <c r="EX91" s="0"/>
      <c r="EY91" s="0"/>
      <c r="EZ91" s="0"/>
      <c r="FA91" s="0"/>
      <c r="FB91" s="0"/>
      <c r="FC91" s="0"/>
      <c r="FD91" s="0"/>
      <c r="FE91" s="0"/>
      <c r="FF91" s="0"/>
      <c r="FG91" s="0"/>
      <c r="FH91" s="0"/>
      <c r="FI91" s="0"/>
      <c r="FJ91" s="0"/>
      <c r="FK91" s="0"/>
      <c r="FL91" s="0"/>
      <c r="FM91" s="0"/>
      <c r="FN91" s="0"/>
      <c r="FO91" s="0"/>
      <c r="FP91" s="0"/>
      <c r="FQ91" s="0"/>
      <c r="FR91" s="0"/>
      <c r="FS91" s="0"/>
      <c r="FT91" s="0"/>
      <c r="FU91" s="0"/>
      <c r="FV91" s="0"/>
      <c r="FW91" s="0"/>
      <c r="FX91" s="0"/>
      <c r="FY91" s="0"/>
      <c r="FZ91" s="0"/>
      <c r="GA91" s="0"/>
      <c r="GB91" s="0"/>
      <c r="GC91" s="0"/>
      <c r="GD91" s="0"/>
      <c r="GE91" s="0"/>
      <c r="GF91" s="0"/>
      <c r="GG91" s="0"/>
      <c r="GH91" s="0"/>
      <c r="GI91" s="0"/>
      <c r="GJ91" s="0"/>
      <c r="GK91" s="0"/>
      <c r="GL91" s="0"/>
      <c r="GM91" s="0"/>
      <c r="GN91" s="0"/>
      <c r="GO91" s="0"/>
      <c r="GP91" s="0"/>
      <c r="GQ91" s="0"/>
      <c r="GR91" s="0"/>
      <c r="GS91" s="0"/>
      <c r="GT91" s="0"/>
      <c r="GU91" s="0"/>
      <c r="GV91" s="0"/>
      <c r="GW91" s="0"/>
      <c r="GX91" s="0"/>
      <c r="GY91" s="0"/>
      <c r="GZ91" s="0"/>
      <c r="HA91" s="0"/>
      <c r="HB91" s="0"/>
      <c r="HC91" s="0"/>
      <c r="HD91" s="0"/>
      <c r="HE91" s="0"/>
      <c r="HF91" s="0"/>
      <c r="HG91" s="0"/>
      <c r="HH91" s="0"/>
      <c r="HI91" s="0"/>
      <c r="HJ91" s="0"/>
      <c r="HK91" s="0"/>
      <c r="HL91" s="0"/>
      <c r="HM91" s="0"/>
      <c r="HN91" s="0"/>
      <c r="HO91" s="0"/>
      <c r="HP91" s="0"/>
      <c r="HQ91" s="0"/>
      <c r="HR91" s="0"/>
      <c r="HS91" s="0"/>
      <c r="HT91" s="0"/>
      <c r="HU91" s="0"/>
      <c r="HV91" s="0"/>
      <c r="HW91" s="0"/>
      <c r="HX91" s="0"/>
      <c r="HY91" s="0"/>
      <c r="HZ91" s="0"/>
      <c r="IA91" s="0"/>
      <c r="IB91" s="0"/>
      <c r="IC91" s="0"/>
      <c r="ID91" s="0"/>
      <c r="IE91" s="0"/>
      <c r="IF91" s="0"/>
      <c r="IG91" s="0"/>
      <c r="IH91" s="0"/>
      <c r="II91" s="0"/>
      <c r="IJ91" s="0"/>
      <c r="IK91" s="0"/>
      <c r="IL91" s="0"/>
      <c r="IM91" s="0"/>
      <c r="IN91" s="0"/>
      <c r="IO91" s="0"/>
      <c r="IP91" s="0"/>
      <c r="IQ91" s="0"/>
      <c r="IR91" s="0"/>
      <c r="IS91" s="0"/>
      <c r="IT91" s="0"/>
      <c r="IU91" s="0"/>
      <c r="IV91" s="0"/>
      <c r="IW91" s="0"/>
      <c r="IX91" s="0"/>
      <c r="IY91" s="0"/>
      <c r="IZ91" s="0"/>
      <c r="JA91" s="0"/>
      <c r="JB91" s="0"/>
      <c r="JC91" s="0"/>
      <c r="JD91" s="0"/>
      <c r="JE91" s="0"/>
      <c r="JF91" s="0"/>
      <c r="JG91" s="0"/>
      <c r="JH91" s="0"/>
      <c r="JI91" s="0"/>
      <c r="JJ91" s="0"/>
      <c r="JK91" s="0"/>
      <c r="JL91" s="0"/>
      <c r="JM91" s="0"/>
      <c r="JN91" s="0"/>
      <c r="JO91" s="0"/>
      <c r="JP91" s="0"/>
      <c r="JQ91" s="0"/>
      <c r="JR91" s="0"/>
      <c r="JS91" s="0"/>
      <c r="JT91" s="0"/>
      <c r="JU91" s="0"/>
      <c r="JV91" s="0"/>
      <c r="JW91" s="0"/>
      <c r="JX91" s="0"/>
      <c r="JY91" s="0"/>
      <c r="JZ91" s="0"/>
      <c r="KA91" s="0"/>
      <c r="KB91" s="0"/>
      <c r="KC91" s="0"/>
      <c r="KD91" s="0"/>
      <c r="KE91" s="0"/>
      <c r="KF91" s="0"/>
      <c r="KG91" s="0"/>
      <c r="KH91" s="0"/>
      <c r="KI91" s="0"/>
      <c r="KJ91" s="0"/>
      <c r="KK91" s="0"/>
      <c r="KL91" s="0"/>
      <c r="KM91" s="0"/>
      <c r="KN91" s="0"/>
      <c r="KO91" s="0"/>
      <c r="KP91" s="0"/>
      <c r="KQ91" s="0"/>
      <c r="KR91" s="0"/>
      <c r="KS91" s="0"/>
      <c r="KT91" s="0"/>
      <c r="KU91" s="0"/>
      <c r="KV91" s="0"/>
      <c r="KW91" s="0"/>
      <c r="KX91" s="0"/>
      <c r="KY91" s="0"/>
      <c r="KZ91" s="0"/>
      <c r="LA91" s="0"/>
      <c r="LB91" s="0"/>
      <c r="LC91" s="0"/>
      <c r="LD91" s="0"/>
      <c r="LE91" s="0"/>
      <c r="LF91" s="0"/>
      <c r="LG91" s="0"/>
      <c r="LH91" s="0"/>
      <c r="LI91" s="0"/>
      <c r="LJ91" s="0"/>
      <c r="LK91" s="0"/>
      <c r="LL91" s="0"/>
      <c r="LM91" s="0"/>
      <c r="LN91" s="0"/>
      <c r="LO91" s="0"/>
      <c r="LP91" s="0"/>
      <c r="LQ91" s="0"/>
      <c r="LR91" s="0"/>
      <c r="LS91" s="0"/>
      <c r="LT91" s="0"/>
      <c r="LU91" s="0"/>
      <c r="LV91" s="0"/>
      <c r="LW91" s="0"/>
      <c r="LX91" s="0"/>
      <c r="LY91" s="0"/>
      <c r="LZ91" s="0"/>
      <c r="MA91" s="0"/>
      <c r="MB91" s="0"/>
      <c r="MC91" s="0"/>
      <c r="MD91" s="0"/>
      <c r="ME91" s="0"/>
      <c r="MF91" s="0"/>
      <c r="MG91" s="0"/>
      <c r="MH91" s="0"/>
      <c r="MI91" s="0"/>
      <c r="MJ91" s="0"/>
      <c r="MK91" s="0"/>
      <c r="ML91" s="0"/>
      <c r="MM91" s="0"/>
      <c r="MN91" s="0"/>
      <c r="MO91" s="0"/>
      <c r="MP91" s="0"/>
      <c r="MQ91" s="0"/>
      <c r="MR91" s="0"/>
      <c r="MS91" s="0"/>
      <c r="MT91" s="0"/>
      <c r="MU91" s="0"/>
      <c r="MV91" s="0"/>
      <c r="MW91" s="0"/>
      <c r="MX91" s="0"/>
      <c r="MY91" s="0"/>
      <c r="MZ91" s="0"/>
      <c r="NA91" s="0"/>
      <c r="NB91" s="0"/>
      <c r="NC91" s="0"/>
      <c r="ND91" s="0"/>
      <c r="NE91" s="0"/>
      <c r="NF91" s="0"/>
      <c r="NG91" s="0"/>
      <c r="NH91" s="0"/>
      <c r="NI91" s="0"/>
      <c r="NJ91" s="0"/>
      <c r="NK91" s="0"/>
      <c r="NL91" s="0"/>
      <c r="NM91" s="0"/>
      <c r="NN91" s="0"/>
      <c r="NO91" s="0"/>
      <c r="NP91" s="0"/>
      <c r="NQ91" s="0"/>
      <c r="NR91" s="0"/>
      <c r="NS91" s="0"/>
      <c r="NT91" s="0"/>
      <c r="NU91" s="0"/>
      <c r="NV91" s="0"/>
      <c r="NW91" s="0"/>
      <c r="NX91" s="0"/>
      <c r="NY91" s="0"/>
      <c r="NZ91" s="0"/>
      <c r="OA91" s="0"/>
      <c r="OB91" s="0"/>
      <c r="OC91" s="0"/>
      <c r="OD91" s="0"/>
      <c r="OE91" s="0"/>
      <c r="OF91" s="0"/>
      <c r="OG91" s="0"/>
      <c r="OH91" s="0"/>
      <c r="OI91" s="0"/>
      <c r="OJ91" s="0"/>
      <c r="OK91" s="0"/>
      <c r="OL91" s="0"/>
      <c r="OM91" s="0"/>
      <c r="ON91" s="0"/>
      <c r="OO91" s="0"/>
      <c r="OP91" s="0"/>
      <c r="OQ91" s="0"/>
      <c r="OR91" s="0"/>
      <c r="OS91" s="0"/>
      <c r="OT91" s="0"/>
      <c r="OU91" s="0"/>
      <c r="OV91" s="0"/>
      <c r="OW91" s="0"/>
      <c r="OX91" s="0"/>
      <c r="OY91" s="0"/>
      <c r="OZ91" s="0"/>
      <c r="PA91" s="0"/>
      <c r="PB91" s="0"/>
      <c r="PC91" s="0"/>
      <c r="PD91" s="0"/>
      <c r="PE91" s="0"/>
      <c r="PF91" s="0"/>
      <c r="PG91" s="0"/>
      <c r="PH91" s="0"/>
      <c r="PI91" s="0"/>
      <c r="PJ91" s="0"/>
      <c r="PK91" s="0"/>
      <c r="PL91" s="0"/>
      <c r="PM91" s="0"/>
      <c r="PN91" s="0"/>
      <c r="PO91" s="0"/>
      <c r="PP91" s="0"/>
      <c r="PQ91" s="0"/>
      <c r="PR91" s="0"/>
      <c r="PS91" s="0"/>
      <c r="PT91" s="0"/>
      <c r="PU91" s="0"/>
      <c r="PV91" s="0"/>
      <c r="PW91" s="0"/>
      <c r="PX91" s="0"/>
      <c r="PY91" s="0"/>
      <c r="PZ91" s="0"/>
      <c r="QA91" s="0"/>
      <c r="QB91" s="0"/>
      <c r="QC91" s="0"/>
      <c r="QD91" s="0"/>
      <c r="QE91" s="0"/>
      <c r="QF91" s="0"/>
      <c r="QG91" s="0"/>
      <c r="QH91" s="0"/>
      <c r="QI91" s="0"/>
      <c r="QJ91" s="0"/>
      <c r="QK91" s="0"/>
      <c r="QL91" s="0"/>
      <c r="QM91" s="0"/>
      <c r="QN91" s="0"/>
      <c r="QO91" s="0"/>
      <c r="QP91" s="0"/>
      <c r="QQ91" s="0"/>
      <c r="QR91" s="0"/>
      <c r="QS91" s="0"/>
      <c r="QT91" s="0"/>
      <c r="QU91" s="0"/>
      <c r="QV91" s="0"/>
      <c r="QW91" s="0"/>
      <c r="QX91" s="0"/>
      <c r="QY91" s="0"/>
      <c r="QZ91" s="0"/>
      <c r="RA91" s="0"/>
      <c r="RB91" s="0"/>
      <c r="RC91" s="0"/>
      <c r="RD91" s="0"/>
      <c r="RE91" s="0"/>
      <c r="RF91" s="0"/>
      <c r="RG91" s="0"/>
      <c r="RH91" s="0"/>
      <c r="RI91" s="0"/>
      <c r="RJ91" s="0"/>
      <c r="RK91" s="0"/>
      <c r="RL91" s="0"/>
      <c r="RM91" s="0"/>
      <c r="RN91" s="0"/>
      <c r="RO91" s="0"/>
      <c r="RP91" s="0"/>
      <c r="RQ91" s="0"/>
      <c r="RR91" s="0"/>
      <c r="RS91" s="0"/>
      <c r="RT91" s="0"/>
      <c r="RU91" s="0"/>
      <c r="RV91" s="0"/>
      <c r="RW91" s="0"/>
      <c r="RX91" s="0"/>
      <c r="RY91" s="0"/>
      <c r="RZ91" s="0"/>
      <c r="SA91" s="0"/>
      <c r="SB91" s="0"/>
      <c r="SC91" s="0"/>
      <c r="SD91" s="0"/>
      <c r="SE91" s="0"/>
      <c r="SF91" s="0"/>
      <c r="SG91" s="0"/>
      <c r="SH91" s="0"/>
      <c r="SI91" s="0"/>
      <c r="SJ91" s="0"/>
      <c r="SK91" s="0"/>
      <c r="SL91" s="0"/>
      <c r="SM91" s="0"/>
      <c r="SN91" s="0"/>
      <c r="SO91" s="0"/>
      <c r="SP91" s="0"/>
      <c r="SQ91" s="0"/>
      <c r="SR91" s="0"/>
      <c r="SS91" s="0"/>
      <c r="ST91" s="0"/>
      <c r="SU91" s="0"/>
      <c r="SV91" s="0"/>
      <c r="SW91" s="0"/>
      <c r="SX91" s="0"/>
      <c r="SY91" s="0"/>
      <c r="SZ91" s="0"/>
      <c r="TA91" s="0"/>
      <c r="TB91" s="0"/>
      <c r="TC91" s="0"/>
      <c r="TD91" s="0"/>
      <c r="TE91" s="0"/>
      <c r="TF91" s="0"/>
      <c r="TG91" s="0"/>
      <c r="TH91" s="0"/>
      <c r="TI91" s="0"/>
      <c r="TJ91" s="0"/>
      <c r="TK91" s="0"/>
      <c r="TL91" s="0"/>
      <c r="TM91" s="0"/>
      <c r="TN91" s="0"/>
      <c r="TO91" s="0"/>
      <c r="TP91" s="0"/>
      <c r="TQ91" s="0"/>
      <c r="TR91" s="0"/>
      <c r="TS91" s="0"/>
      <c r="TT91" s="0"/>
      <c r="TU91" s="0"/>
      <c r="TV91" s="0"/>
      <c r="TW91" s="0"/>
      <c r="TX91" s="0"/>
      <c r="TY91" s="0"/>
      <c r="TZ91" s="0"/>
      <c r="UA91" s="0"/>
      <c r="UB91" s="0"/>
      <c r="UC91" s="0"/>
      <c r="UD91" s="0"/>
      <c r="UE91" s="0"/>
      <c r="UF91" s="0"/>
      <c r="UG91" s="0"/>
      <c r="UH91" s="0"/>
      <c r="UI91" s="0"/>
      <c r="UJ91" s="0"/>
      <c r="UK91" s="0"/>
      <c r="UL91" s="0"/>
      <c r="UM91" s="0"/>
      <c r="UN91" s="0"/>
      <c r="UO91" s="0"/>
      <c r="UP91" s="0"/>
      <c r="UQ91" s="0"/>
      <c r="UR91" s="0"/>
      <c r="US91" s="0"/>
      <c r="UT91" s="0"/>
      <c r="UU91" s="0"/>
      <c r="UV91" s="0"/>
      <c r="UW91" s="0"/>
      <c r="UX91" s="0"/>
      <c r="UY91" s="0"/>
      <c r="UZ91" s="0"/>
      <c r="VA91" s="0"/>
      <c r="VB91" s="0"/>
      <c r="VC91" s="0"/>
      <c r="VD91" s="0"/>
      <c r="VE91" s="0"/>
      <c r="VF91" s="0"/>
      <c r="VG91" s="0"/>
      <c r="VH91" s="0"/>
      <c r="VI91" s="0"/>
      <c r="VJ91" s="0"/>
      <c r="VK91" s="0"/>
      <c r="VL91" s="0"/>
      <c r="VM91" s="0"/>
      <c r="VN91" s="0"/>
      <c r="VO91" s="0"/>
      <c r="VP91" s="0"/>
      <c r="VQ91" s="0"/>
      <c r="VR91" s="0"/>
      <c r="VS91" s="0"/>
      <c r="VT91" s="0"/>
      <c r="VU91" s="0"/>
      <c r="VV91" s="0"/>
      <c r="VW91" s="0"/>
      <c r="VX91" s="0"/>
      <c r="VY91" s="0"/>
      <c r="VZ91" s="0"/>
      <c r="WA91" s="0"/>
      <c r="WB91" s="0"/>
      <c r="WC91" s="0"/>
      <c r="WD91" s="0"/>
      <c r="WE91" s="0"/>
      <c r="WF91" s="0"/>
      <c r="WG91" s="0"/>
      <c r="WH91" s="0"/>
      <c r="WI91" s="0"/>
      <c r="WJ91" s="0"/>
      <c r="WK91" s="0"/>
      <c r="WL91" s="0"/>
      <c r="WM91" s="0"/>
      <c r="WN91" s="0"/>
      <c r="WO91" s="0"/>
      <c r="WP91" s="0"/>
      <c r="WQ91" s="0"/>
      <c r="WR91" s="0"/>
      <c r="WS91" s="0"/>
      <c r="WT91" s="0"/>
      <c r="WU91" s="0"/>
      <c r="WV91" s="0"/>
      <c r="WW91" s="0"/>
      <c r="WX91" s="0"/>
      <c r="WY91" s="0"/>
      <c r="WZ91" s="0"/>
      <c r="XA91" s="0"/>
      <c r="XB91" s="0"/>
      <c r="XC91" s="0"/>
      <c r="XD91" s="0"/>
      <c r="XE91" s="0"/>
      <c r="XF91" s="0"/>
      <c r="XG91" s="0"/>
      <c r="XH91" s="0"/>
      <c r="XI91" s="0"/>
      <c r="XJ91" s="0"/>
      <c r="XK91" s="0"/>
      <c r="XL91" s="0"/>
      <c r="XM91" s="0"/>
      <c r="XN91" s="0"/>
      <c r="XO91" s="0"/>
      <c r="XP91" s="0"/>
      <c r="XQ91" s="0"/>
      <c r="XR91" s="0"/>
      <c r="XS91" s="0"/>
      <c r="XT91" s="0"/>
      <c r="XU91" s="0"/>
      <c r="XV91" s="0"/>
      <c r="XW91" s="0"/>
      <c r="XX91" s="0"/>
      <c r="XY91" s="0"/>
      <c r="XZ91" s="0"/>
      <c r="YA91" s="0"/>
      <c r="YB91" s="0"/>
      <c r="YC91" s="0"/>
      <c r="YD91" s="0"/>
      <c r="YE91" s="0"/>
      <c r="YF91" s="0"/>
      <c r="YG91" s="0"/>
      <c r="YH91" s="0"/>
      <c r="YI91" s="0"/>
      <c r="YJ91" s="0"/>
      <c r="YK91" s="0"/>
      <c r="YL91" s="0"/>
      <c r="YM91" s="0"/>
      <c r="YN91" s="0"/>
      <c r="YO91" s="0"/>
      <c r="YP91" s="0"/>
      <c r="YQ91" s="0"/>
      <c r="YR91" s="0"/>
      <c r="YS91" s="0"/>
      <c r="YT91" s="0"/>
      <c r="YU91" s="0"/>
      <c r="YV91" s="0"/>
      <c r="YW91" s="0"/>
      <c r="YX91" s="0"/>
      <c r="YY91" s="0"/>
      <c r="YZ91" s="0"/>
      <c r="ZA91" s="0"/>
      <c r="ZB91" s="0"/>
      <c r="ZC91" s="0"/>
      <c r="ZD91" s="0"/>
      <c r="ZE91" s="0"/>
      <c r="ZF91" s="0"/>
      <c r="ZG91" s="0"/>
      <c r="ZH91" s="0"/>
      <c r="ZI91" s="0"/>
      <c r="ZJ91" s="0"/>
      <c r="ZK91" s="0"/>
      <c r="ZL91" s="0"/>
      <c r="ZM91" s="0"/>
      <c r="ZN91" s="0"/>
      <c r="ZO91" s="0"/>
      <c r="ZP91" s="0"/>
      <c r="ZQ91" s="0"/>
      <c r="ZR91" s="0"/>
      <c r="ZS91" s="0"/>
      <c r="ZT91" s="0"/>
      <c r="ZU91" s="0"/>
      <c r="ZV91" s="0"/>
      <c r="ZW91" s="0"/>
      <c r="ZX91" s="0"/>
      <c r="ZY91" s="0"/>
      <c r="ZZ91" s="0"/>
      <c r="AAA91" s="0"/>
      <c r="AAB91" s="0"/>
      <c r="AAC91" s="0"/>
      <c r="AAD91" s="0"/>
      <c r="AAE91" s="0"/>
      <c r="AAF91" s="0"/>
      <c r="AAG91" s="0"/>
      <c r="AAH91" s="0"/>
      <c r="AAI91" s="0"/>
      <c r="AAJ91" s="0"/>
      <c r="AAK91" s="0"/>
      <c r="AAL91" s="0"/>
      <c r="AAM91" s="0"/>
      <c r="AAN91" s="0"/>
      <c r="AAO91" s="0"/>
      <c r="AAP91" s="0"/>
      <c r="AAQ91" s="0"/>
      <c r="AAR91" s="0"/>
      <c r="AAS91" s="0"/>
      <c r="AAT91" s="0"/>
      <c r="AAU91" s="0"/>
      <c r="AAV91" s="0"/>
      <c r="AAW91" s="0"/>
      <c r="AAX91" s="0"/>
      <c r="AAY91" s="0"/>
      <c r="AAZ91" s="0"/>
      <c r="ABA91" s="0"/>
      <c r="ABB91" s="0"/>
      <c r="ABC91" s="0"/>
      <c r="ABD91" s="0"/>
      <c r="ABE91" s="0"/>
      <c r="ABF91" s="0"/>
      <c r="ABG91" s="0"/>
      <c r="ABH91" s="0"/>
      <c r="ABI91" s="0"/>
      <c r="ABJ91" s="0"/>
      <c r="ABK91" s="0"/>
      <c r="ABL91" s="0"/>
      <c r="ABM91" s="0"/>
      <c r="ABN91" s="0"/>
      <c r="ABO91" s="0"/>
      <c r="ABP91" s="0"/>
      <c r="ABQ91" s="0"/>
      <c r="ABR91" s="0"/>
      <c r="ABS91" s="0"/>
      <c r="ABT91" s="0"/>
      <c r="ABU91" s="0"/>
      <c r="ABV91" s="0"/>
      <c r="ABW91" s="0"/>
      <c r="ABX91" s="0"/>
      <c r="ABY91" s="0"/>
      <c r="ABZ91" s="0"/>
      <c r="ACA91" s="0"/>
      <c r="ACB91" s="0"/>
      <c r="ACC91" s="0"/>
      <c r="ACD91" s="0"/>
      <c r="ACE91" s="0"/>
      <c r="ACF91" s="0"/>
      <c r="ACG91" s="0"/>
      <c r="ACH91" s="0"/>
      <c r="ACI91" s="0"/>
      <c r="ACJ91" s="0"/>
      <c r="ACK91" s="0"/>
      <c r="ACL91" s="0"/>
      <c r="ACM91" s="0"/>
      <c r="ACN91" s="0"/>
      <c r="ACO91" s="0"/>
      <c r="ACP91" s="0"/>
      <c r="ACQ91" s="0"/>
      <c r="ACR91" s="0"/>
      <c r="ACS91" s="0"/>
      <c r="ACT91" s="0"/>
      <c r="ACU91" s="0"/>
      <c r="ACV91" s="0"/>
      <c r="ACW91" s="0"/>
      <c r="ACX91" s="0"/>
      <c r="ACY91" s="0"/>
      <c r="ACZ91" s="0"/>
      <c r="ADA91" s="0"/>
      <c r="ADB91" s="0"/>
      <c r="ADC91" s="0"/>
      <c r="ADD91" s="0"/>
      <c r="ADE91" s="0"/>
      <c r="ADF91" s="0"/>
      <c r="ADG91" s="0"/>
      <c r="ADH91" s="0"/>
      <c r="ADI91" s="0"/>
      <c r="ADJ91" s="0"/>
      <c r="ADK91" s="0"/>
      <c r="ADL91" s="0"/>
      <c r="ADM91" s="0"/>
      <c r="ADN91" s="0"/>
      <c r="ADO91" s="0"/>
      <c r="ADP91" s="0"/>
      <c r="ADQ91" s="0"/>
      <c r="ADR91" s="0"/>
      <c r="ADS91" s="0"/>
      <c r="ADT91" s="0"/>
      <c r="ADU91" s="0"/>
      <c r="ADV91" s="0"/>
      <c r="ADW91" s="0"/>
      <c r="ADX91" s="0"/>
      <c r="ADY91" s="0"/>
      <c r="ADZ91" s="0"/>
      <c r="AEA91" s="0"/>
      <c r="AEB91" s="0"/>
      <c r="AEC91" s="0"/>
      <c r="AED91" s="0"/>
      <c r="AEE91" s="0"/>
      <c r="AEF91" s="0"/>
      <c r="AEG91" s="0"/>
      <c r="AEH91" s="0"/>
      <c r="AEI91" s="0"/>
      <c r="AEJ91" s="0"/>
      <c r="AEK91" s="0"/>
      <c r="AEL91" s="0"/>
      <c r="AEM91" s="0"/>
      <c r="AEN91" s="0"/>
      <c r="AEO91" s="0"/>
      <c r="AEP91" s="0"/>
      <c r="AEQ91" s="0"/>
      <c r="AER91" s="0"/>
      <c r="AES91" s="0"/>
      <c r="AET91" s="0"/>
      <c r="AEU91" s="0"/>
      <c r="AEV91" s="0"/>
      <c r="AEW91" s="0"/>
      <c r="AEX91" s="0"/>
      <c r="AEY91" s="0"/>
      <c r="AEZ91" s="0"/>
      <c r="AFA91" s="0"/>
      <c r="AFB91" s="0"/>
      <c r="AFC91" s="0"/>
      <c r="AFD91" s="0"/>
      <c r="AFE91" s="0"/>
      <c r="AFF91" s="0"/>
      <c r="AFG91" s="0"/>
      <c r="AFH91" s="0"/>
      <c r="AFI91" s="0"/>
      <c r="AFJ91" s="0"/>
      <c r="AFK91" s="0"/>
      <c r="AFL91" s="0"/>
      <c r="AFM91" s="0"/>
      <c r="AFN91" s="0"/>
      <c r="AFO91" s="0"/>
      <c r="AFP91" s="0"/>
      <c r="AFQ91" s="0"/>
      <c r="AFR91" s="0"/>
      <c r="AFS91" s="0"/>
      <c r="AFT91" s="0"/>
      <c r="AFU91" s="0"/>
      <c r="AFV91" s="0"/>
      <c r="AFW91" s="0"/>
      <c r="AFX91" s="0"/>
      <c r="AFY91" s="0"/>
      <c r="AFZ91" s="0"/>
      <c r="AGA91" s="0"/>
      <c r="AGB91" s="0"/>
      <c r="AGC91" s="0"/>
      <c r="AGD91" s="0"/>
      <c r="AGE91" s="0"/>
      <c r="AGF91" s="0"/>
      <c r="AGG91" s="0"/>
      <c r="AGH91" s="0"/>
      <c r="AGI91" s="0"/>
      <c r="AGJ91" s="0"/>
      <c r="AGK91" s="0"/>
      <c r="AGL91" s="0"/>
      <c r="AGM91" s="0"/>
      <c r="AGN91" s="0"/>
      <c r="AGO91" s="0"/>
      <c r="AGP91" s="0"/>
      <c r="AGQ91" s="0"/>
      <c r="AGR91" s="0"/>
      <c r="AGS91" s="0"/>
      <c r="AGT91" s="0"/>
      <c r="AGU91" s="0"/>
      <c r="AGV91" s="0"/>
      <c r="AGW91" s="0"/>
      <c r="AGX91" s="0"/>
      <c r="AGY91" s="0"/>
      <c r="AGZ91" s="0"/>
      <c r="AHA91" s="0"/>
      <c r="AHB91" s="0"/>
      <c r="AHC91" s="0"/>
      <c r="AHD91" s="0"/>
      <c r="AHE91" s="0"/>
      <c r="AHF91" s="0"/>
      <c r="AHG91" s="0"/>
      <c r="AHH91" s="0"/>
      <c r="AHI91" s="0"/>
      <c r="AHJ91" s="0"/>
      <c r="AHK91" s="0"/>
      <c r="AHL91" s="0"/>
      <c r="AHM91" s="0"/>
      <c r="AHN91" s="0"/>
      <c r="AHO91" s="0"/>
      <c r="AHP91" s="0"/>
      <c r="AHQ91" s="0"/>
      <c r="AHR91" s="0"/>
      <c r="AHS91" s="0"/>
      <c r="AHT91" s="0"/>
      <c r="AHU91" s="0"/>
      <c r="AHV91" s="0"/>
      <c r="AHW91" s="0"/>
      <c r="AHX91" s="0"/>
      <c r="AHY91" s="0"/>
      <c r="AHZ91" s="0"/>
      <c r="AIA91" s="0"/>
      <c r="AIB91" s="0"/>
      <c r="AIC91" s="0"/>
      <c r="AID91" s="0"/>
      <c r="AIE91" s="0"/>
      <c r="AIF91" s="0"/>
      <c r="AIG91" s="0"/>
      <c r="AIH91" s="0"/>
      <c r="AII91" s="0"/>
      <c r="AIJ91" s="0"/>
      <c r="AIK91" s="0"/>
      <c r="AIL91" s="0"/>
      <c r="AIM91" s="0"/>
      <c r="AIN91" s="0"/>
      <c r="AIO91" s="0"/>
      <c r="AIP91" s="0"/>
      <c r="AIQ91" s="0"/>
      <c r="AIR91" s="0"/>
      <c r="AIS91" s="0"/>
      <c r="AIT91" s="0"/>
      <c r="AIU91" s="0"/>
      <c r="AIV91" s="0"/>
      <c r="AIW91" s="0"/>
      <c r="AIX91" s="0"/>
      <c r="AIY91" s="0"/>
      <c r="AIZ91" s="0"/>
      <c r="AJA91" s="0"/>
      <c r="AJB91" s="0"/>
      <c r="AJC91" s="0"/>
      <c r="AJD91" s="0"/>
      <c r="AJE91" s="0"/>
      <c r="AJF91" s="0"/>
      <c r="AJG91" s="0"/>
      <c r="AJH91" s="0"/>
      <c r="AJI91" s="0"/>
      <c r="AJJ91" s="0"/>
      <c r="AJK91" s="0"/>
      <c r="AJL91" s="0"/>
      <c r="AJM91" s="0"/>
      <c r="AJN91" s="0"/>
      <c r="AJO91" s="0"/>
      <c r="AJP91" s="0"/>
      <c r="AJQ91" s="0"/>
      <c r="AJR91" s="0"/>
      <c r="AJS91" s="0"/>
      <c r="AJT91" s="0"/>
      <c r="AJU91" s="0"/>
      <c r="AJV91" s="0"/>
      <c r="AJW91" s="0"/>
      <c r="AJX91" s="0"/>
      <c r="AJY91" s="0"/>
      <c r="AJZ91" s="0"/>
      <c r="AKA91" s="0"/>
      <c r="AKB91" s="0"/>
      <c r="AKC91" s="0"/>
      <c r="AKD91" s="0"/>
      <c r="AKE91" s="0"/>
      <c r="AKF91" s="0"/>
      <c r="AKG91" s="0"/>
      <c r="AKH91" s="0"/>
      <c r="AKI91" s="0"/>
      <c r="AKJ91" s="0"/>
      <c r="AKK91" s="0"/>
      <c r="AKL91" s="0"/>
      <c r="AKM91" s="0"/>
      <c r="AKN91" s="0"/>
      <c r="AKO91" s="0"/>
      <c r="AKP91" s="0"/>
      <c r="AKQ91" s="0"/>
      <c r="AKR91" s="0"/>
      <c r="AKS91" s="0"/>
      <c r="AKT91" s="0"/>
      <c r="AKU91" s="0"/>
      <c r="AKV91" s="0"/>
      <c r="AKW91" s="0"/>
      <c r="AKX91" s="0"/>
      <c r="AKY91" s="0"/>
      <c r="AKZ91" s="0"/>
      <c r="ALA91" s="0"/>
      <c r="ALB91" s="0"/>
      <c r="ALC91" s="0"/>
      <c r="ALD91" s="0"/>
      <c r="ALE91" s="0"/>
      <c r="ALF91" s="0"/>
      <c r="ALG91" s="0"/>
      <c r="ALH91" s="0"/>
      <c r="ALI91" s="0"/>
      <c r="ALJ91" s="0"/>
      <c r="ALK91" s="0"/>
      <c r="ALL91" s="0"/>
      <c r="ALM91" s="0"/>
      <c r="ALN91" s="0"/>
      <c r="ALO91" s="0"/>
      <c r="ALP91" s="0"/>
      <c r="ALQ91" s="0"/>
      <c r="ALR91" s="0"/>
      <c r="ALS91" s="0"/>
      <c r="ALT91" s="0"/>
      <c r="ALU91" s="0"/>
      <c r="ALV91" s="0"/>
      <c r="ALW91" s="0"/>
      <c r="ALX91" s="0"/>
      <c r="ALY91" s="0"/>
      <c r="ALZ91" s="0"/>
      <c r="AMA91" s="0"/>
      <c r="AMB91" s="0"/>
      <c r="AMC91" s="0"/>
      <c r="AMD91" s="0"/>
      <c r="AME91" s="0"/>
      <c r="AMF91" s="0"/>
      <c r="AMG91" s="0"/>
      <c r="AMH91" s="0"/>
      <c r="AMI91" s="0"/>
      <c r="AMJ91" s="0"/>
    </row>
    <row r="92" s="103" customFormat="true" ht="15.75" hidden="false" customHeight="false" outlineLevel="0" collapsed="false">
      <c r="A92" s="137" t="s">
        <v>5947</v>
      </c>
      <c r="B92" s="98" t="s">
        <v>5948</v>
      </c>
      <c r="C92" s="98" t="s">
        <v>166</v>
      </c>
      <c r="D92" s="98" t="s">
        <v>142</v>
      </c>
      <c r="E92" s="98" t="n">
        <v>18365.5</v>
      </c>
      <c r="F92" s="98" t="n">
        <v>3</v>
      </c>
      <c r="G92" s="98" t="n">
        <v>3853.5</v>
      </c>
      <c r="H92" s="98" t="n">
        <f aca="false">G92*F92</f>
        <v>11560.5</v>
      </c>
      <c r="I92" s="101" t="s">
        <v>5949</v>
      </c>
      <c r="J92" s="102" t="n">
        <v>11560.5</v>
      </c>
      <c r="K92" s="98" t="n">
        <f aca="false">H92+H93-J92-J93</f>
        <v>1000</v>
      </c>
      <c r="L92" s="98"/>
    </row>
    <row r="93" s="103" customFormat="true" ht="15.75" hidden="false" customHeight="false" outlineLevel="0" collapsed="false">
      <c r="A93" s="137"/>
      <c r="B93" s="98"/>
      <c r="C93" s="98"/>
      <c r="D93" s="98"/>
      <c r="E93" s="98"/>
      <c r="F93" s="98" t="n">
        <v>1</v>
      </c>
      <c r="G93" s="98" t="n">
        <v>5000</v>
      </c>
      <c r="H93" s="98" t="n">
        <f aca="false">(G93*F93)+1100</f>
        <v>6100</v>
      </c>
      <c r="I93" s="101" t="s">
        <v>5950</v>
      </c>
      <c r="J93" s="102" t="n">
        <v>5100</v>
      </c>
      <c r="K93" s="98" t="n">
        <v>0</v>
      </c>
      <c r="L93" s="98"/>
    </row>
    <row r="94" customFormat="false" ht="15.75" hidden="false" customHeight="false" outlineLevel="0" collapsed="false">
      <c r="A94" s="138" t="s">
        <v>164</v>
      </c>
      <c r="B94" s="98" t="s">
        <v>165</v>
      </c>
      <c r="C94" s="98" t="s">
        <v>166</v>
      </c>
      <c r="D94" s="98" t="s">
        <v>142</v>
      </c>
      <c r="E94" s="98" t="n">
        <v>16660.5</v>
      </c>
      <c r="F94" s="98" t="n">
        <v>3</v>
      </c>
      <c r="G94" s="98" t="n">
        <v>3853.5</v>
      </c>
      <c r="H94" s="98" t="n">
        <f aca="false">G94*F94</f>
        <v>11560.5</v>
      </c>
      <c r="I94" s="101" t="s">
        <v>167</v>
      </c>
      <c r="J94" s="102" t="n">
        <v>11560.5</v>
      </c>
      <c r="K94" s="98" t="n">
        <f aca="false">H94+H95-J94-J95</f>
        <v>-100</v>
      </c>
      <c r="L94" s="98"/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0"/>
      <c r="BD94" s="0"/>
      <c r="BE94" s="0"/>
      <c r="BF94" s="0"/>
      <c r="BG94" s="0"/>
      <c r="BH94" s="0"/>
      <c r="BI94" s="0"/>
      <c r="BJ94" s="0"/>
      <c r="BK94" s="0"/>
      <c r="BL94" s="0"/>
      <c r="BM94" s="0"/>
      <c r="BN94" s="0"/>
      <c r="BO94" s="0"/>
      <c r="BP94" s="0"/>
      <c r="BQ94" s="0"/>
      <c r="BR94" s="0"/>
      <c r="BS94" s="0"/>
      <c r="BT94" s="0"/>
      <c r="BU94" s="0"/>
      <c r="BV94" s="0"/>
      <c r="BW94" s="0"/>
      <c r="BX94" s="0"/>
      <c r="BY94" s="0"/>
      <c r="BZ94" s="0"/>
      <c r="CA94" s="0"/>
      <c r="CB94" s="0"/>
      <c r="CC94" s="0"/>
      <c r="CD94" s="0"/>
      <c r="CE94" s="0"/>
      <c r="CF94" s="0"/>
      <c r="CG94" s="0"/>
      <c r="CH94" s="0"/>
      <c r="CI94" s="0"/>
      <c r="CJ94" s="0"/>
      <c r="CK94" s="0"/>
      <c r="CL94" s="0"/>
      <c r="CM94" s="0"/>
      <c r="CN94" s="0"/>
      <c r="CO94" s="0"/>
      <c r="CP94" s="0"/>
      <c r="CQ94" s="0"/>
      <c r="CR94" s="0"/>
      <c r="CS94" s="0"/>
      <c r="CT94" s="0"/>
      <c r="CU94" s="0"/>
      <c r="CV94" s="0"/>
      <c r="CW94" s="0"/>
      <c r="CX94" s="0"/>
      <c r="CY94" s="0"/>
      <c r="CZ94" s="0"/>
      <c r="DA94" s="0"/>
      <c r="DB94" s="0"/>
      <c r="DC94" s="0"/>
      <c r="DD94" s="0"/>
      <c r="DE94" s="0"/>
      <c r="DF94" s="0"/>
      <c r="DG94" s="0"/>
      <c r="DH94" s="0"/>
      <c r="DI94" s="0"/>
      <c r="DJ94" s="0"/>
      <c r="DK94" s="0"/>
      <c r="DL94" s="0"/>
      <c r="DM94" s="0"/>
      <c r="DN94" s="0"/>
      <c r="DO94" s="0"/>
      <c r="DP94" s="0"/>
      <c r="DQ94" s="0"/>
      <c r="DR94" s="0"/>
      <c r="DS94" s="0"/>
      <c r="DT94" s="0"/>
      <c r="DU94" s="0"/>
      <c r="DV94" s="0"/>
      <c r="DW94" s="0"/>
      <c r="DX94" s="0"/>
      <c r="DY94" s="0"/>
      <c r="DZ94" s="0"/>
      <c r="EA94" s="0"/>
      <c r="EB94" s="0"/>
      <c r="EC94" s="0"/>
      <c r="ED94" s="0"/>
      <c r="EE94" s="0"/>
      <c r="EF94" s="0"/>
      <c r="EG94" s="0"/>
      <c r="EH94" s="0"/>
      <c r="EI94" s="0"/>
      <c r="EJ94" s="0"/>
      <c r="EK94" s="0"/>
      <c r="EL94" s="0"/>
      <c r="EM94" s="0"/>
      <c r="EN94" s="0"/>
      <c r="EO94" s="0"/>
      <c r="EP94" s="0"/>
      <c r="EQ94" s="0"/>
      <c r="ER94" s="0"/>
      <c r="ES94" s="0"/>
      <c r="ET94" s="0"/>
      <c r="EU94" s="0"/>
      <c r="EV94" s="0"/>
      <c r="EW94" s="0"/>
      <c r="EX94" s="0"/>
      <c r="EY94" s="0"/>
      <c r="EZ94" s="0"/>
      <c r="FA94" s="0"/>
      <c r="FB94" s="0"/>
      <c r="FC94" s="0"/>
      <c r="FD94" s="0"/>
      <c r="FE94" s="0"/>
      <c r="FF94" s="0"/>
      <c r="FG94" s="0"/>
      <c r="FH94" s="0"/>
      <c r="FI94" s="0"/>
      <c r="FJ94" s="0"/>
      <c r="FK94" s="0"/>
      <c r="FL94" s="0"/>
      <c r="FM94" s="0"/>
      <c r="FN94" s="0"/>
      <c r="FO94" s="0"/>
      <c r="FP94" s="0"/>
      <c r="FQ94" s="0"/>
      <c r="FR94" s="0"/>
      <c r="FS94" s="0"/>
      <c r="FT94" s="0"/>
      <c r="FU94" s="0"/>
      <c r="FV94" s="0"/>
      <c r="FW94" s="0"/>
      <c r="FX94" s="0"/>
      <c r="FY94" s="0"/>
      <c r="FZ94" s="0"/>
      <c r="GA94" s="0"/>
      <c r="GB94" s="0"/>
      <c r="GC94" s="0"/>
      <c r="GD94" s="0"/>
      <c r="GE94" s="0"/>
      <c r="GF94" s="0"/>
      <c r="GG94" s="0"/>
      <c r="GH94" s="0"/>
      <c r="GI94" s="0"/>
      <c r="GJ94" s="0"/>
      <c r="GK94" s="0"/>
      <c r="GL94" s="0"/>
      <c r="GM94" s="0"/>
      <c r="GN94" s="0"/>
      <c r="GO94" s="0"/>
      <c r="GP94" s="0"/>
      <c r="GQ94" s="0"/>
      <c r="GR94" s="0"/>
      <c r="GS94" s="0"/>
      <c r="GT94" s="0"/>
      <c r="GU94" s="0"/>
      <c r="GV94" s="0"/>
      <c r="GW94" s="0"/>
      <c r="GX94" s="0"/>
      <c r="GY94" s="0"/>
      <c r="GZ94" s="0"/>
      <c r="HA94" s="0"/>
      <c r="HB94" s="0"/>
      <c r="HC94" s="0"/>
      <c r="HD94" s="0"/>
      <c r="HE94" s="0"/>
      <c r="HF94" s="0"/>
      <c r="HG94" s="0"/>
      <c r="HH94" s="0"/>
      <c r="HI94" s="0"/>
      <c r="HJ94" s="0"/>
      <c r="HK94" s="0"/>
      <c r="HL94" s="0"/>
      <c r="HM94" s="0"/>
      <c r="HN94" s="0"/>
      <c r="HO94" s="0"/>
      <c r="HP94" s="0"/>
      <c r="HQ94" s="0"/>
      <c r="HR94" s="0"/>
      <c r="HS94" s="0"/>
      <c r="HT94" s="0"/>
      <c r="HU94" s="0"/>
      <c r="HV94" s="0"/>
      <c r="HW94" s="0"/>
      <c r="HX94" s="0"/>
      <c r="HY94" s="0"/>
      <c r="HZ94" s="0"/>
      <c r="IA94" s="0"/>
      <c r="IB94" s="0"/>
      <c r="IC94" s="0"/>
      <c r="ID94" s="0"/>
      <c r="IE94" s="0"/>
      <c r="IF94" s="0"/>
      <c r="IG94" s="0"/>
      <c r="IH94" s="0"/>
      <c r="II94" s="0"/>
      <c r="IJ94" s="0"/>
      <c r="IK94" s="0"/>
      <c r="IL94" s="0"/>
      <c r="IM94" s="0"/>
      <c r="IN94" s="0"/>
      <c r="IO94" s="0"/>
      <c r="IP94" s="0"/>
      <c r="IQ94" s="0"/>
      <c r="IR94" s="0"/>
      <c r="IS94" s="0"/>
      <c r="IT94" s="0"/>
      <c r="IU94" s="0"/>
      <c r="IV94" s="0"/>
      <c r="IW94" s="0"/>
      <c r="IX94" s="0"/>
      <c r="IY94" s="0"/>
      <c r="IZ94" s="0"/>
      <c r="JA94" s="0"/>
      <c r="JB94" s="0"/>
      <c r="JC94" s="0"/>
      <c r="JD94" s="0"/>
      <c r="JE94" s="0"/>
      <c r="JF94" s="0"/>
      <c r="JG94" s="0"/>
      <c r="JH94" s="0"/>
      <c r="JI94" s="0"/>
      <c r="JJ94" s="0"/>
      <c r="JK94" s="0"/>
      <c r="JL94" s="0"/>
      <c r="JM94" s="0"/>
      <c r="JN94" s="0"/>
      <c r="JO94" s="0"/>
      <c r="JP94" s="0"/>
      <c r="JQ94" s="0"/>
      <c r="JR94" s="0"/>
      <c r="JS94" s="0"/>
      <c r="JT94" s="0"/>
      <c r="JU94" s="0"/>
      <c r="JV94" s="0"/>
      <c r="JW94" s="0"/>
      <c r="JX94" s="0"/>
      <c r="JY94" s="0"/>
      <c r="JZ94" s="0"/>
      <c r="KA94" s="0"/>
      <c r="KB94" s="0"/>
      <c r="KC94" s="0"/>
      <c r="KD94" s="0"/>
      <c r="KE94" s="0"/>
      <c r="KF94" s="0"/>
      <c r="KG94" s="0"/>
      <c r="KH94" s="0"/>
      <c r="KI94" s="0"/>
      <c r="KJ94" s="0"/>
      <c r="KK94" s="0"/>
      <c r="KL94" s="0"/>
      <c r="KM94" s="0"/>
      <c r="KN94" s="0"/>
      <c r="KO94" s="0"/>
      <c r="KP94" s="0"/>
      <c r="KQ94" s="0"/>
      <c r="KR94" s="0"/>
      <c r="KS94" s="0"/>
      <c r="KT94" s="0"/>
      <c r="KU94" s="0"/>
      <c r="KV94" s="0"/>
      <c r="KW94" s="0"/>
      <c r="KX94" s="0"/>
      <c r="KY94" s="0"/>
      <c r="KZ94" s="0"/>
      <c r="LA94" s="0"/>
      <c r="LB94" s="0"/>
      <c r="LC94" s="0"/>
      <c r="LD94" s="0"/>
      <c r="LE94" s="0"/>
      <c r="LF94" s="0"/>
      <c r="LG94" s="0"/>
      <c r="LH94" s="0"/>
      <c r="LI94" s="0"/>
      <c r="LJ94" s="0"/>
      <c r="LK94" s="0"/>
      <c r="LL94" s="0"/>
      <c r="LM94" s="0"/>
      <c r="LN94" s="0"/>
      <c r="LO94" s="0"/>
      <c r="LP94" s="0"/>
      <c r="LQ94" s="0"/>
      <c r="LR94" s="0"/>
      <c r="LS94" s="0"/>
      <c r="LT94" s="0"/>
      <c r="LU94" s="0"/>
      <c r="LV94" s="0"/>
      <c r="LW94" s="0"/>
      <c r="LX94" s="0"/>
      <c r="LY94" s="0"/>
      <c r="LZ94" s="0"/>
      <c r="MA94" s="0"/>
      <c r="MB94" s="0"/>
      <c r="MC94" s="0"/>
      <c r="MD94" s="0"/>
      <c r="ME94" s="0"/>
      <c r="MF94" s="0"/>
      <c r="MG94" s="0"/>
      <c r="MH94" s="0"/>
      <c r="MI94" s="0"/>
      <c r="MJ94" s="0"/>
      <c r="MK94" s="0"/>
      <c r="ML94" s="0"/>
      <c r="MM94" s="0"/>
      <c r="MN94" s="0"/>
      <c r="MO94" s="0"/>
      <c r="MP94" s="0"/>
      <c r="MQ94" s="0"/>
      <c r="MR94" s="0"/>
      <c r="MS94" s="0"/>
      <c r="MT94" s="0"/>
      <c r="MU94" s="0"/>
      <c r="MV94" s="0"/>
      <c r="MW94" s="0"/>
      <c r="MX94" s="0"/>
      <c r="MY94" s="0"/>
      <c r="MZ94" s="0"/>
      <c r="NA94" s="0"/>
      <c r="NB94" s="0"/>
      <c r="NC94" s="0"/>
      <c r="ND94" s="0"/>
      <c r="NE94" s="0"/>
      <c r="NF94" s="0"/>
      <c r="NG94" s="0"/>
      <c r="NH94" s="0"/>
      <c r="NI94" s="0"/>
      <c r="NJ94" s="0"/>
      <c r="NK94" s="0"/>
      <c r="NL94" s="0"/>
      <c r="NM94" s="0"/>
      <c r="NN94" s="0"/>
      <c r="NO94" s="0"/>
      <c r="NP94" s="0"/>
      <c r="NQ94" s="0"/>
      <c r="NR94" s="0"/>
      <c r="NS94" s="0"/>
      <c r="NT94" s="0"/>
      <c r="NU94" s="0"/>
      <c r="NV94" s="0"/>
      <c r="NW94" s="0"/>
      <c r="NX94" s="0"/>
      <c r="NY94" s="0"/>
      <c r="NZ94" s="0"/>
      <c r="OA94" s="0"/>
      <c r="OB94" s="0"/>
      <c r="OC94" s="0"/>
      <c r="OD94" s="0"/>
      <c r="OE94" s="0"/>
      <c r="OF94" s="0"/>
      <c r="OG94" s="0"/>
      <c r="OH94" s="0"/>
      <c r="OI94" s="0"/>
      <c r="OJ94" s="0"/>
      <c r="OK94" s="0"/>
      <c r="OL94" s="0"/>
      <c r="OM94" s="0"/>
      <c r="ON94" s="0"/>
      <c r="OO94" s="0"/>
      <c r="OP94" s="0"/>
      <c r="OQ94" s="0"/>
      <c r="OR94" s="0"/>
      <c r="OS94" s="0"/>
      <c r="OT94" s="0"/>
      <c r="OU94" s="0"/>
      <c r="OV94" s="0"/>
      <c r="OW94" s="0"/>
      <c r="OX94" s="0"/>
      <c r="OY94" s="0"/>
      <c r="OZ94" s="0"/>
      <c r="PA94" s="0"/>
      <c r="PB94" s="0"/>
      <c r="PC94" s="0"/>
      <c r="PD94" s="0"/>
      <c r="PE94" s="0"/>
      <c r="PF94" s="0"/>
      <c r="PG94" s="0"/>
      <c r="PH94" s="0"/>
      <c r="PI94" s="0"/>
      <c r="PJ94" s="0"/>
      <c r="PK94" s="0"/>
      <c r="PL94" s="0"/>
      <c r="PM94" s="0"/>
      <c r="PN94" s="0"/>
      <c r="PO94" s="0"/>
      <c r="PP94" s="0"/>
      <c r="PQ94" s="0"/>
      <c r="PR94" s="0"/>
      <c r="PS94" s="0"/>
      <c r="PT94" s="0"/>
      <c r="PU94" s="0"/>
      <c r="PV94" s="0"/>
      <c r="PW94" s="0"/>
      <c r="PX94" s="0"/>
      <c r="PY94" s="0"/>
      <c r="PZ94" s="0"/>
      <c r="QA94" s="0"/>
      <c r="QB94" s="0"/>
      <c r="QC94" s="0"/>
      <c r="QD94" s="0"/>
      <c r="QE94" s="0"/>
      <c r="QF94" s="0"/>
      <c r="QG94" s="0"/>
      <c r="QH94" s="0"/>
      <c r="QI94" s="0"/>
      <c r="QJ94" s="0"/>
      <c r="QK94" s="0"/>
      <c r="QL94" s="0"/>
      <c r="QM94" s="0"/>
      <c r="QN94" s="0"/>
      <c r="QO94" s="0"/>
      <c r="QP94" s="0"/>
      <c r="QQ94" s="0"/>
      <c r="QR94" s="0"/>
      <c r="QS94" s="0"/>
      <c r="QT94" s="0"/>
      <c r="QU94" s="0"/>
      <c r="QV94" s="0"/>
      <c r="QW94" s="0"/>
      <c r="QX94" s="0"/>
      <c r="QY94" s="0"/>
      <c r="QZ94" s="0"/>
      <c r="RA94" s="0"/>
      <c r="RB94" s="0"/>
      <c r="RC94" s="0"/>
      <c r="RD94" s="0"/>
      <c r="RE94" s="0"/>
      <c r="RF94" s="0"/>
      <c r="RG94" s="0"/>
      <c r="RH94" s="0"/>
      <c r="RI94" s="0"/>
      <c r="RJ94" s="0"/>
      <c r="RK94" s="0"/>
      <c r="RL94" s="0"/>
      <c r="RM94" s="0"/>
      <c r="RN94" s="0"/>
      <c r="RO94" s="0"/>
      <c r="RP94" s="0"/>
      <c r="RQ94" s="0"/>
      <c r="RR94" s="0"/>
      <c r="RS94" s="0"/>
      <c r="RT94" s="0"/>
      <c r="RU94" s="0"/>
      <c r="RV94" s="0"/>
      <c r="RW94" s="0"/>
      <c r="RX94" s="0"/>
      <c r="RY94" s="0"/>
      <c r="RZ94" s="0"/>
      <c r="SA94" s="0"/>
      <c r="SB94" s="0"/>
      <c r="SC94" s="0"/>
      <c r="SD94" s="0"/>
      <c r="SE94" s="0"/>
      <c r="SF94" s="0"/>
      <c r="SG94" s="0"/>
      <c r="SH94" s="0"/>
      <c r="SI94" s="0"/>
      <c r="SJ94" s="0"/>
      <c r="SK94" s="0"/>
      <c r="SL94" s="0"/>
      <c r="SM94" s="0"/>
      <c r="SN94" s="0"/>
      <c r="SO94" s="0"/>
      <c r="SP94" s="0"/>
      <c r="SQ94" s="0"/>
      <c r="SR94" s="0"/>
      <c r="SS94" s="0"/>
      <c r="ST94" s="0"/>
      <c r="SU94" s="0"/>
      <c r="SV94" s="0"/>
      <c r="SW94" s="0"/>
      <c r="SX94" s="0"/>
      <c r="SY94" s="0"/>
      <c r="SZ94" s="0"/>
      <c r="TA94" s="0"/>
      <c r="TB94" s="0"/>
      <c r="TC94" s="0"/>
      <c r="TD94" s="0"/>
      <c r="TE94" s="0"/>
      <c r="TF94" s="0"/>
      <c r="TG94" s="0"/>
      <c r="TH94" s="0"/>
      <c r="TI94" s="0"/>
      <c r="TJ94" s="0"/>
      <c r="TK94" s="0"/>
      <c r="TL94" s="0"/>
      <c r="TM94" s="0"/>
      <c r="TN94" s="0"/>
      <c r="TO94" s="0"/>
      <c r="TP94" s="0"/>
      <c r="TQ94" s="0"/>
      <c r="TR94" s="0"/>
      <c r="TS94" s="0"/>
      <c r="TT94" s="0"/>
      <c r="TU94" s="0"/>
      <c r="TV94" s="0"/>
      <c r="TW94" s="0"/>
      <c r="TX94" s="0"/>
      <c r="TY94" s="0"/>
      <c r="TZ94" s="0"/>
      <c r="UA94" s="0"/>
      <c r="UB94" s="0"/>
      <c r="UC94" s="0"/>
      <c r="UD94" s="0"/>
      <c r="UE94" s="0"/>
      <c r="UF94" s="0"/>
      <c r="UG94" s="0"/>
      <c r="UH94" s="0"/>
      <c r="UI94" s="0"/>
      <c r="UJ94" s="0"/>
      <c r="UK94" s="0"/>
      <c r="UL94" s="0"/>
      <c r="UM94" s="0"/>
      <c r="UN94" s="0"/>
      <c r="UO94" s="0"/>
      <c r="UP94" s="0"/>
      <c r="UQ94" s="0"/>
      <c r="UR94" s="0"/>
      <c r="US94" s="0"/>
      <c r="UT94" s="0"/>
      <c r="UU94" s="0"/>
      <c r="UV94" s="0"/>
      <c r="UW94" s="0"/>
      <c r="UX94" s="0"/>
      <c r="UY94" s="0"/>
      <c r="UZ94" s="0"/>
      <c r="VA94" s="0"/>
      <c r="VB94" s="0"/>
      <c r="VC94" s="0"/>
      <c r="VD94" s="0"/>
      <c r="VE94" s="0"/>
      <c r="VF94" s="0"/>
      <c r="VG94" s="0"/>
      <c r="VH94" s="0"/>
      <c r="VI94" s="0"/>
      <c r="VJ94" s="0"/>
      <c r="VK94" s="0"/>
      <c r="VL94" s="0"/>
      <c r="VM94" s="0"/>
      <c r="VN94" s="0"/>
      <c r="VO94" s="0"/>
      <c r="VP94" s="0"/>
      <c r="VQ94" s="0"/>
      <c r="VR94" s="0"/>
      <c r="VS94" s="0"/>
      <c r="VT94" s="0"/>
      <c r="VU94" s="0"/>
      <c r="VV94" s="0"/>
      <c r="VW94" s="0"/>
      <c r="VX94" s="0"/>
      <c r="VY94" s="0"/>
      <c r="VZ94" s="0"/>
      <c r="WA94" s="0"/>
      <c r="WB94" s="0"/>
      <c r="WC94" s="0"/>
      <c r="WD94" s="0"/>
      <c r="WE94" s="0"/>
      <c r="WF94" s="0"/>
      <c r="WG94" s="0"/>
      <c r="WH94" s="0"/>
      <c r="WI94" s="0"/>
      <c r="WJ94" s="0"/>
      <c r="WK94" s="0"/>
      <c r="WL94" s="0"/>
      <c r="WM94" s="0"/>
      <c r="WN94" s="0"/>
      <c r="WO94" s="0"/>
      <c r="WP94" s="0"/>
      <c r="WQ94" s="0"/>
      <c r="WR94" s="0"/>
      <c r="WS94" s="0"/>
      <c r="WT94" s="0"/>
      <c r="WU94" s="0"/>
      <c r="WV94" s="0"/>
      <c r="WW94" s="0"/>
      <c r="WX94" s="0"/>
      <c r="WY94" s="0"/>
      <c r="WZ94" s="0"/>
      <c r="XA94" s="0"/>
      <c r="XB94" s="0"/>
      <c r="XC94" s="0"/>
      <c r="XD94" s="0"/>
      <c r="XE94" s="0"/>
      <c r="XF94" s="0"/>
      <c r="XG94" s="0"/>
      <c r="XH94" s="0"/>
      <c r="XI94" s="0"/>
      <c r="XJ94" s="0"/>
      <c r="XK94" s="0"/>
      <c r="XL94" s="0"/>
      <c r="XM94" s="0"/>
      <c r="XN94" s="0"/>
      <c r="XO94" s="0"/>
      <c r="XP94" s="0"/>
      <c r="XQ94" s="0"/>
      <c r="XR94" s="0"/>
      <c r="XS94" s="0"/>
      <c r="XT94" s="0"/>
      <c r="XU94" s="0"/>
      <c r="XV94" s="0"/>
      <c r="XW94" s="0"/>
      <c r="XX94" s="0"/>
      <c r="XY94" s="0"/>
      <c r="XZ94" s="0"/>
      <c r="YA94" s="0"/>
      <c r="YB94" s="0"/>
      <c r="YC94" s="0"/>
      <c r="YD94" s="0"/>
      <c r="YE94" s="0"/>
      <c r="YF94" s="0"/>
      <c r="YG94" s="0"/>
      <c r="YH94" s="0"/>
      <c r="YI94" s="0"/>
      <c r="YJ94" s="0"/>
      <c r="YK94" s="0"/>
      <c r="YL94" s="0"/>
      <c r="YM94" s="0"/>
      <c r="YN94" s="0"/>
      <c r="YO94" s="0"/>
      <c r="YP94" s="0"/>
      <c r="YQ94" s="0"/>
      <c r="YR94" s="0"/>
      <c r="YS94" s="0"/>
      <c r="YT94" s="0"/>
      <c r="YU94" s="0"/>
      <c r="YV94" s="0"/>
      <c r="YW94" s="0"/>
      <c r="YX94" s="0"/>
      <c r="YY94" s="0"/>
      <c r="YZ94" s="0"/>
      <c r="ZA94" s="0"/>
      <c r="ZB94" s="0"/>
      <c r="ZC94" s="0"/>
      <c r="ZD94" s="0"/>
      <c r="ZE94" s="0"/>
      <c r="ZF94" s="0"/>
      <c r="ZG94" s="0"/>
      <c r="ZH94" s="0"/>
      <c r="ZI94" s="0"/>
      <c r="ZJ94" s="0"/>
      <c r="ZK94" s="0"/>
      <c r="ZL94" s="0"/>
      <c r="ZM94" s="0"/>
      <c r="ZN94" s="0"/>
      <c r="ZO94" s="0"/>
      <c r="ZP94" s="0"/>
      <c r="ZQ94" s="0"/>
      <c r="ZR94" s="0"/>
      <c r="ZS94" s="0"/>
      <c r="ZT94" s="0"/>
      <c r="ZU94" s="0"/>
      <c r="ZV94" s="0"/>
      <c r="ZW94" s="0"/>
      <c r="ZX94" s="0"/>
      <c r="ZY94" s="0"/>
      <c r="ZZ94" s="0"/>
      <c r="AAA94" s="0"/>
      <c r="AAB94" s="0"/>
      <c r="AAC94" s="0"/>
      <c r="AAD94" s="0"/>
      <c r="AAE94" s="0"/>
      <c r="AAF94" s="0"/>
      <c r="AAG94" s="0"/>
      <c r="AAH94" s="0"/>
      <c r="AAI94" s="0"/>
      <c r="AAJ94" s="0"/>
      <c r="AAK94" s="0"/>
      <c r="AAL94" s="0"/>
      <c r="AAM94" s="0"/>
      <c r="AAN94" s="0"/>
      <c r="AAO94" s="0"/>
      <c r="AAP94" s="0"/>
      <c r="AAQ94" s="0"/>
      <c r="AAR94" s="0"/>
      <c r="AAS94" s="0"/>
      <c r="AAT94" s="0"/>
      <c r="AAU94" s="0"/>
      <c r="AAV94" s="0"/>
      <c r="AAW94" s="0"/>
      <c r="AAX94" s="0"/>
      <c r="AAY94" s="0"/>
      <c r="AAZ94" s="0"/>
      <c r="ABA94" s="0"/>
      <c r="ABB94" s="0"/>
      <c r="ABC94" s="0"/>
      <c r="ABD94" s="0"/>
      <c r="ABE94" s="0"/>
      <c r="ABF94" s="0"/>
      <c r="ABG94" s="0"/>
      <c r="ABH94" s="0"/>
      <c r="ABI94" s="0"/>
      <c r="ABJ94" s="0"/>
      <c r="ABK94" s="0"/>
      <c r="ABL94" s="0"/>
      <c r="ABM94" s="0"/>
      <c r="ABN94" s="0"/>
      <c r="ABO94" s="0"/>
      <c r="ABP94" s="0"/>
      <c r="ABQ94" s="0"/>
      <c r="ABR94" s="0"/>
      <c r="ABS94" s="0"/>
      <c r="ABT94" s="0"/>
      <c r="ABU94" s="0"/>
      <c r="ABV94" s="0"/>
      <c r="ABW94" s="0"/>
      <c r="ABX94" s="0"/>
      <c r="ABY94" s="0"/>
      <c r="ABZ94" s="0"/>
      <c r="ACA94" s="0"/>
      <c r="ACB94" s="0"/>
      <c r="ACC94" s="0"/>
      <c r="ACD94" s="0"/>
      <c r="ACE94" s="0"/>
      <c r="ACF94" s="0"/>
      <c r="ACG94" s="0"/>
      <c r="ACH94" s="0"/>
      <c r="ACI94" s="0"/>
      <c r="ACJ94" s="0"/>
      <c r="ACK94" s="0"/>
      <c r="ACL94" s="0"/>
      <c r="ACM94" s="0"/>
      <c r="ACN94" s="0"/>
      <c r="ACO94" s="0"/>
      <c r="ACP94" s="0"/>
      <c r="ACQ94" s="0"/>
      <c r="ACR94" s="0"/>
      <c r="ACS94" s="0"/>
      <c r="ACT94" s="0"/>
      <c r="ACU94" s="0"/>
      <c r="ACV94" s="0"/>
      <c r="ACW94" s="0"/>
      <c r="ACX94" s="0"/>
      <c r="ACY94" s="0"/>
      <c r="ACZ94" s="0"/>
      <c r="ADA94" s="0"/>
      <c r="ADB94" s="0"/>
      <c r="ADC94" s="0"/>
      <c r="ADD94" s="0"/>
      <c r="ADE94" s="0"/>
      <c r="ADF94" s="0"/>
      <c r="ADG94" s="0"/>
      <c r="ADH94" s="0"/>
      <c r="ADI94" s="0"/>
      <c r="ADJ94" s="0"/>
      <c r="ADK94" s="0"/>
      <c r="ADL94" s="0"/>
      <c r="ADM94" s="0"/>
      <c r="ADN94" s="0"/>
      <c r="ADO94" s="0"/>
      <c r="ADP94" s="0"/>
      <c r="ADQ94" s="0"/>
      <c r="ADR94" s="0"/>
      <c r="ADS94" s="0"/>
      <c r="ADT94" s="0"/>
      <c r="ADU94" s="0"/>
      <c r="ADV94" s="0"/>
      <c r="ADW94" s="0"/>
      <c r="ADX94" s="0"/>
      <c r="ADY94" s="0"/>
      <c r="ADZ94" s="0"/>
      <c r="AEA94" s="0"/>
      <c r="AEB94" s="0"/>
      <c r="AEC94" s="0"/>
      <c r="AED94" s="0"/>
      <c r="AEE94" s="0"/>
      <c r="AEF94" s="0"/>
      <c r="AEG94" s="0"/>
      <c r="AEH94" s="0"/>
      <c r="AEI94" s="0"/>
      <c r="AEJ94" s="0"/>
      <c r="AEK94" s="0"/>
      <c r="AEL94" s="0"/>
      <c r="AEM94" s="0"/>
      <c r="AEN94" s="0"/>
      <c r="AEO94" s="0"/>
      <c r="AEP94" s="0"/>
      <c r="AEQ94" s="0"/>
      <c r="AER94" s="0"/>
      <c r="AES94" s="0"/>
      <c r="AET94" s="0"/>
      <c r="AEU94" s="0"/>
      <c r="AEV94" s="0"/>
      <c r="AEW94" s="0"/>
      <c r="AEX94" s="0"/>
      <c r="AEY94" s="0"/>
      <c r="AEZ94" s="0"/>
      <c r="AFA94" s="0"/>
      <c r="AFB94" s="0"/>
      <c r="AFC94" s="0"/>
      <c r="AFD94" s="0"/>
      <c r="AFE94" s="0"/>
      <c r="AFF94" s="0"/>
      <c r="AFG94" s="0"/>
      <c r="AFH94" s="0"/>
      <c r="AFI94" s="0"/>
      <c r="AFJ94" s="0"/>
      <c r="AFK94" s="0"/>
      <c r="AFL94" s="0"/>
      <c r="AFM94" s="0"/>
      <c r="AFN94" s="0"/>
      <c r="AFO94" s="0"/>
      <c r="AFP94" s="0"/>
      <c r="AFQ94" s="0"/>
      <c r="AFR94" s="0"/>
      <c r="AFS94" s="0"/>
      <c r="AFT94" s="0"/>
      <c r="AFU94" s="0"/>
      <c r="AFV94" s="0"/>
      <c r="AFW94" s="0"/>
      <c r="AFX94" s="0"/>
      <c r="AFY94" s="0"/>
      <c r="AFZ94" s="0"/>
      <c r="AGA94" s="0"/>
      <c r="AGB94" s="0"/>
      <c r="AGC94" s="0"/>
      <c r="AGD94" s="0"/>
      <c r="AGE94" s="0"/>
      <c r="AGF94" s="0"/>
      <c r="AGG94" s="0"/>
      <c r="AGH94" s="0"/>
      <c r="AGI94" s="0"/>
      <c r="AGJ94" s="0"/>
      <c r="AGK94" s="0"/>
      <c r="AGL94" s="0"/>
      <c r="AGM94" s="0"/>
      <c r="AGN94" s="0"/>
      <c r="AGO94" s="0"/>
      <c r="AGP94" s="0"/>
      <c r="AGQ94" s="0"/>
      <c r="AGR94" s="0"/>
      <c r="AGS94" s="0"/>
      <c r="AGT94" s="0"/>
      <c r="AGU94" s="0"/>
      <c r="AGV94" s="0"/>
      <c r="AGW94" s="0"/>
      <c r="AGX94" s="0"/>
      <c r="AGY94" s="0"/>
      <c r="AGZ94" s="0"/>
      <c r="AHA94" s="0"/>
      <c r="AHB94" s="0"/>
      <c r="AHC94" s="0"/>
      <c r="AHD94" s="0"/>
      <c r="AHE94" s="0"/>
      <c r="AHF94" s="0"/>
      <c r="AHG94" s="0"/>
      <c r="AHH94" s="0"/>
      <c r="AHI94" s="0"/>
      <c r="AHJ94" s="0"/>
      <c r="AHK94" s="0"/>
      <c r="AHL94" s="0"/>
      <c r="AHM94" s="0"/>
      <c r="AHN94" s="0"/>
      <c r="AHO94" s="0"/>
      <c r="AHP94" s="0"/>
      <c r="AHQ94" s="0"/>
      <c r="AHR94" s="0"/>
      <c r="AHS94" s="0"/>
      <c r="AHT94" s="0"/>
      <c r="AHU94" s="0"/>
      <c r="AHV94" s="0"/>
      <c r="AHW94" s="0"/>
      <c r="AHX94" s="0"/>
      <c r="AHY94" s="0"/>
      <c r="AHZ94" s="0"/>
      <c r="AIA94" s="0"/>
      <c r="AIB94" s="0"/>
      <c r="AIC94" s="0"/>
      <c r="AID94" s="0"/>
      <c r="AIE94" s="0"/>
      <c r="AIF94" s="0"/>
      <c r="AIG94" s="0"/>
      <c r="AIH94" s="0"/>
      <c r="AII94" s="0"/>
      <c r="AIJ94" s="0"/>
      <c r="AIK94" s="0"/>
      <c r="AIL94" s="0"/>
      <c r="AIM94" s="0"/>
      <c r="AIN94" s="0"/>
      <c r="AIO94" s="0"/>
      <c r="AIP94" s="0"/>
      <c r="AIQ94" s="0"/>
      <c r="AIR94" s="0"/>
      <c r="AIS94" s="0"/>
      <c r="AIT94" s="0"/>
      <c r="AIU94" s="0"/>
      <c r="AIV94" s="0"/>
      <c r="AIW94" s="0"/>
      <c r="AIX94" s="0"/>
      <c r="AIY94" s="0"/>
      <c r="AIZ94" s="0"/>
      <c r="AJA94" s="0"/>
      <c r="AJB94" s="0"/>
      <c r="AJC94" s="0"/>
      <c r="AJD94" s="0"/>
      <c r="AJE94" s="0"/>
      <c r="AJF94" s="0"/>
      <c r="AJG94" s="0"/>
      <c r="AJH94" s="0"/>
      <c r="AJI94" s="0"/>
      <c r="AJJ94" s="0"/>
      <c r="AJK94" s="0"/>
      <c r="AJL94" s="0"/>
      <c r="AJM94" s="0"/>
      <c r="AJN94" s="0"/>
      <c r="AJO94" s="0"/>
      <c r="AJP94" s="0"/>
      <c r="AJQ94" s="0"/>
      <c r="AJR94" s="0"/>
      <c r="AJS94" s="0"/>
      <c r="AJT94" s="0"/>
      <c r="AJU94" s="0"/>
      <c r="AJV94" s="0"/>
      <c r="AJW94" s="0"/>
      <c r="AJX94" s="0"/>
      <c r="AJY94" s="0"/>
      <c r="AJZ94" s="0"/>
      <c r="AKA94" s="0"/>
      <c r="AKB94" s="0"/>
      <c r="AKC94" s="0"/>
      <c r="AKD94" s="0"/>
      <c r="AKE94" s="0"/>
      <c r="AKF94" s="0"/>
      <c r="AKG94" s="0"/>
      <c r="AKH94" s="0"/>
      <c r="AKI94" s="0"/>
      <c r="AKJ94" s="0"/>
      <c r="AKK94" s="0"/>
      <c r="AKL94" s="0"/>
      <c r="AKM94" s="0"/>
      <c r="AKN94" s="0"/>
      <c r="AKO94" s="0"/>
      <c r="AKP94" s="0"/>
      <c r="AKQ94" s="0"/>
      <c r="AKR94" s="0"/>
      <c r="AKS94" s="0"/>
      <c r="AKT94" s="0"/>
      <c r="AKU94" s="0"/>
      <c r="AKV94" s="0"/>
      <c r="AKW94" s="0"/>
      <c r="AKX94" s="0"/>
      <c r="AKY94" s="0"/>
      <c r="AKZ94" s="0"/>
      <c r="ALA94" s="0"/>
      <c r="ALB94" s="0"/>
      <c r="ALC94" s="0"/>
      <c r="ALD94" s="0"/>
      <c r="ALE94" s="0"/>
      <c r="ALF94" s="0"/>
      <c r="ALG94" s="0"/>
      <c r="ALH94" s="0"/>
      <c r="ALI94" s="0"/>
      <c r="ALJ94" s="0"/>
      <c r="ALK94" s="0"/>
      <c r="ALL94" s="0"/>
      <c r="ALM94" s="0"/>
      <c r="ALN94" s="0"/>
      <c r="ALO94" s="0"/>
      <c r="ALP94" s="0"/>
      <c r="ALQ94" s="0"/>
      <c r="ALR94" s="0"/>
      <c r="ALS94" s="0"/>
      <c r="ALT94" s="0"/>
      <c r="ALU94" s="0"/>
      <c r="ALV94" s="0"/>
      <c r="ALW94" s="0"/>
      <c r="ALX94" s="0"/>
      <c r="ALY94" s="0"/>
      <c r="ALZ94" s="0"/>
      <c r="AMA94" s="0"/>
      <c r="AMB94" s="0"/>
      <c r="AMC94" s="0"/>
      <c r="AMD94" s="0"/>
      <c r="AME94" s="0"/>
      <c r="AMF94" s="0"/>
      <c r="AMG94" s="0"/>
      <c r="AMH94" s="0"/>
      <c r="AMI94" s="0"/>
      <c r="AMJ94" s="0"/>
    </row>
    <row r="95" customFormat="false" ht="15.75" hidden="false" customHeight="false" outlineLevel="0" collapsed="false">
      <c r="A95" s="138"/>
      <c r="B95" s="98"/>
      <c r="C95" s="98"/>
      <c r="D95" s="98"/>
      <c r="E95" s="98"/>
      <c r="F95" s="98" t="n">
        <v>1</v>
      </c>
      <c r="G95" s="98" t="n">
        <v>5000</v>
      </c>
      <c r="H95" s="98" t="n">
        <f aca="false">G95*F95</f>
        <v>5000</v>
      </c>
      <c r="I95" s="101" t="s">
        <v>168</v>
      </c>
      <c r="J95" s="102" t="n">
        <v>5100</v>
      </c>
      <c r="K95" s="98" t="n">
        <v>0</v>
      </c>
      <c r="L95" s="98"/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0"/>
      <c r="BD95" s="0"/>
      <c r="BE95" s="0"/>
      <c r="BF95" s="0"/>
      <c r="BG95" s="0"/>
      <c r="BH95" s="0"/>
      <c r="BI95" s="0"/>
      <c r="BJ95" s="0"/>
      <c r="BK95" s="0"/>
      <c r="BL95" s="0"/>
      <c r="BM95" s="0"/>
      <c r="BN95" s="0"/>
      <c r="BO95" s="0"/>
      <c r="BP95" s="0"/>
      <c r="BQ95" s="0"/>
      <c r="BR95" s="0"/>
      <c r="BS95" s="0"/>
      <c r="BT95" s="0"/>
      <c r="BU95" s="0"/>
      <c r="BV95" s="0"/>
      <c r="BW95" s="0"/>
      <c r="BX95" s="0"/>
      <c r="BY95" s="0"/>
      <c r="BZ95" s="0"/>
      <c r="CA95" s="0"/>
      <c r="CB95" s="0"/>
      <c r="CC95" s="0"/>
      <c r="CD95" s="0"/>
      <c r="CE95" s="0"/>
      <c r="CF95" s="0"/>
      <c r="CG95" s="0"/>
      <c r="CH95" s="0"/>
      <c r="CI95" s="0"/>
      <c r="CJ95" s="0"/>
      <c r="CK95" s="0"/>
      <c r="CL95" s="0"/>
      <c r="CM95" s="0"/>
      <c r="CN95" s="0"/>
      <c r="CO95" s="0"/>
      <c r="CP95" s="0"/>
      <c r="CQ95" s="0"/>
      <c r="CR95" s="0"/>
      <c r="CS95" s="0"/>
      <c r="CT95" s="0"/>
      <c r="CU95" s="0"/>
      <c r="CV95" s="0"/>
      <c r="CW95" s="0"/>
      <c r="CX95" s="0"/>
      <c r="CY95" s="0"/>
      <c r="CZ95" s="0"/>
      <c r="DA95" s="0"/>
      <c r="DB95" s="0"/>
      <c r="DC95" s="0"/>
      <c r="DD95" s="0"/>
      <c r="DE95" s="0"/>
      <c r="DF95" s="0"/>
      <c r="DG95" s="0"/>
      <c r="DH95" s="0"/>
      <c r="DI95" s="0"/>
      <c r="DJ95" s="0"/>
      <c r="DK95" s="0"/>
      <c r="DL95" s="0"/>
      <c r="DM95" s="0"/>
      <c r="DN95" s="0"/>
      <c r="DO95" s="0"/>
      <c r="DP95" s="0"/>
      <c r="DQ95" s="0"/>
      <c r="DR95" s="0"/>
      <c r="DS95" s="0"/>
      <c r="DT95" s="0"/>
      <c r="DU95" s="0"/>
      <c r="DV95" s="0"/>
      <c r="DW95" s="0"/>
      <c r="DX95" s="0"/>
      <c r="DY95" s="0"/>
      <c r="DZ95" s="0"/>
      <c r="EA95" s="0"/>
      <c r="EB95" s="0"/>
      <c r="EC95" s="0"/>
      <c r="ED95" s="0"/>
      <c r="EE95" s="0"/>
      <c r="EF95" s="0"/>
      <c r="EG95" s="0"/>
      <c r="EH95" s="0"/>
      <c r="EI95" s="0"/>
      <c r="EJ95" s="0"/>
      <c r="EK95" s="0"/>
      <c r="EL95" s="0"/>
      <c r="EM95" s="0"/>
      <c r="EN95" s="0"/>
      <c r="EO95" s="0"/>
      <c r="EP95" s="0"/>
      <c r="EQ95" s="0"/>
      <c r="ER95" s="0"/>
      <c r="ES95" s="0"/>
      <c r="ET95" s="0"/>
      <c r="EU95" s="0"/>
      <c r="EV95" s="0"/>
      <c r="EW95" s="0"/>
      <c r="EX95" s="0"/>
      <c r="EY95" s="0"/>
      <c r="EZ95" s="0"/>
      <c r="FA95" s="0"/>
      <c r="FB95" s="0"/>
      <c r="FC95" s="0"/>
      <c r="FD95" s="0"/>
      <c r="FE95" s="0"/>
      <c r="FF95" s="0"/>
      <c r="FG95" s="0"/>
      <c r="FH95" s="0"/>
      <c r="FI95" s="0"/>
      <c r="FJ95" s="0"/>
      <c r="FK95" s="0"/>
      <c r="FL95" s="0"/>
      <c r="FM95" s="0"/>
      <c r="FN95" s="0"/>
      <c r="FO95" s="0"/>
      <c r="FP95" s="0"/>
      <c r="FQ95" s="0"/>
      <c r="FR95" s="0"/>
      <c r="FS95" s="0"/>
      <c r="FT95" s="0"/>
      <c r="FU95" s="0"/>
      <c r="FV95" s="0"/>
      <c r="FW95" s="0"/>
      <c r="FX95" s="0"/>
      <c r="FY95" s="0"/>
      <c r="FZ95" s="0"/>
      <c r="GA95" s="0"/>
      <c r="GB95" s="0"/>
      <c r="GC95" s="0"/>
      <c r="GD95" s="0"/>
      <c r="GE95" s="0"/>
      <c r="GF95" s="0"/>
      <c r="GG95" s="0"/>
      <c r="GH95" s="0"/>
      <c r="GI95" s="0"/>
      <c r="GJ95" s="0"/>
      <c r="GK95" s="0"/>
      <c r="GL95" s="0"/>
      <c r="GM95" s="0"/>
      <c r="GN95" s="0"/>
      <c r="GO95" s="0"/>
      <c r="GP95" s="0"/>
      <c r="GQ95" s="0"/>
      <c r="GR95" s="0"/>
      <c r="GS95" s="0"/>
      <c r="GT95" s="0"/>
      <c r="GU95" s="0"/>
      <c r="GV95" s="0"/>
      <c r="GW95" s="0"/>
      <c r="GX95" s="0"/>
      <c r="GY95" s="0"/>
      <c r="GZ95" s="0"/>
      <c r="HA95" s="0"/>
      <c r="HB95" s="0"/>
      <c r="HC95" s="0"/>
      <c r="HD95" s="0"/>
      <c r="HE95" s="0"/>
      <c r="HF95" s="0"/>
      <c r="HG95" s="0"/>
      <c r="HH95" s="0"/>
      <c r="HI95" s="0"/>
      <c r="HJ95" s="0"/>
      <c r="HK95" s="0"/>
      <c r="HL95" s="0"/>
      <c r="HM95" s="0"/>
      <c r="HN95" s="0"/>
      <c r="HO95" s="0"/>
      <c r="HP95" s="0"/>
      <c r="HQ95" s="0"/>
      <c r="HR95" s="0"/>
      <c r="HS95" s="0"/>
      <c r="HT95" s="0"/>
      <c r="HU95" s="0"/>
      <c r="HV95" s="0"/>
      <c r="HW95" s="0"/>
      <c r="HX95" s="0"/>
      <c r="HY95" s="0"/>
      <c r="HZ95" s="0"/>
      <c r="IA95" s="0"/>
      <c r="IB95" s="0"/>
      <c r="IC95" s="0"/>
      <c r="ID95" s="0"/>
      <c r="IE95" s="0"/>
      <c r="IF95" s="0"/>
      <c r="IG95" s="0"/>
      <c r="IH95" s="0"/>
      <c r="II95" s="0"/>
      <c r="IJ95" s="0"/>
      <c r="IK95" s="0"/>
      <c r="IL95" s="0"/>
      <c r="IM95" s="0"/>
      <c r="IN95" s="0"/>
      <c r="IO95" s="0"/>
      <c r="IP95" s="0"/>
      <c r="IQ95" s="0"/>
      <c r="IR95" s="0"/>
      <c r="IS95" s="0"/>
      <c r="IT95" s="0"/>
      <c r="IU95" s="0"/>
      <c r="IV95" s="0"/>
      <c r="IW95" s="0"/>
      <c r="IX95" s="0"/>
      <c r="IY95" s="0"/>
      <c r="IZ95" s="0"/>
      <c r="JA95" s="0"/>
      <c r="JB95" s="0"/>
      <c r="JC95" s="0"/>
      <c r="JD95" s="0"/>
      <c r="JE95" s="0"/>
      <c r="JF95" s="0"/>
      <c r="JG95" s="0"/>
      <c r="JH95" s="0"/>
      <c r="JI95" s="0"/>
      <c r="JJ95" s="0"/>
      <c r="JK95" s="0"/>
      <c r="JL95" s="0"/>
      <c r="JM95" s="0"/>
      <c r="JN95" s="0"/>
      <c r="JO95" s="0"/>
      <c r="JP95" s="0"/>
      <c r="JQ95" s="0"/>
      <c r="JR95" s="0"/>
      <c r="JS95" s="0"/>
      <c r="JT95" s="0"/>
      <c r="JU95" s="0"/>
      <c r="JV95" s="0"/>
      <c r="JW95" s="0"/>
      <c r="JX95" s="0"/>
      <c r="JY95" s="0"/>
      <c r="JZ95" s="0"/>
      <c r="KA95" s="0"/>
      <c r="KB95" s="0"/>
      <c r="KC95" s="0"/>
      <c r="KD95" s="0"/>
      <c r="KE95" s="0"/>
      <c r="KF95" s="0"/>
      <c r="KG95" s="0"/>
      <c r="KH95" s="0"/>
      <c r="KI95" s="0"/>
      <c r="KJ95" s="0"/>
      <c r="KK95" s="0"/>
      <c r="KL95" s="0"/>
      <c r="KM95" s="0"/>
      <c r="KN95" s="0"/>
      <c r="KO95" s="0"/>
      <c r="KP95" s="0"/>
      <c r="KQ95" s="0"/>
      <c r="KR95" s="0"/>
      <c r="KS95" s="0"/>
      <c r="KT95" s="0"/>
      <c r="KU95" s="0"/>
      <c r="KV95" s="0"/>
      <c r="KW95" s="0"/>
      <c r="KX95" s="0"/>
      <c r="KY95" s="0"/>
      <c r="KZ95" s="0"/>
      <c r="LA95" s="0"/>
      <c r="LB95" s="0"/>
      <c r="LC95" s="0"/>
      <c r="LD95" s="0"/>
      <c r="LE95" s="0"/>
      <c r="LF95" s="0"/>
      <c r="LG95" s="0"/>
      <c r="LH95" s="0"/>
      <c r="LI95" s="0"/>
      <c r="LJ95" s="0"/>
      <c r="LK95" s="0"/>
      <c r="LL95" s="0"/>
      <c r="LM95" s="0"/>
      <c r="LN95" s="0"/>
      <c r="LO95" s="0"/>
      <c r="LP95" s="0"/>
      <c r="LQ95" s="0"/>
      <c r="LR95" s="0"/>
      <c r="LS95" s="0"/>
      <c r="LT95" s="0"/>
      <c r="LU95" s="0"/>
      <c r="LV95" s="0"/>
      <c r="LW95" s="0"/>
      <c r="LX95" s="0"/>
      <c r="LY95" s="0"/>
      <c r="LZ95" s="0"/>
      <c r="MA95" s="0"/>
      <c r="MB95" s="0"/>
      <c r="MC95" s="0"/>
      <c r="MD95" s="0"/>
      <c r="ME95" s="0"/>
      <c r="MF95" s="0"/>
      <c r="MG95" s="0"/>
      <c r="MH95" s="0"/>
      <c r="MI95" s="0"/>
      <c r="MJ95" s="0"/>
      <c r="MK95" s="0"/>
      <c r="ML95" s="0"/>
      <c r="MM95" s="0"/>
      <c r="MN95" s="0"/>
      <c r="MO95" s="0"/>
      <c r="MP95" s="0"/>
      <c r="MQ95" s="0"/>
      <c r="MR95" s="0"/>
      <c r="MS95" s="0"/>
      <c r="MT95" s="0"/>
      <c r="MU95" s="0"/>
      <c r="MV95" s="0"/>
      <c r="MW95" s="0"/>
      <c r="MX95" s="0"/>
      <c r="MY95" s="0"/>
      <c r="MZ95" s="0"/>
      <c r="NA95" s="0"/>
      <c r="NB95" s="0"/>
      <c r="NC95" s="0"/>
      <c r="ND95" s="0"/>
      <c r="NE95" s="0"/>
      <c r="NF95" s="0"/>
      <c r="NG95" s="0"/>
      <c r="NH95" s="0"/>
      <c r="NI95" s="0"/>
      <c r="NJ95" s="0"/>
      <c r="NK95" s="0"/>
      <c r="NL95" s="0"/>
      <c r="NM95" s="0"/>
      <c r="NN95" s="0"/>
      <c r="NO95" s="0"/>
      <c r="NP95" s="0"/>
      <c r="NQ95" s="0"/>
      <c r="NR95" s="0"/>
      <c r="NS95" s="0"/>
      <c r="NT95" s="0"/>
      <c r="NU95" s="0"/>
      <c r="NV95" s="0"/>
      <c r="NW95" s="0"/>
      <c r="NX95" s="0"/>
      <c r="NY95" s="0"/>
      <c r="NZ95" s="0"/>
      <c r="OA95" s="0"/>
      <c r="OB95" s="0"/>
      <c r="OC95" s="0"/>
      <c r="OD95" s="0"/>
      <c r="OE95" s="0"/>
      <c r="OF95" s="0"/>
      <c r="OG95" s="0"/>
      <c r="OH95" s="0"/>
      <c r="OI95" s="0"/>
      <c r="OJ95" s="0"/>
      <c r="OK95" s="0"/>
      <c r="OL95" s="0"/>
      <c r="OM95" s="0"/>
      <c r="ON95" s="0"/>
      <c r="OO95" s="0"/>
      <c r="OP95" s="0"/>
      <c r="OQ95" s="0"/>
      <c r="OR95" s="0"/>
      <c r="OS95" s="0"/>
      <c r="OT95" s="0"/>
      <c r="OU95" s="0"/>
      <c r="OV95" s="0"/>
      <c r="OW95" s="0"/>
      <c r="OX95" s="0"/>
      <c r="OY95" s="0"/>
      <c r="OZ95" s="0"/>
      <c r="PA95" s="0"/>
      <c r="PB95" s="0"/>
      <c r="PC95" s="0"/>
      <c r="PD95" s="0"/>
      <c r="PE95" s="0"/>
      <c r="PF95" s="0"/>
      <c r="PG95" s="0"/>
      <c r="PH95" s="0"/>
      <c r="PI95" s="0"/>
      <c r="PJ95" s="0"/>
      <c r="PK95" s="0"/>
      <c r="PL95" s="0"/>
      <c r="PM95" s="0"/>
      <c r="PN95" s="0"/>
      <c r="PO95" s="0"/>
      <c r="PP95" s="0"/>
      <c r="PQ95" s="0"/>
      <c r="PR95" s="0"/>
      <c r="PS95" s="0"/>
      <c r="PT95" s="0"/>
      <c r="PU95" s="0"/>
      <c r="PV95" s="0"/>
      <c r="PW95" s="0"/>
      <c r="PX95" s="0"/>
      <c r="PY95" s="0"/>
      <c r="PZ95" s="0"/>
      <c r="QA95" s="0"/>
      <c r="QB95" s="0"/>
      <c r="QC95" s="0"/>
      <c r="QD95" s="0"/>
      <c r="QE95" s="0"/>
      <c r="QF95" s="0"/>
      <c r="QG95" s="0"/>
      <c r="QH95" s="0"/>
      <c r="QI95" s="0"/>
      <c r="QJ95" s="0"/>
      <c r="QK95" s="0"/>
      <c r="QL95" s="0"/>
      <c r="QM95" s="0"/>
      <c r="QN95" s="0"/>
      <c r="QO95" s="0"/>
      <c r="QP95" s="0"/>
      <c r="QQ95" s="0"/>
      <c r="QR95" s="0"/>
      <c r="QS95" s="0"/>
      <c r="QT95" s="0"/>
      <c r="QU95" s="0"/>
      <c r="QV95" s="0"/>
      <c r="QW95" s="0"/>
      <c r="QX95" s="0"/>
      <c r="QY95" s="0"/>
      <c r="QZ95" s="0"/>
      <c r="RA95" s="0"/>
      <c r="RB95" s="0"/>
      <c r="RC95" s="0"/>
      <c r="RD95" s="0"/>
      <c r="RE95" s="0"/>
      <c r="RF95" s="0"/>
      <c r="RG95" s="0"/>
      <c r="RH95" s="0"/>
      <c r="RI95" s="0"/>
      <c r="RJ95" s="0"/>
      <c r="RK95" s="0"/>
      <c r="RL95" s="0"/>
      <c r="RM95" s="0"/>
      <c r="RN95" s="0"/>
      <c r="RO95" s="0"/>
      <c r="RP95" s="0"/>
      <c r="RQ95" s="0"/>
      <c r="RR95" s="0"/>
      <c r="RS95" s="0"/>
      <c r="RT95" s="0"/>
      <c r="RU95" s="0"/>
      <c r="RV95" s="0"/>
      <c r="RW95" s="0"/>
      <c r="RX95" s="0"/>
      <c r="RY95" s="0"/>
      <c r="RZ95" s="0"/>
      <c r="SA95" s="0"/>
      <c r="SB95" s="0"/>
      <c r="SC95" s="0"/>
      <c r="SD95" s="0"/>
      <c r="SE95" s="0"/>
      <c r="SF95" s="0"/>
      <c r="SG95" s="0"/>
      <c r="SH95" s="0"/>
      <c r="SI95" s="0"/>
      <c r="SJ95" s="0"/>
      <c r="SK95" s="0"/>
      <c r="SL95" s="0"/>
      <c r="SM95" s="0"/>
      <c r="SN95" s="0"/>
      <c r="SO95" s="0"/>
      <c r="SP95" s="0"/>
      <c r="SQ95" s="0"/>
      <c r="SR95" s="0"/>
      <c r="SS95" s="0"/>
      <c r="ST95" s="0"/>
      <c r="SU95" s="0"/>
      <c r="SV95" s="0"/>
      <c r="SW95" s="0"/>
      <c r="SX95" s="0"/>
      <c r="SY95" s="0"/>
      <c r="SZ95" s="0"/>
      <c r="TA95" s="0"/>
      <c r="TB95" s="0"/>
      <c r="TC95" s="0"/>
      <c r="TD95" s="0"/>
      <c r="TE95" s="0"/>
      <c r="TF95" s="0"/>
      <c r="TG95" s="0"/>
      <c r="TH95" s="0"/>
      <c r="TI95" s="0"/>
      <c r="TJ95" s="0"/>
      <c r="TK95" s="0"/>
      <c r="TL95" s="0"/>
      <c r="TM95" s="0"/>
      <c r="TN95" s="0"/>
      <c r="TO95" s="0"/>
      <c r="TP95" s="0"/>
      <c r="TQ95" s="0"/>
      <c r="TR95" s="0"/>
      <c r="TS95" s="0"/>
      <c r="TT95" s="0"/>
      <c r="TU95" s="0"/>
      <c r="TV95" s="0"/>
      <c r="TW95" s="0"/>
      <c r="TX95" s="0"/>
      <c r="TY95" s="0"/>
      <c r="TZ95" s="0"/>
      <c r="UA95" s="0"/>
      <c r="UB95" s="0"/>
      <c r="UC95" s="0"/>
      <c r="UD95" s="0"/>
      <c r="UE95" s="0"/>
      <c r="UF95" s="0"/>
      <c r="UG95" s="0"/>
      <c r="UH95" s="0"/>
      <c r="UI95" s="0"/>
      <c r="UJ95" s="0"/>
      <c r="UK95" s="0"/>
      <c r="UL95" s="0"/>
      <c r="UM95" s="0"/>
      <c r="UN95" s="0"/>
      <c r="UO95" s="0"/>
      <c r="UP95" s="0"/>
      <c r="UQ95" s="0"/>
      <c r="UR95" s="0"/>
      <c r="US95" s="0"/>
      <c r="UT95" s="0"/>
      <c r="UU95" s="0"/>
      <c r="UV95" s="0"/>
      <c r="UW95" s="0"/>
      <c r="UX95" s="0"/>
      <c r="UY95" s="0"/>
      <c r="UZ95" s="0"/>
      <c r="VA95" s="0"/>
      <c r="VB95" s="0"/>
      <c r="VC95" s="0"/>
      <c r="VD95" s="0"/>
      <c r="VE95" s="0"/>
      <c r="VF95" s="0"/>
      <c r="VG95" s="0"/>
      <c r="VH95" s="0"/>
      <c r="VI95" s="0"/>
      <c r="VJ95" s="0"/>
      <c r="VK95" s="0"/>
      <c r="VL95" s="0"/>
      <c r="VM95" s="0"/>
      <c r="VN95" s="0"/>
      <c r="VO95" s="0"/>
      <c r="VP95" s="0"/>
      <c r="VQ95" s="0"/>
      <c r="VR95" s="0"/>
      <c r="VS95" s="0"/>
      <c r="VT95" s="0"/>
      <c r="VU95" s="0"/>
      <c r="VV95" s="0"/>
      <c r="VW95" s="0"/>
      <c r="VX95" s="0"/>
      <c r="VY95" s="0"/>
      <c r="VZ95" s="0"/>
      <c r="WA95" s="0"/>
      <c r="WB95" s="0"/>
      <c r="WC95" s="0"/>
      <c r="WD95" s="0"/>
      <c r="WE95" s="0"/>
      <c r="WF95" s="0"/>
      <c r="WG95" s="0"/>
      <c r="WH95" s="0"/>
      <c r="WI95" s="0"/>
      <c r="WJ95" s="0"/>
      <c r="WK95" s="0"/>
      <c r="WL95" s="0"/>
      <c r="WM95" s="0"/>
      <c r="WN95" s="0"/>
      <c r="WO95" s="0"/>
      <c r="WP95" s="0"/>
      <c r="WQ95" s="0"/>
      <c r="WR95" s="0"/>
      <c r="WS95" s="0"/>
      <c r="WT95" s="0"/>
      <c r="WU95" s="0"/>
      <c r="WV95" s="0"/>
      <c r="WW95" s="0"/>
      <c r="WX95" s="0"/>
      <c r="WY95" s="0"/>
      <c r="WZ95" s="0"/>
      <c r="XA95" s="0"/>
      <c r="XB95" s="0"/>
      <c r="XC95" s="0"/>
      <c r="XD95" s="0"/>
      <c r="XE95" s="0"/>
      <c r="XF95" s="0"/>
      <c r="XG95" s="0"/>
      <c r="XH95" s="0"/>
      <c r="XI95" s="0"/>
      <c r="XJ95" s="0"/>
      <c r="XK95" s="0"/>
      <c r="XL95" s="0"/>
      <c r="XM95" s="0"/>
      <c r="XN95" s="0"/>
      <c r="XO95" s="0"/>
      <c r="XP95" s="0"/>
      <c r="XQ95" s="0"/>
      <c r="XR95" s="0"/>
      <c r="XS95" s="0"/>
      <c r="XT95" s="0"/>
      <c r="XU95" s="0"/>
      <c r="XV95" s="0"/>
      <c r="XW95" s="0"/>
      <c r="XX95" s="0"/>
      <c r="XY95" s="0"/>
      <c r="XZ95" s="0"/>
      <c r="YA95" s="0"/>
      <c r="YB95" s="0"/>
      <c r="YC95" s="0"/>
      <c r="YD95" s="0"/>
      <c r="YE95" s="0"/>
      <c r="YF95" s="0"/>
      <c r="YG95" s="0"/>
      <c r="YH95" s="0"/>
      <c r="YI95" s="0"/>
      <c r="YJ95" s="0"/>
      <c r="YK95" s="0"/>
      <c r="YL95" s="0"/>
      <c r="YM95" s="0"/>
      <c r="YN95" s="0"/>
      <c r="YO95" s="0"/>
      <c r="YP95" s="0"/>
      <c r="YQ95" s="0"/>
      <c r="YR95" s="0"/>
      <c r="YS95" s="0"/>
      <c r="YT95" s="0"/>
      <c r="YU95" s="0"/>
      <c r="YV95" s="0"/>
      <c r="YW95" s="0"/>
      <c r="YX95" s="0"/>
      <c r="YY95" s="0"/>
      <c r="YZ95" s="0"/>
      <c r="ZA95" s="0"/>
      <c r="ZB95" s="0"/>
      <c r="ZC95" s="0"/>
      <c r="ZD95" s="0"/>
      <c r="ZE95" s="0"/>
      <c r="ZF95" s="0"/>
      <c r="ZG95" s="0"/>
      <c r="ZH95" s="0"/>
      <c r="ZI95" s="0"/>
      <c r="ZJ95" s="0"/>
      <c r="ZK95" s="0"/>
      <c r="ZL95" s="0"/>
      <c r="ZM95" s="0"/>
      <c r="ZN95" s="0"/>
      <c r="ZO95" s="0"/>
      <c r="ZP95" s="0"/>
      <c r="ZQ95" s="0"/>
      <c r="ZR95" s="0"/>
      <c r="ZS95" s="0"/>
      <c r="ZT95" s="0"/>
      <c r="ZU95" s="0"/>
      <c r="ZV95" s="0"/>
      <c r="ZW95" s="0"/>
      <c r="ZX95" s="0"/>
      <c r="ZY95" s="0"/>
      <c r="ZZ95" s="0"/>
      <c r="AAA95" s="0"/>
      <c r="AAB95" s="0"/>
      <c r="AAC95" s="0"/>
      <c r="AAD95" s="0"/>
      <c r="AAE95" s="0"/>
      <c r="AAF95" s="0"/>
      <c r="AAG95" s="0"/>
      <c r="AAH95" s="0"/>
      <c r="AAI95" s="0"/>
      <c r="AAJ95" s="0"/>
      <c r="AAK95" s="0"/>
      <c r="AAL95" s="0"/>
      <c r="AAM95" s="0"/>
      <c r="AAN95" s="0"/>
      <c r="AAO95" s="0"/>
      <c r="AAP95" s="0"/>
      <c r="AAQ95" s="0"/>
      <c r="AAR95" s="0"/>
      <c r="AAS95" s="0"/>
      <c r="AAT95" s="0"/>
      <c r="AAU95" s="0"/>
      <c r="AAV95" s="0"/>
      <c r="AAW95" s="0"/>
      <c r="AAX95" s="0"/>
      <c r="AAY95" s="0"/>
      <c r="AAZ95" s="0"/>
      <c r="ABA95" s="0"/>
      <c r="ABB95" s="0"/>
      <c r="ABC95" s="0"/>
      <c r="ABD95" s="0"/>
      <c r="ABE95" s="0"/>
      <c r="ABF95" s="0"/>
      <c r="ABG95" s="0"/>
      <c r="ABH95" s="0"/>
      <c r="ABI95" s="0"/>
      <c r="ABJ95" s="0"/>
      <c r="ABK95" s="0"/>
      <c r="ABL95" s="0"/>
      <c r="ABM95" s="0"/>
      <c r="ABN95" s="0"/>
      <c r="ABO95" s="0"/>
      <c r="ABP95" s="0"/>
      <c r="ABQ95" s="0"/>
      <c r="ABR95" s="0"/>
      <c r="ABS95" s="0"/>
      <c r="ABT95" s="0"/>
      <c r="ABU95" s="0"/>
      <c r="ABV95" s="0"/>
      <c r="ABW95" s="0"/>
      <c r="ABX95" s="0"/>
      <c r="ABY95" s="0"/>
      <c r="ABZ95" s="0"/>
      <c r="ACA95" s="0"/>
      <c r="ACB95" s="0"/>
      <c r="ACC95" s="0"/>
      <c r="ACD95" s="0"/>
      <c r="ACE95" s="0"/>
      <c r="ACF95" s="0"/>
      <c r="ACG95" s="0"/>
      <c r="ACH95" s="0"/>
      <c r="ACI95" s="0"/>
      <c r="ACJ95" s="0"/>
      <c r="ACK95" s="0"/>
      <c r="ACL95" s="0"/>
      <c r="ACM95" s="0"/>
      <c r="ACN95" s="0"/>
      <c r="ACO95" s="0"/>
      <c r="ACP95" s="0"/>
      <c r="ACQ95" s="0"/>
      <c r="ACR95" s="0"/>
      <c r="ACS95" s="0"/>
      <c r="ACT95" s="0"/>
      <c r="ACU95" s="0"/>
      <c r="ACV95" s="0"/>
      <c r="ACW95" s="0"/>
      <c r="ACX95" s="0"/>
      <c r="ACY95" s="0"/>
      <c r="ACZ95" s="0"/>
      <c r="ADA95" s="0"/>
      <c r="ADB95" s="0"/>
      <c r="ADC95" s="0"/>
      <c r="ADD95" s="0"/>
      <c r="ADE95" s="0"/>
      <c r="ADF95" s="0"/>
      <c r="ADG95" s="0"/>
      <c r="ADH95" s="0"/>
      <c r="ADI95" s="0"/>
      <c r="ADJ95" s="0"/>
      <c r="ADK95" s="0"/>
      <c r="ADL95" s="0"/>
      <c r="ADM95" s="0"/>
      <c r="ADN95" s="0"/>
      <c r="ADO95" s="0"/>
      <c r="ADP95" s="0"/>
      <c r="ADQ95" s="0"/>
      <c r="ADR95" s="0"/>
      <c r="ADS95" s="0"/>
      <c r="ADT95" s="0"/>
      <c r="ADU95" s="0"/>
      <c r="ADV95" s="0"/>
      <c r="ADW95" s="0"/>
      <c r="ADX95" s="0"/>
      <c r="ADY95" s="0"/>
      <c r="ADZ95" s="0"/>
      <c r="AEA95" s="0"/>
      <c r="AEB95" s="0"/>
      <c r="AEC95" s="0"/>
      <c r="AED95" s="0"/>
      <c r="AEE95" s="0"/>
      <c r="AEF95" s="0"/>
      <c r="AEG95" s="0"/>
      <c r="AEH95" s="0"/>
      <c r="AEI95" s="0"/>
      <c r="AEJ95" s="0"/>
      <c r="AEK95" s="0"/>
      <c r="AEL95" s="0"/>
      <c r="AEM95" s="0"/>
      <c r="AEN95" s="0"/>
      <c r="AEO95" s="0"/>
      <c r="AEP95" s="0"/>
      <c r="AEQ95" s="0"/>
      <c r="AER95" s="0"/>
      <c r="AES95" s="0"/>
      <c r="AET95" s="0"/>
      <c r="AEU95" s="0"/>
      <c r="AEV95" s="0"/>
      <c r="AEW95" s="0"/>
      <c r="AEX95" s="0"/>
      <c r="AEY95" s="0"/>
      <c r="AEZ95" s="0"/>
      <c r="AFA95" s="0"/>
      <c r="AFB95" s="0"/>
      <c r="AFC95" s="0"/>
      <c r="AFD95" s="0"/>
      <c r="AFE95" s="0"/>
      <c r="AFF95" s="0"/>
      <c r="AFG95" s="0"/>
      <c r="AFH95" s="0"/>
      <c r="AFI95" s="0"/>
      <c r="AFJ95" s="0"/>
      <c r="AFK95" s="0"/>
      <c r="AFL95" s="0"/>
      <c r="AFM95" s="0"/>
      <c r="AFN95" s="0"/>
      <c r="AFO95" s="0"/>
      <c r="AFP95" s="0"/>
      <c r="AFQ95" s="0"/>
      <c r="AFR95" s="0"/>
      <c r="AFS95" s="0"/>
      <c r="AFT95" s="0"/>
      <c r="AFU95" s="0"/>
      <c r="AFV95" s="0"/>
      <c r="AFW95" s="0"/>
      <c r="AFX95" s="0"/>
      <c r="AFY95" s="0"/>
      <c r="AFZ95" s="0"/>
      <c r="AGA95" s="0"/>
      <c r="AGB95" s="0"/>
      <c r="AGC95" s="0"/>
      <c r="AGD95" s="0"/>
      <c r="AGE95" s="0"/>
      <c r="AGF95" s="0"/>
      <c r="AGG95" s="0"/>
      <c r="AGH95" s="0"/>
      <c r="AGI95" s="0"/>
      <c r="AGJ95" s="0"/>
      <c r="AGK95" s="0"/>
      <c r="AGL95" s="0"/>
      <c r="AGM95" s="0"/>
      <c r="AGN95" s="0"/>
      <c r="AGO95" s="0"/>
      <c r="AGP95" s="0"/>
      <c r="AGQ95" s="0"/>
      <c r="AGR95" s="0"/>
      <c r="AGS95" s="0"/>
      <c r="AGT95" s="0"/>
      <c r="AGU95" s="0"/>
      <c r="AGV95" s="0"/>
      <c r="AGW95" s="0"/>
      <c r="AGX95" s="0"/>
      <c r="AGY95" s="0"/>
      <c r="AGZ95" s="0"/>
      <c r="AHA95" s="0"/>
      <c r="AHB95" s="0"/>
      <c r="AHC95" s="0"/>
      <c r="AHD95" s="0"/>
      <c r="AHE95" s="0"/>
      <c r="AHF95" s="0"/>
      <c r="AHG95" s="0"/>
      <c r="AHH95" s="0"/>
      <c r="AHI95" s="0"/>
      <c r="AHJ95" s="0"/>
      <c r="AHK95" s="0"/>
      <c r="AHL95" s="0"/>
      <c r="AHM95" s="0"/>
      <c r="AHN95" s="0"/>
      <c r="AHO95" s="0"/>
      <c r="AHP95" s="0"/>
      <c r="AHQ95" s="0"/>
      <c r="AHR95" s="0"/>
      <c r="AHS95" s="0"/>
      <c r="AHT95" s="0"/>
      <c r="AHU95" s="0"/>
      <c r="AHV95" s="0"/>
      <c r="AHW95" s="0"/>
      <c r="AHX95" s="0"/>
      <c r="AHY95" s="0"/>
      <c r="AHZ95" s="0"/>
      <c r="AIA95" s="0"/>
      <c r="AIB95" s="0"/>
      <c r="AIC95" s="0"/>
      <c r="AID95" s="0"/>
      <c r="AIE95" s="0"/>
      <c r="AIF95" s="0"/>
      <c r="AIG95" s="0"/>
      <c r="AIH95" s="0"/>
      <c r="AII95" s="0"/>
      <c r="AIJ95" s="0"/>
      <c r="AIK95" s="0"/>
      <c r="AIL95" s="0"/>
      <c r="AIM95" s="0"/>
      <c r="AIN95" s="0"/>
      <c r="AIO95" s="0"/>
      <c r="AIP95" s="0"/>
      <c r="AIQ95" s="0"/>
      <c r="AIR95" s="0"/>
      <c r="AIS95" s="0"/>
      <c r="AIT95" s="0"/>
      <c r="AIU95" s="0"/>
      <c r="AIV95" s="0"/>
      <c r="AIW95" s="0"/>
      <c r="AIX95" s="0"/>
      <c r="AIY95" s="0"/>
      <c r="AIZ95" s="0"/>
      <c r="AJA95" s="0"/>
      <c r="AJB95" s="0"/>
      <c r="AJC95" s="0"/>
      <c r="AJD95" s="0"/>
      <c r="AJE95" s="0"/>
      <c r="AJF95" s="0"/>
      <c r="AJG95" s="0"/>
      <c r="AJH95" s="0"/>
      <c r="AJI95" s="0"/>
      <c r="AJJ95" s="0"/>
      <c r="AJK95" s="0"/>
      <c r="AJL95" s="0"/>
      <c r="AJM95" s="0"/>
      <c r="AJN95" s="0"/>
      <c r="AJO95" s="0"/>
      <c r="AJP95" s="0"/>
      <c r="AJQ95" s="0"/>
      <c r="AJR95" s="0"/>
      <c r="AJS95" s="0"/>
      <c r="AJT95" s="0"/>
      <c r="AJU95" s="0"/>
      <c r="AJV95" s="0"/>
      <c r="AJW95" s="0"/>
      <c r="AJX95" s="0"/>
      <c r="AJY95" s="0"/>
      <c r="AJZ95" s="0"/>
      <c r="AKA95" s="0"/>
      <c r="AKB95" s="0"/>
      <c r="AKC95" s="0"/>
      <c r="AKD95" s="0"/>
      <c r="AKE95" s="0"/>
      <c r="AKF95" s="0"/>
      <c r="AKG95" s="0"/>
      <c r="AKH95" s="0"/>
      <c r="AKI95" s="0"/>
      <c r="AKJ95" s="0"/>
      <c r="AKK95" s="0"/>
      <c r="AKL95" s="0"/>
      <c r="AKM95" s="0"/>
      <c r="AKN95" s="0"/>
      <c r="AKO95" s="0"/>
      <c r="AKP95" s="0"/>
      <c r="AKQ95" s="0"/>
      <c r="AKR95" s="0"/>
      <c r="AKS95" s="0"/>
      <c r="AKT95" s="0"/>
      <c r="AKU95" s="0"/>
      <c r="AKV95" s="0"/>
      <c r="AKW95" s="0"/>
      <c r="AKX95" s="0"/>
      <c r="AKY95" s="0"/>
      <c r="AKZ95" s="0"/>
      <c r="ALA95" s="0"/>
      <c r="ALB95" s="0"/>
      <c r="ALC95" s="0"/>
      <c r="ALD95" s="0"/>
      <c r="ALE95" s="0"/>
      <c r="ALF95" s="0"/>
      <c r="ALG95" s="0"/>
      <c r="ALH95" s="0"/>
      <c r="ALI95" s="0"/>
      <c r="ALJ95" s="0"/>
      <c r="ALK95" s="0"/>
      <c r="ALL95" s="0"/>
      <c r="ALM95" s="0"/>
      <c r="ALN95" s="0"/>
      <c r="ALO95" s="0"/>
      <c r="ALP95" s="0"/>
      <c r="ALQ95" s="0"/>
      <c r="ALR95" s="0"/>
      <c r="ALS95" s="0"/>
      <c r="ALT95" s="0"/>
      <c r="ALU95" s="0"/>
      <c r="ALV95" s="0"/>
      <c r="ALW95" s="0"/>
      <c r="ALX95" s="0"/>
      <c r="ALY95" s="0"/>
      <c r="ALZ95" s="0"/>
      <c r="AMA95" s="0"/>
      <c r="AMB95" s="0"/>
      <c r="AMC95" s="0"/>
      <c r="AMD95" s="0"/>
      <c r="AME95" s="0"/>
      <c r="AMF95" s="0"/>
      <c r="AMG95" s="0"/>
      <c r="AMH95" s="0"/>
      <c r="AMI95" s="0"/>
      <c r="AMJ95" s="0"/>
    </row>
    <row r="96" customFormat="false" ht="15.75" hidden="false" customHeight="false" outlineLevel="0" collapsed="false">
      <c r="A96" s="136" t="s">
        <v>5049</v>
      </c>
      <c r="B96" s="35" t="s">
        <v>5050</v>
      </c>
      <c r="C96" s="35" t="s">
        <v>166</v>
      </c>
      <c r="D96" s="35" t="s">
        <v>47</v>
      </c>
      <c r="E96" s="35" t="n">
        <v>17280</v>
      </c>
      <c r="F96" s="35" t="n">
        <v>2</v>
      </c>
      <c r="G96" s="35" t="n">
        <v>3670</v>
      </c>
      <c r="H96" s="35" t="n">
        <f aca="false">G96*F96</f>
        <v>7340</v>
      </c>
      <c r="I96" s="36" t="s">
        <v>5051</v>
      </c>
      <c r="J96" s="37" t="n">
        <v>7340</v>
      </c>
      <c r="K96" s="35" t="n">
        <f aca="false">H96+H97-J96-J97</f>
        <v>0</v>
      </c>
      <c r="L96" s="35"/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0"/>
      <c r="BD96" s="0"/>
      <c r="BE96" s="0"/>
      <c r="BF96" s="0"/>
      <c r="BG96" s="0"/>
      <c r="BH96" s="0"/>
      <c r="BI96" s="0"/>
      <c r="BJ96" s="0"/>
      <c r="BK96" s="0"/>
      <c r="BL96" s="0"/>
      <c r="BM96" s="0"/>
      <c r="BN96" s="0"/>
      <c r="BO96" s="0"/>
      <c r="BP96" s="0"/>
      <c r="BQ96" s="0"/>
      <c r="BR96" s="0"/>
      <c r="BS96" s="0"/>
      <c r="BT96" s="0"/>
      <c r="BU96" s="0"/>
      <c r="BV96" s="0"/>
      <c r="BW96" s="0"/>
      <c r="BX96" s="0"/>
      <c r="BY96" s="0"/>
      <c r="BZ96" s="0"/>
      <c r="CA96" s="0"/>
      <c r="CB96" s="0"/>
      <c r="CC96" s="0"/>
      <c r="CD96" s="0"/>
      <c r="CE96" s="0"/>
      <c r="CF96" s="0"/>
      <c r="CG96" s="0"/>
      <c r="CH96" s="0"/>
      <c r="CI96" s="0"/>
      <c r="CJ96" s="0"/>
      <c r="CK96" s="0"/>
      <c r="CL96" s="0"/>
      <c r="CM96" s="0"/>
      <c r="CN96" s="0"/>
      <c r="CO96" s="0"/>
      <c r="CP96" s="0"/>
      <c r="CQ96" s="0"/>
      <c r="CR96" s="0"/>
      <c r="CS96" s="0"/>
      <c r="CT96" s="0"/>
      <c r="CU96" s="0"/>
      <c r="CV96" s="0"/>
      <c r="CW96" s="0"/>
      <c r="CX96" s="0"/>
      <c r="CY96" s="0"/>
      <c r="CZ96" s="0"/>
      <c r="DA96" s="0"/>
      <c r="DB96" s="0"/>
      <c r="DC96" s="0"/>
      <c r="DD96" s="0"/>
      <c r="DE96" s="0"/>
      <c r="DF96" s="0"/>
      <c r="DG96" s="0"/>
      <c r="DH96" s="0"/>
      <c r="DI96" s="0"/>
      <c r="DJ96" s="0"/>
      <c r="DK96" s="0"/>
      <c r="DL96" s="0"/>
      <c r="DM96" s="0"/>
      <c r="DN96" s="0"/>
      <c r="DO96" s="0"/>
      <c r="DP96" s="0"/>
      <c r="DQ96" s="0"/>
      <c r="DR96" s="0"/>
      <c r="DS96" s="0"/>
      <c r="DT96" s="0"/>
      <c r="DU96" s="0"/>
      <c r="DV96" s="0"/>
      <c r="DW96" s="0"/>
      <c r="DX96" s="0"/>
      <c r="DY96" s="0"/>
      <c r="DZ96" s="0"/>
      <c r="EA96" s="0"/>
      <c r="EB96" s="0"/>
      <c r="EC96" s="0"/>
      <c r="ED96" s="0"/>
      <c r="EE96" s="0"/>
      <c r="EF96" s="0"/>
      <c r="EG96" s="0"/>
      <c r="EH96" s="0"/>
      <c r="EI96" s="0"/>
      <c r="EJ96" s="0"/>
      <c r="EK96" s="0"/>
      <c r="EL96" s="0"/>
      <c r="EM96" s="0"/>
      <c r="EN96" s="0"/>
      <c r="EO96" s="0"/>
      <c r="EP96" s="0"/>
      <c r="EQ96" s="0"/>
      <c r="ER96" s="0"/>
      <c r="ES96" s="0"/>
      <c r="ET96" s="0"/>
      <c r="EU96" s="0"/>
      <c r="EV96" s="0"/>
      <c r="EW96" s="0"/>
      <c r="EX96" s="0"/>
      <c r="EY96" s="0"/>
      <c r="EZ96" s="0"/>
      <c r="FA96" s="0"/>
      <c r="FB96" s="0"/>
      <c r="FC96" s="0"/>
      <c r="FD96" s="0"/>
      <c r="FE96" s="0"/>
      <c r="FF96" s="0"/>
      <c r="FG96" s="0"/>
      <c r="FH96" s="0"/>
      <c r="FI96" s="0"/>
      <c r="FJ96" s="0"/>
      <c r="FK96" s="0"/>
      <c r="FL96" s="0"/>
      <c r="FM96" s="0"/>
      <c r="FN96" s="0"/>
      <c r="FO96" s="0"/>
      <c r="FP96" s="0"/>
      <c r="FQ96" s="0"/>
      <c r="FR96" s="0"/>
      <c r="FS96" s="0"/>
      <c r="FT96" s="0"/>
      <c r="FU96" s="0"/>
      <c r="FV96" s="0"/>
      <c r="FW96" s="0"/>
      <c r="FX96" s="0"/>
      <c r="FY96" s="0"/>
      <c r="FZ96" s="0"/>
      <c r="GA96" s="0"/>
      <c r="GB96" s="0"/>
      <c r="GC96" s="0"/>
      <c r="GD96" s="0"/>
      <c r="GE96" s="0"/>
      <c r="GF96" s="0"/>
      <c r="GG96" s="0"/>
      <c r="GH96" s="0"/>
      <c r="GI96" s="0"/>
      <c r="GJ96" s="0"/>
      <c r="GK96" s="0"/>
      <c r="GL96" s="0"/>
      <c r="GM96" s="0"/>
      <c r="GN96" s="0"/>
      <c r="GO96" s="0"/>
      <c r="GP96" s="0"/>
      <c r="GQ96" s="0"/>
      <c r="GR96" s="0"/>
      <c r="GS96" s="0"/>
      <c r="GT96" s="0"/>
      <c r="GU96" s="0"/>
      <c r="GV96" s="0"/>
      <c r="GW96" s="0"/>
      <c r="GX96" s="0"/>
      <c r="GY96" s="0"/>
      <c r="GZ96" s="0"/>
      <c r="HA96" s="0"/>
      <c r="HB96" s="0"/>
      <c r="HC96" s="0"/>
      <c r="HD96" s="0"/>
      <c r="HE96" s="0"/>
      <c r="HF96" s="0"/>
      <c r="HG96" s="0"/>
      <c r="HH96" s="0"/>
      <c r="HI96" s="0"/>
      <c r="HJ96" s="0"/>
      <c r="HK96" s="0"/>
      <c r="HL96" s="0"/>
      <c r="HM96" s="0"/>
      <c r="HN96" s="0"/>
      <c r="HO96" s="0"/>
      <c r="HP96" s="0"/>
      <c r="HQ96" s="0"/>
      <c r="HR96" s="0"/>
      <c r="HS96" s="0"/>
      <c r="HT96" s="0"/>
      <c r="HU96" s="0"/>
      <c r="HV96" s="0"/>
      <c r="HW96" s="0"/>
      <c r="HX96" s="0"/>
      <c r="HY96" s="0"/>
      <c r="HZ96" s="0"/>
      <c r="IA96" s="0"/>
      <c r="IB96" s="0"/>
      <c r="IC96" s="0"/>
      <c r="ID96" s="0"/>
      <c r="IE96" s="0"/>
      <c r="IF96" s="0"/>
      <c r="IG96" s="0"/>
      <c r="IH96" s="0"/>
      <c r="II96" s="0"/>
      <c r="IJ96" s="0"/>
      <c r="IK96" s="0"/>
      <c r="IL96" s="0"/>
      <c r="IM96" s="0"/>
      <c r="IN96" s="0"/>
      <c r="IO96" s="0"/>
      <c r="IP96" s="0"/>
      <c r="IQ96" s="0"/>
      <c r="IR96" s="0"/>
      <c r="IS96" s="0"/>
      <c r="IT96" s="0"/>
      <c r="IU96" s="0"/>
      <c r="IV96" s="0"/>
      <c r="IW96" s="0"/>
      <c r="IX96" s="0"/>
      <c r="IY96" s="0"/>
      <c r="IZ96" s="0"/>
      <c r="JA96" s="0"/>
      <c r="JB96" s="0"/>
      <c r="JC96" s="0"/>
      <c r="JD96" s="0"/>
      <c r="JE96" s="0"/>
      <c r="JF96" s="0"/>
      <c r="JG96" s="0"/>
      <c r="JH96" s="0"/>
      <c r="JI96" s="0"/>
      <c r="JJ96" s="0"/>
      <c r="JK96" s="0"/>
      <c r="JL96" s="0"/>
      <c r="JM96" s="0"/>
      <c r="JN96" s="0"/>
      <c r="JO96" s="0"/>
      <c r="JP96" s="0"/>
      <c r="JQ96" s="0"/>
      <c r="JR96" s="0"/>
      <c r="JS96" s="0"/>
      <c r="JT96" s="0"/>
      <c r="JU96" s="0"/>
      <c r="JV96" s="0"/>
      <c r="JW96" s="0"/>
      <c r="JX96" s="0"/>
      <c r="JY96" s="0"/>
      <c r="JZ96" s="0"/>
      <c r="KA96" s="0"/>
      <c r="KB96" s="0"/>
      <c r="KC96" s="0"/>
      <c r="KD96" s="0"/>
      <c r="KE96" s="0"/>
      <c r="KF96" s="0"/>
      <c r="KG96" s="0"/>
      <c r="KH96" s="0"/>
      <c r="KI96" s="0"/>
      <c r="KJ96" s="0"/>
      <c r="KK96" s="0"/>
      <c r="KL96" s="0"/>
      <c r="KM96" s="0"/>
      <c r="KN96" s="0"/>
      <c r="KO96" s="0"/>
      <c r="KP96" s="0"/>
      <c r="KQ96" s="0"/>
      <c r="KR96" s="0"/>
      <c r="KS96" s="0"/>
      <c r="KT96" s="0"/>
      <c r="KU96" s="0"/>
      <c r="KV96" s="0"/>
      <c r="KW96" s="0"/>
      <c r="KX96" s="0"/>
      <c r="KY96" s="0"/>
      <c r="KZ96" s="0"/>
      <c r="LA96" s="0"/>
      <c r="LB96" s="0"/>
      <c r="LC96" s="0"/>
      <c r="LD96" s="0"/>
      <c r="LE96" s="0"/>
      <c r="LF96" s="0"/>
      <c r="LG96" s="0"/>
      <c r="LH96" s="0"/>
      <c r="LI96" s="0"/>
      <c r="LJ96" s="0"/>
      <c r="LK96" s="0"/>
      <c r="LL96" s="0"/>
      <c r="LM96" s="0"/>
      <c r="LN96" s="0"/>
      <c r="LO96" s="0"/>
      <c r="LP96" s="0"/>
      <c r="LQ96" s="0"/>
      <c r="LR96" s="0"/>
      <c r="LS96" s="0"/>
      <c r="LT96" s="0"/>
      <c r="LU96" s="0"/>
      <c r="LV96" s="0"/>
      <c r="LW96" s="0"/>
      <c r="LX96" s="0"/>
      <c r="LY96" s="0"/>
      <c r="LZ96" s="0"/>
      <c r="MA96" s="0"/>
      <c r="MB96" s="0"/>
      <c r="MC96" s="0"/>
      <c r="MD96" s="0"/>
      <c r="ME96" s="0"/>
      <c r="MF96" s="0"/>
      <c r="MG96" s="0"/>
      <c r="MH96" s="0"/>
      <c r="MI96" s="0"/>
      <c r="MJ96" s="0"/>
      <c r="MK96" s="0"/>
      <c r="ML96" s="0"/>
      <c r="MM96" s="0"/>
      <c r="MN96" s="0"/>
      <c r="MO96" s="0"/>
      <c r="MP96" s="0"/>
      <c r="MQ96" s="0"/>
      <c r="MR96" s="0"/>
      <c r="MS96" s="0"/>
      <c r="MT96" s="0"/>
      <c r="MU96" s="0"/>
      <c r="MV96" s="0"/>
      <c r="MW96" s="0"/>
      <c r="MX96" s="0"/>
      <c r="MY96" s="0"/>
      <c r="MZ96" s="0"/>
      <c r="NA96" s="0"/>
      <c r="NB96" s="0"/>
      <c r="NC96" s="0"/>
      <c r="ND96" s="0"/>
      <c r="NE96" s="0"/>
      <c r="NF96" s="0"/>
      <c r="NG96" s="0"/>
      <c r="NH96" s="0"/>
      <c r="NI96" s="0"/>
      <c r="NJ96" s="0"/>
      <c r="NK96" s="0"/>
      <c r="NL96" s="0"/>
      <c r="NM96" s="0"/>
      <c r="NN96" s="0"/>
      <c r="NO96" s="0"/>
      <c r="NP96" s="0"/>
      <c r="NQ96" s="0"/>
      <c r="NR96" s="0"/>
      <c r="NS96" s="0"/>
      <c r="NT96" s="0"/>
      <c r="NU96" s="0"/>
      <c r="NV96" s="0"/>
      <c r="NW96" s="0"/>
      <c r="NX96" s="0"/>
      <c r="NY96" s="0"/>
      <c r="NZ96" s="0"/>
      <c r="OA96" s="0"/>
      <c r="OB96" s="0"/>
      <c r="OC96" s="0"/>
      <c r="OD96" s="0"/>
      <c r="OE96" s="0"/>
      <c r="OF96" s="0"/>
      <c r="OG96" s="0"/>
      <c r="OH96" s="0"/>
      <c r="OI96" s="0"/>
      <c r="OJ96" s="0"/>
      <c r="OK96" s="0"/>
      <c r="OL96" s="0"/>
      <c r="OM96" s="0"/>
      <c r="ON96" s="0"/>
      <c r="OO96" s="0"/>
      <c r="OP96" s="0"/>
      <c r="OQ96" s="0"/>
      <c r="OR96" s="0"/>
      <c r="OS96" s="0"/>
      <c r="OT96" s="0"/>
      <c r="OU96" s="0"/>
      <c r="OV96" s="0"/>
      <c r="OW96" s="0"/>
      <c r="OX96" s="0"/>
      <c r="OY96" s="0"/>
      <c r="OZ96" s="0"/>
      <c r="PA96" s="0"/>
      <c r="PB96" s="0"/>
      <c r="PC96" s="0"/>
      <c r="PD96" s="0"/>
      <c r="PE96" s="0"/>
      <c r="PF96" s="0"/>
      <c r="PG96" s="0"/>
      <c r="PH96" s="0"/>
      <c r="PI96" s="0"/>
      <c r="PJ96" s="0"/>
      <c r="PK96" s="0"/>
      <c r="PL96" s="0"/>
      <c r="PM96" s="0"/>
      <c r="PN96" s="0"/>
      <c r="PO96" s="0"/>
      <c r="PP96" s="0"/>
      <c r="PQ96" s="0"/>
      <c r="PR96" s="0"/>
      <c r="PS96" s="0"/>
      <c r="PT96" s="0"/>
      <c r="PU96" s="0"/>
      <c r="PV96" s="0"/>
      <c r="PW96" s="0"/>
      <c r="PX96" s="0"/>
      <c r="PY96" s="0"/>
      <c r="PZ96" s="0"/>
      <c r="QA96" s="0"/>
      <c r="QB96" s="0"/>
      <c r="QC96" s="0"/>
      <c r="QD96" s="0"/>
      <c r="QE96" s="0"/>
      <c r="QF96" s="0"/>
      <c r="QG96" s="0"/>
      <c r="QH96" s="0"/>
      <c r="QI96" s="0"/>
      <c r="QJ96" s="0"/>
      <c r="QK96" s="0"/>
      <c r="QL96" s="0"/>
      <c r="QM96" s="0"/>
      <c r="QN96" s="0"/>
      <c r="QO96" s="0"/>
      <c r="QP96" s="0"/>
      <c r="QQ96" s="0"/>
      <c r="QR96" s="0"/>
      <c r="QS96" s="0"/>
      <c r="QT96" s="0"/>
      <c r="QU96" s="0"/>
      <c r="QV96" s="0"/>
      <c r="QW96" s="0"/>
      <c r="QX96" s="0"/>
      <c r="QY96" s="0"/>
      <c r="QZ96" s="0"/>
      <c r="RA96" s="0"/>
      <c r="RB96" s="0"/>
      <c r="RC96" s="0"/>
      <c r="RD96" s="0"/>
      <c r="RE96" s="0"/>
      <c r="RF96" s="0"/>
      <c r="RG96" s="0"/>
      <c r="RH96" s="0"/>
      <c r="RI96" s="0"/>
      <c r="RJ96" s="0"/>
      <c r="RK96" s="0"/>
      <c r="RL96" s="0"/>
      <c r="RM96" s="0"/>
      <c r="RN96" s="0"/>
      <c r="RO96" s="0"/>
      <c r="RP96" s="0"/>
      <c r="RQ96" s="0"/>
      <c r="RR96" s="0"/>
      <c r="RS96" s="0"/>
      <c r="RT96" s="0"/>
      <c r="RU96" s="0"/>
      <c r="RV96" s="0"/>
      <c r="RW96" s="0"/>
      <c r="RX96" s="0"/>
      <c r="RY96" s="0"/>
      <c r="RZ96" s="0"/>
      <c r="SA96" s="0"/>
      <c r="SB96" s="0"/>
      <c r="SC96" s="0"/>
      <c r="SD96" s="0"/>
      <c r="SE96" s="0"/>
      <c r="SF96" s="0"/>
      <c r="SG96" s="0"/>
      <c r="SH96" s="0"/>
      <c r="SI96" s="0"/>
      <c r="SJ96" s="0"/>
      <c r="SK96" s="0"/>
      <c r="SL96" s="0"/>
      <c r="SM96" s="0"/>
      <c r="SN96" s="0"/>
      <c r="SO96" s="0"/>
      <c r="SP96" s="0"/>
      <c r="SQ96" s="0"/>
      <c r="SR96" s="0"/>
      <c r="SS96" s="0"/>
      <c r="ST96" s="0"/>
      <c r="SU96" s="0"/>
      <c r="SV96" s="0"/>
      <c r="SW96" s="0"/>
      <c r="SX96" s="0"/>
      <c r="SY96" s="0"/>
      <c r="SZ96" s="0"/>
      <c r="TA96" s="0"/>
      <c r="TB96" s="0"/>
      <c r="TC96" s="0"/>
      <c r="TD96" s="0"/>
      <c r="TE96" s="0"/>
      <c r="TF96" s="0"/>
      <c r="TG96" s="0"/>
      <c r="TH96" s="0"/>
      <c r="TI96" s="0"/>
      <c r="TJ96" s="0"/>
      <c r="TK96" s="0"/>
      <c r="TL96" s="0"/>
      <c r="TM96" s="0"/>
      <c r="TN96" s="0"/>
      <c r="TO96" s="0"/>
      <c r="TP96" s="0"/>
      <c r="TQ96" s="0"/>
      <c r="TR96" s="0"/>
      <c r="TS96" s="0"/>
      <c r="TT96" s="0"/>
      <c r="TU96" s="0"/>
      <c r="TV96" s="0"/>
      <c r="TW96" s="0"/>
      <c r="TX96" s="0"/>
      <c r="TY96" s="0"/>
      <c r="TZ96" s="0"/>
      <c r="UA96" s="0"/>
      <c r="UB96" s="0"/>
      <c r="UC96" s="0"/>
      <c r="UD96" s="0"/>
      <c r="UE96" s="0"/>
      <c r="UF96" s="0"/>
      <c r="UG96" s="0"/>
      <c r="UH96" s="0"/>
      <c r="UI96" s="0"/>
      <c r="UJ96" s="0"/>
      <c r="UK96" s="0"/>
      <c r="UL96" s="0"/>
      <c r="UM96" s="0"/>
      <c r="UN96" s="0"/>
      <c r="UO96" s="0"/>
      <c r="UP96" s="0"/>
      <c r="UQ96" s="0"/>
      <c r="UR96" s="0"/>
      <c r="US96" s="0"/>
      <c r="UT96" s="0"/>
      <c r="UU96" s="0"/>
      <c r="UV96" s="0"/>
      <c r="UW96" s="0"/>
      <c r="UX96" s="0"/>
      <c r="UY96" s="0"/>
      <c r="UZ96" s="0"/>
      <c r="VA96" s="0"/>
      <c r="VB96" s="0"/>
      <c r="VC96" s="0"/>
      <c r="VD96" s="0"/>
      <c r="VE96" s="0"/>
      <c r="VF96" s="0"/>
      <c r="VG96" s="0"/>
      <c r="VH96" s="0"/>
      <c r="VI96" s="0"/>
      <c r="VJ96" s="0"/>
      <c r="VK96" s="0"/>
      <c r="VL96" s="0"/>
      <c r="VM96" s="0"/>
      <c r="VN96" s="0"/>
      <c r="VO96" s="0"/>
      <c r="VP96" s="0"/>
      <c r="VQ96" s="0"/>
      <c r="VR96" s="0"/>
      <c r="VS96" s="0"/>
      <c r="VT96" s="0"/>
      <c r="VU96" s="0"/>
      <c r="VV96" s="0"/>
      <c r="VW96" s="0"/>
      <c r="VX96" s="0"/>
      <c r="VY96" s="0"/>
      <c r="VZ96" s="0"/>
      <c r="WA96" s="0"/>
      <c r="WB96" s="0"/>
      <c r="WC96" s="0"/>
      <c r="WD96" s="0"/>
      <c r="WE96" s="0"/>
      <c r="WF96" s="0"/>
      <c r="WG96" s="0"/>
      <c r="WH96" s="0"/>
      <c r="WI96" s="0"/>
      <c r="WJ96" s="0"/>
      <c r="WK96" s="0"/>
      <c r="WL96" s="0"/>
      <c r="WM96" s="0"/>
      <c r="WN96" s="0"/>
      <c r="WO96" s="0"/>
      <c r="WP96" s="0"/>
      <c r="WQ96" s="0"/>
      <c r="WR96" s="0"/>
      <c r="WS96" s="0"/>
      <c r="WT96" s="0"/>
      <c r="WU96" s="0"/>
      <c r="WV96" s="0"/>
      <c r="WW96" s="0"/>
      <c r="WX96" s="0"/>
      <c r="WY96" s="0"/>
      <c r="WZ96" s="0"/>
      <c r="XA96" s="0"/>
      <c r="XB96" s="0"/>
      <c r="XC96" s="0"/>
      <c r="XD96" s="0"/>
      <c r="XE96" s="0"/>
      <c r="XF96" s="0"/>
      <c r="XG96" s="0"/>
      <c r="XH96" s="0"/>
      <c r="XI96" s="0"/>
      <c r="XJ96" s="0"/>
      <c r="XK96" s="0"/>
      <c r="XL96" s="0"/>
      <c r="XM96" s="0"/>
      <c r="XN96" s="0"/>
      <c r="XO96" s="0"/>
      <c r="XP96" s="0"/>
      <c r="XQ96" s="0"/>
      <c r="XR96" s="0"/>
      <c r="XS96" s="0"/>
      <c r="XT96" s="0"/>
      <c r="XU96" s="0"/>
      <c r="XV96" s="0"/>
      <c r="XW96" s="0"/>
      <c r="XX96" s="0"/>
      <c r="XY96" s="0"/>
      <c r="XZ96" s="0"/>
      <c r="YA96" s="0"/>
      <c r="YB96" s="0"/>
      <c r="YC96" s="0"/>
      <c r="YD96" s="0"/>
      <c r="YE96" s="0"/>
      <c r="YF96" s="0"/>
      <c r="YG96" s="0"/>
      <c r="YH96" s="0"/>
      <c r="YI96" s="0"/>
      <c r="YJ96" s="0"/>
      <c r="YK96" s="0"/>
      <c r="YL96" s="0"/>
      <c r="YM96" s="0"/>
      <c r="YN96" s="0"/>
      <c r="YO96" s="0"/>
      <c r="YP96" s="0"/>
      <c r="YQ96" s="0"/>
      <c r="YR96" s="0"/>
      <c r="YS96" s="0"/>
      <c r="YT96" s="0"/>
      <c r="YU96" s="0"/>
      <c r="YV96" s="0"/>
      <c r="YW96" s="0"/>
      <c r="YX96" s="0"/>
      <c r="YY96" s="0"/>
      <c r="YZ96" s="0"/>
      <c r="ZA96" s="0"/>
      <c r="ZB96" s="0"/>
      <c r="ZC96" s="0"/>
      <c r="ZD96" s="0"/>
      <c r="ZE96" s="0"/>
      <c r="ZF96" s="0"/>
      <c r="ZG96" s="0"/>
      <c r="ZH96" s="0"/>
      <c r="ZI96" s="0"/>
      <c r="ZJ96" s="0"/>
      <c r="ZK96" s="0"/>
      <c r="ZL96" s="0"/>
      <c r="ZM96" s="0"/>
      <c r="ZN96" s="0"/>
      <c r="ZO96" s="0"/>
      <c r="ZP96" s="0"/>
      <c r="ZQ96" s="0"/>
      <c r="ZR96" s="0"/>
      <c r="ZS96" s="0"/>
      <c r="ZT96" s="0"/>
      <c r="ZU96" s="0"/>
      <c r="ZV96" s="0"/>
      <c r="ZW96" s="0"/>
      <c r="ZX96" s="0"/>
      <c r="ZY96" s="0"/>
      <c r="ZZ96" s="0"/>
      <c r="AAA96" s="0"/>
      <c r="AAB96" s="0"/>
      <c r="AAC96" s="0"/>
      <c r="AAD96" s="0"/>
      <c r="AAE96" s="0"/>
      <c r="AAF96" s="0"/>
      <c r="AAG96" s="0"/>
      <c r="AAH96" s="0"/>
      <c r="AAI96" s="0"/>
      <c r="AAJ96" s="0"/>
      <c r="AAK96" s="0"/>
      <c r="AAL96" s="0"/>
      <c r="AAM96" s="0"/>
      <c r="AAN96" s="0"/>
      <c r="AAO96" s="0"/>
      <c r="AAP96" s="0"/>
      <c r="AAQ96" s="0"/>
      <c r="AAR96" s="0"/>
      <c r="AAS96" s="0"/>
      <c r="AAT96" s="0"/>
      <c r="AAU96" s="0"/>
      <c r="AAV96" s="0"/>
      <c r="AAW96" s="0"/>
      <c r="AAX96" s="0"/>
      <c r="AAY96" s="0"/>
      <c r="AAZ96" s="0"/>
      <c r="ABA96" s="0"/>
      <c r="ABB96" s="0"/>
      <c r="ABC96" s="0"/>
      <c r="ABD96" s="0"/>
      <c r="ABE96" s="0"/>
      <c r="ABF96" s="0"/>
      <c r="ABG96" s="0"/>
      <c r="ABH96" s="0"/>
      <c r="ABI96" s="0"/>
      <c r="ABJ96" s="0"/>
      <c r="ABK96" s="0"/>
      <c r="ABL96" s="0"/>
      <c r="ABM96" s="0"/>
      <c r="ABN96" s="0"/>
      <c r="ABO96" s="0"/>
      <c r="ABP96" s="0"/>
      <c r="ABQ96" s="0"/>
      <c r="ABR96" s="0"/>
      <c r="ABS96" s="0"/>
      <c r="ABT96" s="0"/>
      <c r="ABU96" s="0"/>
      <c r="ABV96" s="0"/>
      <c r="ABW96" s="0"/>
      <c r="ABX96" s="0"/>
      <c r="ABY96" s="0"/>
      <c r="ABZ96" s="0"/>
      <c r="ACA96" s="0"/>
      <c r="ACB96" s="0"/>
      <c r="ACC96" s="0"/>
      <c r="ACD96" s="0"/>
      <c r="ACE96" s="0"/>
      <c r="ACF96" s="0"/>
      <c r="ACG96" s="0"/>
      <c r="ACH96" s="0"/>
      <c r="ACI96" s="0"/>
      <c r="ACJ96" s="0"/>
      <c r="ACK96" s="0"/>
      <c r="ACL96" s="0"/>
      <c r="ACM96" s="0"/>
      <c r="ACN96" s="0"/>
      <c r="ACO96" s="0"/>
      <c r="ACP96" s="0"/>
      <c r="ACQ96" s="0"/>
      <c r="ACR96" s="0"/>
      <c r="ACS96" s="0"/>
      <c r="ACT96" s="0"/>
      <c r="ACU96" s="0"/>
      <c r="ACV96" s="0"/>
      <c r="ACW96" s="0"/>
      <c r="ACX96" s="0"/>
      <c r="ACY96" s="0"/>
      <c r="ACZ96" s="0"/>
      <c r="ADA96" s="0"/>
      <c r="ADB96" s="0"/>
      <c r="ADC96" s="0"/>
      <c r="ADD96" s="0"/>
      <c r="ADE96" s="0"/>
      <c r="ADF96" s="0"/>
      <c r="ADG96" s="0"/>
      <c r="ADH96" s="0"/>
      <c r="ADI96" s="0"/>
      <c r="ADJ96" s="0"/>
      <c r="ADK96" s="0"/>
      <c r="ADL96" s="0"/>
      <c r="ADM96" s="0"/>
      <c r="ADN96" s="0"/>
      <c r="ADO96" s="0"/>
      <c r="ADP96" s="0"/>
      <c r="ADQ96" s="0"/>
      <c r="ADR96" s="0"/>
      <c r="ADS96" s="0"/>
      <c r="ADT96" s="0"/>
      <c r="ADU96" s="0"/>
      <c r="ADV96" s="0"/>
      <c r="ADW96" s="0"/>
      <c r="ADX96" s="0"/>
      <c r="ADY96" s="0"/>
      <c r="ADZ96" s="0"/>
      <c r="AEA96" s="0"/>
      <c r="AEB96" s="0"/>
      <c r="AEC96" s="0"/>
      <c r="AED96" s="0"/>
      <c r="AEE96" s="0"/>
      <c r="AEF96" s="0"/>
      <c r="AEG96" s="0"/>
      <c r="AEH96" s="0"/>
      <c r="AEI96" s="0"/>
      <c r="AEJ96" s="0"/>
      <c r="AEK96" s="0"/>
      <c r="AEL96" s="0"/>
      <c r="AEM96" s="0"/>
      <c r="AEN96" s="0"/>
      <c r="AEO96" s="0"/>
      <c r="AEP96" s="0"/>
      <c r="AEQ96" s="0"/>
      <c r="AER96" s="0"/>
      <c r="AES96" s="0"/>
      <c r="AET96" s="0"/>
      <c r="AEU96" s="0"/>
      <c r="AEV96" s="0"/>
      <c r="AEW96" s="0"/>
      <c r="AEX96" s="0"/>
      <c r="AEY96" s="0"/>
      <c r="AEZ96" s="0"/>
      <c r="AFA96" s="0"/>
      <c r="AFB96" s="0"/>
      <c r="AFC96" s="0"/>
      <c r="AFD96" s="0"/>
      <c r="AFE96" s="0"/>
      <c r="AFF96" s="0"/>
      <c r="AFG96" s="0"/>
      <c r="AFH96" s="0"/>
      <c r="AFI96" s="0"/>
      <c r="AFJ96" s="0"/>
      <c r="AFK96" s="0"/>
      <c r="AFL96" s="0"/>
      <c r="AFM96" s="0"/>
      <c r="AFN96" s="0"/>
      <c r="AFO96" s="0"/>
      <c r="AFP96" s="0"/>
      <c r="AFQ96" s="0"/>
      <c r="AFR96" s="0"/>
      <c r="AFS96" s="0"/>
      <c r="AFT96" s="0"/>
      <c r="AFU96" s="0"/>
      <c r="AFV96" s="0"/>
      <c r="AFW96" s="0"/>
      <c r="AFX96" s="0"/>
      <c r="AFY96" s="0"/>
      <c r="AFZ96" s="0"/>
      <c r="AGA96" s="0"/>
      <c r="AGB96" s="0"/>
      <c r="AGC96" s="0"/>
      <c r="AGD96" s="0"/>
      <c r="AGE96" s="0"/>
      <c r="AGF96" s="0"/>
      <c r="AGG96" s="0"/>
      <c r="AGH96" s="0"/>
      <c r="AGI96" s="0"/>
      <c r="AGJ96" s="0"/>
      <c r="AGK96" s="0"/>
      <c r="AGL96" s="0"/>
      <c r="AGM96" s="0"/>
      <c r="AGN96" s="0"/>
      <c r="AGO96" s="0"/>
      <c r="AGP96" s="0"/>
      <c r="AGQ96" s="0"/>
      <c r="AGR96" s="0"/>
      <c r="AGS96" s="0"/>
      <c r="AGT96" s="0"/>
      <c r="AGU96" s="0"/>
      <c r="AGV96" s="0"/>
      <c r="AGW96" s="0"/>
      <c r="AGX96" s="0"/>
      <c r="AGY96" s="0"/>
      <c r="AGZ96" s="0"/>
      <c r="AHA96" s="0"/>
      <c r="AHB96" s="0"/>
      <c r="AHC96" s="0"/>
      <c r="AHD96" s="0"/>
      <c r="AHE96" s="0"/>
      <c r="AHF96" s="0"/>
      <c r="AHG96" s="0"/>
      <c r="AHH96" s="0"/>
      <c r="AHI96" s="0"/>
      <c r="AHJ96" s="0"/>
      <c r="AHK96" s="0"/>
      <c r="AHL96" s="0"/>
      <c r="AHM96" s="0"/>
      <c r="AHN96" s="0"/>
      <c r="AHO96" s="0"/>
      <c r="AHP96" s="0"/>
      <c r="AHQ96" s="0"/>
      <c r="AHR96" s="0"/>
      <c r="AHS96" s="0"/>
      <c r="AHT96" s="0"/>
      <c r="AHU96" s="0"/>
      <c r="AHV96" s="0"/>
      <c r="AHW96" s="0"/>
      <c r="AHX96" s="0"/>
      <c r="AHY96" s="0"/>
      <c r="AHZ96" s="0"/>
      <c r="AIA96" s="0"/>
      <c r="AIB96" s="0"/>
      <c r="AIC96" s="0"/>
      <c r="AID96" s="0"/>
      <c r="AIE96" s="0"/>
      <c r="AIF96" s="0"/>
      <c r="AIG96" s="0"/>
      <c r="AIH96" s="0"/>
      <c r="AII96" s="0"/>
      <c r="AIJ96" s="0"/>
      <c r="AIK96" s="0"/>
      <c r="AIL96" s="0"/>
      <c r="AIM96" s="0"/>
      <c r="AIN96" s="0"/>
      <c r="AIO96" s="0"/>
      <c r="AIP96" s="0"/>
      <c r="AIQ96" s="0"/>
      <c r="AIR96" s="0"/>
      <c r="AIS96" s="0"/>
      <c r="AIT96" s="0"/>
      <c r="AIU96" s="0"/>
      <c r="AIV96" s="0"/>
      <c r="AIW96" s="0"/>
      <c r="AIX96" s="0"/>
      <c r="AIY96" s="0"/>
      <c r="AIZ96" s="0"/>
      <c r="AJA96" s="0"/>
      <c r="AJB96" s="0"/>
      <c r="AJC96" s="0"/>
      <c r="AJD96" s="0"/>
      <c r="AJE96" s="0"/>
      <c r="AJF96" s="0"/>
      <c r="AJG96" s="0"/>
      <c r="AJH96" s="0"/>
      <c r="AJI96" s="0"/>
      <c r="AJJ96" s="0"/>
      <c r="AJK96" s="0"/>
      <c r="AJL96" s="0"/>
      <c r="AJM96" s="0"/>
      <c r="AJN96" s="0"/>
      <c r="AJO96" s="0"/>
      <c r="AJP96" s="0"/>
      <c r="AJQ96" s="0"/>
      <c r="AJR96" s="0"/>
      <c r="AJS96" s="0"/>
      <c r="AJT96" s="0"/>
      <c r="AJU96" s="0"/>
      <c r="AJV96" s="0"/>
      <c r="AJW96" s="0"/>
      <c r="AJX96" s="0"/>
      <c r="AJY96" s="0"/>
      <c r="AJZ96" s="0"/>
      <c r="AKA96" s="0"/>
      <c r="AKB96" s="0"/>
      <c r="AKC96" s="0"/>
      <c r="AKD96" s="0"/>
      <c r="AKE96" s="0"/>
      <c r="AKF96" s="0"/>
      <c r="AKG96" s="0"/>
      <c r="AKH96" s="0"/>
      <c r="AKI96" s="0"/>
      <c r="AKJ96" s="0"/>
      <c r="AKK96" s="0"/>
      <c r="AKL96" s="0"/>
      <c r="AKM96" s="0"/>
      <c r="AKN96" s="0"/>
      <c r="AKO96" s="0"/>
      <c r="AKP96" s="0"/>
      <c r="AKQ96" s="0"/>
      <c r="AKR96" s="0"/>
      <c r="AKS96" s="0"/>
      <c r="AKT96" s="0"/>
      <c r="AKU96" s="0"/>
      <c r="AKV96" s="0"/>
      <c r="AKW96" s="0"/>
      <c r="AKX96" s="0"/>
      <c r="AKY96" s="0"/>
      <c r="AKZ96" s="0"/>
      <c r="ALA96" s="0"/>
      <c r="ALB96" s="0"/>
      <c r="ALC96" s="0"/>
      <c r="ALD96" s="0"/>
      <c r="ALE96" s="0"/>
      <c r="ALF96" s="0"/>
      <c r="ALG96" s="0"/>
      <c r="ALH96" s="0"/>
      <c r="ALI96" s="0"/>
      <c r="ALJ96" s="0"/>
      <c r="ALK96" s="0"/>
      <c r="ALL96" s="0"/>
      <c r="ALM96" s="0"/>
      <c r="ALN96" s="0"/>
      <c r="ALO96" s="0"/>
      <c r="ALP96" s="0"/>
      <c r="ALQ96" s="0"/>
      <c r="ALR96" s="0"/>
      <c r="ALS96" s="0"/>
      <c r="ALT96" s="0"/>
      <c r="ALU96" s="0"/>
      <c r="ALV96" s="0"/>
      <c r="ALW96" s="0"/>
      <c r="ALX96" s="0"/>
      <c r="ALY96" s="0"/>
      <c r="ALZ96" s="0"/>
      <c r="AMA96" s="0"/>
      <c r="AMB96" s="0"/>
      <c r="AMC96" s="0"/>
      <c r="AMD96" s="0"/>
      <c r="AME96" s="0"/>
      <c r="AMF96" s="0"/>
      <c r="AMG96" s="0"/>
      <c r="AMH96" s="0"/>
      <c r="AMI96" s="0"/>
      <c r="AMJ96" s="0"/>
    </row>
    <row r="97" customFormat="false" ht="15.75" hidden="false" customHeight="false" outlineLevel="0" collapsed="false">
      <c r="A97" s="136"/>
      <c r="B97" s="35"/>
      <c r="C97" s="35"/>
      <c r="D97" s="35"/>
      <c r="E97" s="35"/>
      <c r="F97" s="35" t="n">
        <v>1</v>
      </c>
      <c r="G97" s="35" t="n">
        <v>5000</v>
      </c>
      <c r="H97" s="35" t="n">
        <f aca="false">(G97*F97)+1100*2</f>
        <v>7200</v>
      </c>
      <c r="I97" s="36" t="s">
        <v>5052</v>
      </c>
      <c r="J97" s="37" t="n">
        <v>7200</v>
      </c>
      <c r="K97" s="35" t="n">
        <v>0</v>
      </c>
      <c r="L97" s="35"/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0"/>
      <c r="BD97" s="0"/>
      <c r="BE97" s="0"/>
      <c r="BF97" s="0"/>
      <c r="BG97" s="0"/>
      <c r="BH97" s="0"/>
      <c r="BI97" s="0"/>
      <c r="BJ97" s="0"/>
      <c r="BK97" s="0"/>
      <c r="BL97" s="0"/>
      <c r="BM97" s="0"/>
      <c r="BN97" s="0"/>
      <c r="BO97" s="0"/>
      <c r="BP97" s="0"/>
      <c r="BQ97" s="0"/>
      <c r="BR97" s="0"/>
      <c r="BS97" s="0"/>
      <c r="BT97" s="0"/>
      <c r="BU97" s="0"/>
      <c r="BV97" s="0"/>
      <c r="BW97" s="0"/>
      <c r="BX97" s="0"/>
      <c r="BY97" s="0"/>
      <c r="BZ97" s="0"/>
      <c r="CA97" s="0"/>
      <c r="CB97" s="0"/>
      <c r="CC97" s="0"/>
      <c r="CD97" s="0"/>
      <c r="CE97" s="0"/>
      <c r="CF97" s="0"/>
      <c r="CG97" s="0"/>
      <c r="CH97" s="0"/>
      <c r="CI97" s="0"/>
      <c r="CJ97" s="0"/>
      <c r="CK97" s="0"/>
      <c r="CL97" s="0"/>
      <c r="CM97" s="0"/>
      <c r="CN97" s="0"/>
      <c r="CO97" s="0"/>
      <c r="CP97" s="0"/>
      <c r="CQ97" s="0"/>
      <c r="CR97" s="0"/>
      <c r="CS97" s="0"/>
      <c r="CT97" s="0"/>
      <c r="CU97" s="0"/>
      <c r="CV97" s="0"/>
      <c r="CW97" s="0"/>
      <c r="CX97" s="0"/>
      <c r="CY97" s="0"/>
      <c r="CZ97" s="0"/>
      <c r="DA97" s="0"/>
      <c r="DB97" s="0"/>
      <c r="DC97" s="0"/>
      <c r="DD97" s="0"/>
      <c r="DE97" s="0"/>
      <c r="DF97" s="0"/>
      <c r="DG97" s="0"/>
      <c r="DH97" s="0"/>
      <c r="DI97" s="0"/>
      <c r="DJ97" s="0"/>
      <c r="DK97" s="0"/>
      <c r="DL97" s="0"/>
      <c r="DM97" s="0"/>
      <c r="DN97" s="0"/>
      <c r="DO97" s="0"/>
      <c r="DP97" s="0"/>
      <c r="DQ97" s="0"/>
      <c r="DR97" s="0"/>
      <c r="DS97" s="0"/>
      <c r="DT97" s="0"/>
      <c r="DU97" s="0"/>
      <c r="DV97" s="0"/>
      <c r="DW97" s="0"/>
      <c r="DX97" s="0"/>
      <c r="DY97" s="0"/>
      <c r="DZ97" s="0"/>
      <c r="EA97" s="0"/>
      <c r="EB97" s="0"/>
      <c r="EC97" s="0"/>
      <c r="ED97" s="0"/>
      <c r="EE97" s="0"/>
      <c r="EF97" s="0"/>
      <c r="EG97" s="0"/>
      <c r="EH97" s="0"/>
      <c r="EI97" s="0"/>
      <c r="EJ97" s="0"/>
      <c r="EK97" s="0"/>
      <c r="EL97" s="0"/>
      <c r="EM97" s="0"/>
      <c r="EN97" s="0"/>
      <c r="EO97" s="0"/>
      <c r="EP97" s="0"/>
      <c r="EQ97" s="0"/>
      <c r="ER97" s="0"/>
      <c r="ES97" s="0"/>
      <c r="ET97" s="0"/>
      <c r="EU97" s="0"/>
      <c r="EV97" s="0"/>
      <c r="EW97" s="0"/>
      <c r="EX97" s="0"/>
      <c r="EY97" s="0"/>
      <c r="EZ97" s="0"/>
      <c r="FA97" s="0"/>
      <c r="FB97" s="0"/>
      <c r="FC97" s="0"/>
      <c r="FD97" s="0"/>
      <c r="FE97" s="0"/>
      <c r="FF97" s="0"/>
      <c r="FG97" s="0"/>
      <c r="FH97" s="0"/>
      <c r="FI97" s="0"/>
      <c r="FJ97" s="0"/>
      <c r="FK97" s="0"/>
      <c r="FL97" s="0"/>
      <c r="FM97" s="0"/>
      <c r="FN97" s="0"/>
      <c r="FO97" s="0"/>
      <c r="FP97" s="0"/>
      <c r="FQ97" s="0"/>
      <c r="FR97" s="0"/>
      <c r="FS97" s="0"/>
      <c r="FT97" s="0"/>
      <c r="FU97" s="0"/>
      <c r="FV97" s="0"/>
      <c r="FW97" s="0"/>
      <c r="FX97" s="0"/>
      <c r="FY97" s="0"/>
      <c r="FZ97" s="0"/>
      <c r="GA97" s="0"/>
      <c r="GB97" s="0"/>
      <c r="GC97" s="0"/>
      <c r="GD97" s="0"/>
      <c r="GE97" s="0"/>
      <c r="GF97" s="0"/>
      <c r="GG97" s="0"/>
      <c r="GH97" s="0"/>
      <c r="GI97" s="0"/>
      <c r="GJ97" s="0"/>
      <c r="GK97" s="0"/>
      <c r="GL97" s="0"/>
      <c r="GM97" s="0"/>
      <c r="GN97" s="0"/>
      <c r="GO97" s="0"/>
      <c r="GP97" s="0"/>
      <c r="GQ97" s="0"/>
      <c r="GR97" s="0"/>
      <c r="GS97" s="0"/>
      <c r="GT97" s="0"/>
      <c r="GU97" s="0"/>
      <c r="GV97" s="0"/>
      <c r="GW97" s="0"/>
      <c r="GX97" s="0"/>
      <c r="GY97" s="0"/>
      <c r="GZ97" s="0"/>
      <c r="HA97" s="0"/>
      <c r="HB97" s="0"/>
      <c r="HC97" s="0"/>
      <c r="HD97" s="0"/>
      <c r="HE97" s="0"/>
      <c r="HF97" s="0"/>
      <c r="HG97" s="0"/>
      <c r="HH97" s="0"/>
      <c r="HI97" s="0"/>
      <c r="HJ97" s="0"/>
      <c r="HK97" s="0"/>
      <c r="HL97" s="0"/>
      <c r="HM97" s="0"/>
      <c r="HN97" s="0"/>
      <c r="HO97" s="0"/>
      <c r="HP97" s="0"/>
      <c r="HQ97" s="0"/>
      <c r="HR97" s="0"/>
      <c r="HS97" s="0"/>
      <c r="HT97" s="0"/>
      <c r="HU97" s="0"/>
      <c r="HV97" s="0"/>
      <c r="HW97" s="0"/>
      <c r="HX97" s="0"/>
      <c r="HY97" s="0"/>
      <c r="HZ97" s="0"/>
      <c r="IA97" s="0"/>
      <c r="IB97" s="0"/>
      <c r="IC97" s="0"/>
      <c r="ID97" s="0"/>
      <c r="IE97" s="0"/>
      <c r="IF97" s="0"/>
      <c r="IG97" s="0"/>
      <c r="IH97" s="0"/>
      <c r="II97" s="0"/>
      <c r="IJ97" s="0"/>
      <c r="IK97" s="0"/>
      <c r="IL97" s="0"/>
      <c r="IM97" s="0"/>
      <c r="IN97" s="0"/>
      <c r="IO97" s="0"/>
      <c r="IP97" s="0"/>
      <c r="IQ97" s="0"/>
      <c r="IR97" s="0"/>
      <c r="IS97" s="0"/>
      <c r="IT97" s="0"/>
      <c r="IU97" s="0"/>
      <c r="IV97" s="0"/>
      <c r="IW97" s="0"/>
      <c r="IX97" s="0"/>
      <c r="IY97" s="0"/>
      <c r="IZ97" s="0"/>
      <c r="JA97" s="0"/>
      <c r="JB97" s="0"/>
      <c r="JC97" s="0"/>
      <c r="JD97" s="0"/>
      <c r="JE97" s="0"/>
      <c r="JF97" s="0"/>
      <c r="JG97" s="0"/>
      <c r="JH97" s="0"/>
      <c r="JI97" s="0"/>
      <c r="JJ97" s="0"/>
      <c r="JK97" s="0"/>
      <c r="JL97" s="0"/>
      <c r="JM97" s="0"/>
      <c r="JN97" s="0"/>
      <c r="JO97" s="0"/>
      <c r="JP97" s="0"/>
      <c r="JQ97" s="0"/>
      <c r="JR97" s="0"/>
      <c r="JS97" s="0"/>
      <c r="JT97" s="0"/>
      <c r="JU97" s="0"/>
      <c r="JV97" s="0"/>
      <c r="JW97" s="0"/>
      <c r="JX97" s="0"/>
      <c r="JY97" s="0"/>
      <c r="JZ97" s="0"/>
      <c r="KA97" s="0"/>
      <c r="KB97" s="0"/>
      <c r="KC97" s="0"/>
      <c r="KD97" s="0"/>
      <c r="KE97" s="0"/>
      <c r="KF97" s="0"/>
      <c r="KG97" s="0"/>
      <c r="KH97" s="0"/>
      <c r="KI97" s="0"/>
      <c r="KJ97" s="0"/>
      <c r="KK97" s="0"/>
      <c r="KL97" s="0"/>
      <c r="KM97" s="0"/>
      <c r="KN97" s="0"/>
      <c r="KO97" s="0"/>
      <c r="KP97" s="0"/>
      <c r="KQ97" s="0"/>
      <c r="KR97" s="0"/>
      <c r="KS97" s="0"/>
      <c r="KT97" s="0"/>
      <c r="KU97" s="0"/>
      <c r="KV97" s="0"/>
      <c r="KW97" s="0"/>
      <c r="KX97" s="0"/>
      <c r="KY97" s="0"/>
      <c r="KZ97" s="0"/>
      <c r="LA97" s="0"/>
      <c r="LB97" s="0"/>
      <c r="LC97" s="0"/>
      <c r="LD97" s="0"/>
      <c r="LE97" s="0"/>
      <c r="LF97" s="0"/>
      <c r="LG97" s="0"/>
      <c r="LH97" s="0"/>
      <c r="LI97" s="0"/>
      <c r="LJ97" s="0"/>
      <c r="LK97" s="0"/>
      <c r="LL97" s="0"/>
      <c r="LM97" s="0"/>
      <c r="LN97" s="0"/>
      <c r="LO97" s="0"/>
      <c r="LP97" s="0"/>
      <c r="LQ97" s="0"/>
      <c r="LR97" s="0"/>
      <c r="LS97" s="0"/>
      <c r="LT97" s="0"/>
      <c r="LU97" s="0"/>
      <c r="LV97" s="0"/>
      <c r="LW97" s="0"/>
      <c r="LX97" s="0"/>
      <c r="LY97" s="0"/>
      <c r="LZ97" s="0"/>
      <c r="MA97" s="0"/>
      <c r="MB97" s="0"/>
      <c r="MC97" s="0"/>
      <c r="MD97" s="0"/>
      <c r="ME97" s="0"/>
      <c r="MF97" s="0"/>
      <c r="MG97" s="0"/>
      <c r="MH97" s="0"/>
      <c r="MI97" s="0"/>
      <c r="MJ97" s="0"/>
      <c r="MK97" s="0"/>
      <c r="ML97" s="0"/>
      <c r="MM97" s="0"/>
      <c r="MN97" s="0"/>
      <c r="MO97" s="0"/>
      <c r="MP97" s="0"/>
      <c r="MQ97" s="0"/>
      <c r="MR97" s="0"/>
      <c r="MS97" s="0"/>
      <c r="MT97" s="0"/>
      <c r="MU97" s="0"/>
      <c r="MV97" s="0"/>
      <c r="MW97" s="0"/>
      <c r="MX97" s="0"/>
      <c r="MY97" s="0"/>
      <c r="MZ97" s="0"/>
      <c r="NA97" s="0"/>
      <c r="NB97" s="0"/>
      <c r="NC97" s="0"/>
      <c r="ND97" s="0"/>
      <c r="NE97" s="0"/>
      <c r="NF97" s="0"/>
      <c r="NG97" s="0"/>
      <c r="NH97" s="0"/>
      <c r="NI97" s="0"/>
      <c r="NJ97" s="0"/>
      <c r="NK97" s="0"/>
      <c r="NL97" s="0"/>
      <c r="NM97" s="0"/>
      <c r="NN97" s="0"/>
      <c r="NO97" s="0"/>
      <c r="NP97" s="0"/>
      <c r="NQ97" s="0"/>
      <c r="NR97" s="0"/>
      <c r="NS97" s="0"/>
      <c r="NT97" s="0"/>
      <c r="NU97" s="0"/>
      <c r="NV97" s="0"/>
      <c r="NW97" s="0"/>
      <c r="NX97" s="0"/>
      <c r="NY97" s="0"/>
      <c r="NZ97" s="0"/>
      <c r="OA97" s="0"/>
      <c r="OB97" s="0"/>
      <c r="OC97" s="0"/>
      <c r="OD97" s="0"/>
      <c r="OE97" s="0"/>
      <c r="OF97" s="0"/>
      <c r="OG97" s="0"/>
      <c r="OH97" s="0"/>
      <c r="OI97" s="0"/>
      <c r="OJ97" s="0"/>
      <c r="OK97" s="0"/>
      <c r="OL97" s="0"/>
      <c r="OM97" s="0"/>
      <c r="ON97" s="0"/>
      <c r="OO97" s="0"/>
      <c r="OP97" s="0"/>
      <c r="OQ97" s="0"/>
      <c r="OR97" s="0"/>
      <c r="OS97" s="0"/>
      <c r="OT97" s="0"/>
      <c r="OU97" s="0"/>
      <c r="OV97" s="0"/>
      <c r="OW97" s="0"/>
      <c r="OX97" s="0"/>
      <c r="OY97" s="0"/>
      <c r="OZ97" s="0"/>
      <c r="PA97" s="0"/>
      <c r="PB97" s="0"/>
      <c r="PC97" s="0"/>
      <c r="PD97" s="0"/>
      <c r="PE97" s="0"/>
      <c r="PF97" s="0"/>
      <c r="PG97" s="0"/>
      <c r="PH97" s="0"/>
      <c r="PI97" s="0"/>
      <c r="PJ97" s="0"/>
      <c r="PK97" s="0"/>
      <c r="PL97" s="0"/>
      <c r="PM97" s="0"/>
      <c r="PN97" s="0"/>
      <c r="PO97" s="0"/>
      <c r="PP97" s="0"/>
      <c r="PQ97" s="0"/>
      <c r="PR97" s="0"/>
      <c r="PS97" s="0"/>
      <c r="PT97" s="0"/>
      <c r="PU97" s="0"/>
      <c r="PV97" s="0"/>
      <c r="PW97" s="0"/>
      <c r="PX97" s="0"/>
      <c r="PY97" s="0"/>
      <c r="PZ97" s="0"/>
      <c r="QA97" s="0"/>
      <c r="QB97" s="0"/>
      <c r="QC97" s="0"/>
      <c r="QD97" s="0"/>
      <c r="QE97" s="0"/>
      <c r="QF97" s="0"/>
      <c r="QG97" s="0"/>
      <c r="QH97" s="0"/>
      <c r="QI97" s="0"/>
      <c r="QJ97" s="0"/>
      <c r="QK97" s="0"/>
      <c r="QL97" s="0"/>
      <c r="QM97" s="0"/>
      <c r="QN97" s="0"/>
      <c r="QO97" s="0"/>
      <c r="QP97" s="0"/>
      <c r="QQ97" s="0"/>
      <c r="QR97" s="0"/>
      <c r="QS97" s="0"/>
      <c r="QT97" s="0"/>
      <c r="QU97" s="0"/>
      <c r="QV97" s="0"/>
      <c r="QW97" s="0"/>
      <c r="QX97" s="0"/>
      <c r="QY97" s="0"/>
      <c r="QZ97" s="0"/>
      <c r="RA97" s="0"/>
      <c r="RB97" s="0"/>
      <c r="RC97" s="0"/>
      <c r="RD97" s="0"/>
      <c r="RE97" s="0"/>
      <c r="RF97" s="0"/>
      <c r="RG97" s="0"/>
      <c r="RH97" s="0"/>
      <c r="RI97" s="0"/>
      <c r="RJ97" s="0"/>
      <c r="RK97" s="0"/>
      <c r="RL97" s="0"/>
      <c r="RM97" s="0"/>
      <c r="RN97" s="0"/>
      <c r="RO97" s="0"/>
      <c r="RP97" s="0"/>
      <c r="RQ97" s="0"/>
      <c r="RR97" s="0"/>
      <c r="RS97" s="0"/>
      <c r="RT97" s="0"/>
      <c r="RU97" s="0"/>
      <c r="RV97" s="0"/>
      <c r="RW97" s="0"/>
      <c r="RX97" s="0"/>
      <c r="RY97" s="0"/>
      <c r="RZ97" s="0"/>
      <c r="SA97" s="0"/>
      <c r="SB97" s="0"/>
      <c r="SC97" s="0"/>
      <c r="SD97" s="0"/>
      <c r="SE97" s="0"/>
      <c r="SF97" s="0"/>
      <c r="SG97" s="0"/>
      <c r="SH97" s="0"/>
      <c r="SI97" s="0"/>
      <c r="SJ97" s="0"/>
      <c r="SK97" s="0"/>
      <c r="SL97" s="0"/>
      <c r="SM97" s="0"/>
      <c r="SN97" s="0"/>
      <c r="SO97" s="0"/>
      <c r="SP97" s="0"/>
      <c r="SQ97" s="0"/>
      <c r="SR97" s="0"/>
      <c r="SS97" s="0"/>
      <c r="ST97" s="0"/>
      <c r="SU97" s="0"/>
      <c r="SV97" s="0"/>
      <c r="SW97" s="0"/>
      <c r="SX97" s="0"/>
      <c r="SY97" s="0"/>
      <c r="SZ97" s="0"/>
      <c r="TA97" s="0"/>
      <c r="TB97" s="0"/>
      <c r="TC97" s="0"/>
      <c r="TD97" s="0"/>
      <c r="TE97" s="0"/>
      <c r="TF97" s="0"/>
      <c r="TG97" s="0"/>
      <c r="TH97" s="0"/>
      <c r="TI97" s="0"/>
      <c r="TJ97" s="0"/>
      <c r="TK97" s="0"/>
      <c r="TL97" s="0"/>
      <c r="TM97" s="0"/>
      <c r="TN97" s="0"/>
      <c r="TO97" s="0"/>
      <c r="TP97" s="0"/>
      <c r="TQ97" s="0"/>
      <c r="TR97" s="0"/>
      <c r="TS97" s="0"/>
      <c r="TT97" s="0"/>
      <c r="TU97" s="0"/>
      <c r="TV97" s="0"/>
      <c r="TW97" s="0"/>
      <c r="TX97" s="0"/>
      <c r="TY97" s="0"/>
      <c r="TZ97" s="0"/>
      <c r="UA97" s="0"/>
      <c r="UB97" s="0"/>
      <c r="UC97" s="0"/>
      <c r="UD97" s="0"/>
      <c r="UE97" s="0"/>
      <c r="UF97" s="0"/>
      <c r="UG97" s="0"/>
      <c r="UH97" s="0"/>
      <c r="UI97" s="0"/>
      <c r="UJ97" s="0"/>
      <c r="UK97" s="0"/>
      <c r="UL97" s="0"/>
      <c r="UM97" s="0"/>
      <c r="UN97" s="0"/>
      <c r="UO97" s="0"/>
      <c r="UP97" s="0"/>
      <c r="UQ97" s="0"/>
      <c r="UR97" s="0"/>
      <c r="US97" s="0"/>
      <c r="UT97" s="0"/>
      <c r="UU97" s="0"/>
      <c r="UV97" s="0"/>
      <c r="UW97" s="0"/>
      <c r="UX97" s="0"/>
      <c r="UY97" s="0"/>
      <c r="UZ97" s="0"/>
      <c r="VA97" s="0"/>
      <c r="VB97" s="0"/>
      <c r="VC97" s="0"/>
      <c r="VD97" s="0"/>
      <c r="VE97" s="0"/>
      <c r="VF97" s="0"/>
      <c r="VG97" s="0"/>
      <c r="VH97" s="0"/>
      <c r="VI97" s="0"/>
      <c r="VJ97" s="0"/>
      <c r="VK97" s="0"/>
      <c r="VL97" s="0"/>
      <c r="VM97" s="0"/>
      <c r="VN97" s="0"/>
      <c r="VO97" s="0"/>
      <c r="VP97" s="0"/>
      <c r="VQ97" s="0"/>
      <c r="VR97" s="0"/>
      <c r="VS97" s="0"/>
      <c r="VT97" s="0"/>
      <c r="VU97" s="0"/>
      <c r="VV97" s="0"/>
      <c r="VW97" s="0"/>
      <c r="VX97" s="0"/>
      <c r="VY97" s="0"/>
      <c r="VZ97" s="0"/>
      <c r="WA97" s="0"/>
      <c r="WB97" s="0"/>
      <c r="WC97" s="0"/>
      <c r="WD97" s="0"/>
      <c r="WE97" s="0"/>
      <c r="WF97" s="0"/>
      <c r="WG97" s="0"/>
      <c r="WH97" s="0"/>
      <c r="WI97" s="0"/>
      <c r="WJ97" s="0"/>
      <c r="WK97" s="0"/>
      <c r="WL97" s="0"/>
      <c r="WM97" s="0"/>
      <c r="WN97" s="0"/>
      <c r="WO97" s="0"/>
      <c r="WP97" s="0"/>
      <c r="WQ97" s="0"/>
      <c r="WR97" s="0"/>
      <c r="WS97" s="0"/>
      <c r="WT97" s="0"/>
      <c r="WU97" s="0"/>
      <c r="WV97" s="0"/>
      <c r="WW97" s="0"/>
      <c r="WX97" s="0"/>
      <c r="WY97" s="0"/>
      <c r="WZ97" s="0"/>
      <c r="XA97" s="0"/>
      <c r="XB97" s="0"/>
      <c r="XC97" s="0"/>
      <c r="XD97" s="0"/>
      <c r="XE97" s="0"/>
      <c r="XF97" s="0"/>
      <c r="XG97" s="0"/>
      <c r="XH97" s="0"/>
      <c r="XI97" s="0"/>
      <c r="XJ97" s="0"/>
      <c r="XK97" s="0"/>
      <c r="XL97" s="0"/>
      <c r="XM97" s="0"/>
      <c r="XN97" s="0"/>
      <c r="XO97" s="0"/>
      <c r="XP97" s="0"/>
      <c r="XQ97" s="0"/>
      <c r="XR97" s="0"/>
      <c r="XS97" s="0"/>
      <c r="XT97" s="0"/>
      <c r="XU97" s="0"/>
      <c r="XV97" s="0"/>
      <c r="XW97" s="0"/>
      <c r="XX97" s="0"/>
      <c r="XY97" s="0"/>
      <c r="XZ97" s="0"/>
      <c r="YA97" s="0"/>
      <c r="YB97" s="0"/>
      <c r="YC97" s="0"/>
      <c r="YD97" s="0"/>
      <c r="YE97" s="0"/>
      <c r="YF97" s="0"/>
      <c r="YG97" s="0"/>
      <c r="YH97" s="0"/>
      <c r="YI97" s="0"/>
      <c r="YJ97" s="0"/>
      <c r="YK97" s="0"/>
      <c r="YL97" s="0"/>
      <c r="YM97" s="0"/>
      <c r="YN97" s="0"/>
      <c r="YO97" s="0"/>
      <c r="YP97" s="0"/>
      <c r="YQ97" s="0"/>
      <c r="YR97" s="0"/>
      <c r="YS97" s="0"/>
      <c r="YT97" s="0"/>
      <c r="YU97" s="0"/>
      <c r="YV97" s="0"/>
      <c r="YW97" s="0"/>
      <c r="YX97" s="0"/>
      <c r="YY97" s="0"/>
      <c r="YZ97" s="0"/>
      <c r="ZA97" s="0"/>
      <c r="ZB97" s="0"/>
      <c r="ZC97" s="0"/>
      <c r="ZD97" s="0"/>
      <c r="ZE97" s="0"/>
      <c r="ZF97" s="0"/>
      <c r="ZG97" s="0"/>
      <c r="ZH97" s="0"/>
      <c r="ZI97" s="0"/>
      <c r="ZJ97" s="0"/>
      <c r="ZK97" s="0"/>
      <c r="ZL97" s="0"/>
      <c r="ZM97" s="0"/>
      <c r="ZN97" s="0"/>
      <c r="ZO97" s="0"/>
      <c r="ZP97" s="0"/>
      <c r="ZQ97" s="0"/>
      <c r="ZR97" s="0"/>
      <c r="ZS97" s="0"/>
      <c r="ZT97" s="0"/>
      <c r="ZU97" s="0"/>
      <c r="ZV97" s="0"/>
      <c r="ZW97" s="0"/>
      <c r="ZX97" s="0"/>
      <c r="ZY97" s="0"/>
      <c r="ZZ97" s="0"/>
      <c r="AAA97" s="0"/>
      <c r="AAB97" s="0"/>
      <c r="AAC97" s="0"/>
      <c r="AAD97" s="0"/>
      <c r="AAE97" s="0"/>
      <c r="AAF97" s="0"/>
      <c r="AAG97" s="0"/>
      <c r="AAH97" s="0"/>
      <c r="AAI97" s="0"/>
      <c r="AAJ97" s="0"/>
      <c r="AAK97" s="0"/>
      <c r="AAL97" s="0"/>
      <c r="AAM97" s="0"/>
      <c r="AAN97" s="0"/>
      <c r="AAO97" s="0"/>
      <c r="AAP97" s="0"/>
      <c r="AAQ97" s="0"/>
      <c r="AAR97" s="0"/>
      <c r="AAS97" s="0"/>
      <c r="AAT97" s="0"/>
      <c r="AAU97" s="0"/>
      <c r="AAV97" s="0"/>
      <c r="AAW97" s="0"/>
      <c r="AAX97" s="0"/>
      <c r="AAY97" s="0"/>
      <c r="AAZ97" s="0"/>
      <c r="ABA97" s="0"/>
      <c r="ABB97" s="0"/>
      <c r="ABC97" s="0"/>
      <c r="ABD97" s="0"/>
      <c r="ABE97" s="0"/>
      <c r="ABF97" s="0"/>
      <c r="ABG97" s="0"/>
      <c r="ABH97" s="0"/>
      <c r="ABI97" s="0"/>
      <c r="ABJ97" s="0"/>
      <c r="ABK97" s="0"/>
      <c r="ABL97" s="0"/>
      <c r="ABM97" s="0"/>
      <c r="ABN97" s="0"/>
      <c r="ABO97" s="0"/>
      <c r="ABP97" s="0"/>
      <c r="ABQ97" s="0"/>
      <c r="ABR97" s="0"/>
      <c r="ABS97" s="0"/>
      <c r="ABT97" s="0"/>
      <c r="ABU97" s="0"/>
      <c r="ABV97" s="0"/>
      <c r="ABW97" s="0"/>
      <c r="ABX97" s="0"/>
      <c r="ABY97" s="0"/>
      <c r="ABZ97" s="0"/>
      <c r="ACA97" s="0"/>
      <c r="ACB97" s="0"/>
      <c r="ACC97" s="0"/>
      <c r="ACD97" s="0"/>
      <c r="ACE97" s="0"/>
      <c r="ACF97" s="0"/>
      <c r="ACG97" s="0"/>
      <c r="ACH97" s="0"/>
      <c r="ACI97" s="0"/>
      <c r="ACJ97" s="0"/>
      <c r="ACK97" s="0"/>
      <c r="ACL97" s="0"/>
      <c r="ACM97" s="0"/>
      <c r="ACN97" s="0"/>
      <c r="ACO97" s="0"/>
      <c r="ACP97" s="0"/>
      <c r="ACQ97" s="0"/>
      <c r="ACR97" s="0"/>
      <c r="ACS97" s="0"/>
      <c r="ACT97" s="0"/>
      <c r="ACU97" s="0"/>
      <c r="ACV97" s="0"/>
      <c r="ACW97" s="0"/>
      <c r="ACX97" s="0"/>
      <c r="ACY97" s="0"/>
      <c r="ACZ97" s="0"/>
      <c r="ADA97" s="0"/>
      <c r="ADB97" s="0"/>
      <c r="ADC97" s="0"/>
      <c r="ADD97" s="0"/>
      <c r="ADE97" s="0"/>
      <c r="ADF97" s="0"/>
      <c r="ADG97" s="0"/>
      <c r="ADH97" s="0"/>
      <c r="ADI97" s="0"/>
      <c r="ADJ97" s="0"/>
      <c r="ADK97" s="0"/>
      <c r="ADL97" s="0"/>
      <c r="ADM97" s="0"/>
      <c r="ADN97" s="0"/>
      <c r="ADO97" s="0"/>
      <c r="ADP97" s="0"/>
      <c r="ADQ97" s="0"/>
      <c r="ADR97" s="0"/>
      <c r="ADS97" s="0"/>
      <c r="ADT97" s="0"/>
      <c r="ADU97" s="0"/>
      <c r="ADV97" s="0"/>
      <c r="ADW97" s="0"/>
      <c r="ADX97" s="0"/>
      <c r="ADY97" s="0"/>
      <c r="ADZ97" s="0"/>
      <c r="AEA97" s="0"/>
      <c r="AEB97" s="0"/>
      <c r="AEC97" s="0"/>
      <c r="AED97" s="0"/>
      <c r="AEE97" s="0"/>
      <c r="AEF97" s="0"/>
      <c r="AEG97" s="0"/>
      <c r="AEH97" s="0"/>
      <c r="AEI97" s="0"/>
      <c r="AEJ97" s="0"/>
      <c r="AEK97" s="0"/>
      <c r="AEL97" s="0"/>
      <c r="AEM97" s="0"/>
      <c r="AEN97" s="0"/>
      <c r="AEO97" s="0"/>
      <c r="AEP97" s="0"/>
      <c r="AEQ97" s="0"/>
      <c r="AER97" s="0"/>
      <c r="AES97" s="0"/>
      <c r="AET97" s="0"/>
      <c r="AEU97" s="0"/>
      <c r="AEV97" s="0"/>
      <c r="AEW97" s="0"/>
      <c r="AEX97" s="0"/>
      <c r="AEY97" s="0"/>
      <c r="AEZ97" s="0"/>
      <c r="AFA97" s="0"/>
      <c r="AFB97" s="0"/>
      <c r="AFC97" s="0"/>
      <c r="AFD97" s="0"/>
      <c r="AFE97" s="0"/>
      <c r="AFF97" s="0"/>
      <c r="AFG97" s="0"/>
      <c r="AFH97" s="0"/>
      <c r="AFI97" s="0"/>
      <c r="AFJ97" s="0"/>
      <c r="AFK97" s="0"/>
      <c r="AFL97" s="0"/>
      <c r="AFM97" s="0"/>
      <c r="AFN97" s="0"/>
      <c r="AFO97" s="0"/>
      <c r="AFP97" s="0"/>
      <c r="AFQ97" s="0"/>
      <c r="AFR97" s="0"/>
      <c r="AFS97" s="0"/>
      <c r="AFT97" s="0"/>
      <c r="AFU97" s="0"/>
      <c r="AFV97" s="0"/>
      <c r="AFW97" s="0"/>
      <c r="AFX97" s="0"/>
      <c r="AFY97" s="0"/>
      <c r="AFZ97" s="0"/>
      <c r="AGA97" s="0"/>
      <c r="AGB97" s="0"/>
      <c r="AGC97" s="0"/>
      <c r="AGD97" s="0"/>
      <c r="AGE97" s="0"/>
      <c r="AGF97" s="0"/>
      <c r="AGG97" s="0"/>
      <c r="AGH97" s="0"/>
      <c r="AGI97" s="0"/>
      <c r="AGJ97" s="0"/>
      <c r="AGK97" s="0"/>
      <c r="AGL97" s="0"/>
      <c r="AGM97" s="0"/>
      <c r="AGN97" s="0"/>
      <c r="AGO97" s="0"/>
      <c r="AGP97" s="0"/>
      <c r="AGQ97" s="0"/>
      <c r="AGR97" s="0"/>
      <c r="AGS97" s="0"/>
      <c r="AGT97" s="0"/>
      <c r="AGU97" s="0"/>
      <c r="AGV97" s="0"/>
      <c r="AGW97" s="0"/>
      <c r="AGX97" s="0"/>
      <c r="AGY97" s="0"/>
      <c r="AGZ97" s="0"/>
      <c r="AHA97" s="0"/>
      <c r="AHB97" s="0"/>
      <c r="AHC97" s="0"/>
      <c r="AHD97" s="0"/>
      <c r="AHE97" s="0"/>
      <c r="AHF97" s="0"/>
      <c r="AHG97" s="0"/>
      <c r="AHH97" s="0"/>
      <c r="AHI97" s="0"/>
      <c r="AHJ97" s="0"/>
      <c r="AHK97" s="0"/>
      <c r="AHL97" s="0"/>
      <c r="AHM97" s="0"/>
      <c r="AHN97" s="0"/>
      <c r="AHO97" s="0"/>
      <c r="AHP97" s="0"/>
      <c r="AHQ97" s="0"/>
      <c r="AHR97" s="0"/>
      <c r="AHS97" s="0"/>
      <c r="AHT97" s="0"/>
      <c r="AHU97" s="0"/>
      <c r="AHV97" s="0"/>
      <c r="AHW97" s="0"/>
      <c r="AHX97" s="0"/>
      <c r="AHY97" s="0"/>
      <c r="AHZ97" s="0"/>
      <c r="AIA97" s="0"/>
      <c r="AIB97" s="0"/>
      <c r="AIC97" s="0"/>
      <c r="AID97" s="0"/>
      <c r="AIE97" s="0"/>
      <c r="AIF97" s="0"/>
      <c r="AIG97" s="0"/>
      <c r="AIH97" s="0"/>
      <c r="AII97" s="0"/>
      <c r="AIJ97" s="0"/>
      <c r="AIK97" s="0"/>
      <c r="AIL97" s="0"/>
      <c r="AIM97" s="0"/>
      <c r="AIN97" s="0"/>
      <c r="AIO97" s="0"/>
      <c r="AIP97" s="0"/>
      <c r="AIQ97" s="0"/>
      <c r="AIR97" s="0"/>
      <c r="AIS97" s="0"/>
      <c r="AIT97" s="0"/>
      <c r="AIU97" s="0"/>
      <c r="AIV97" s="0"/>
      <c r="AIW97" s="0"/>
      <c r="AIX97" s="0"/>
      <c r="AIY97" s="0"/>
      <c r="AIZ97" s="0"/>
      <c r="AJA97" s="0"/>
      <c r="AJB97" s="0"/>
      <c r="AJC97" s="0"/>
      <c r="AJD97" s="0"/>
      <c r="AJE97" s="0"/>
      <c r="AJF97" s="0"/>
      <c r="AJG97" s="0"/>
      <c r="AJH97" s="0"/>
      <c r="AJI97" s="0"/>
      <c r="AJJ97" s="0"/>
      <c r="AJK97" s="0"/>
      <c r="AJL97" s="0"/>
      <c r="AJM97" s="0"/>
      <c r="AJN97" s="0"/>
      <c r="AJO97" s="0"/>
      <c r="AJP97" s="0"/>
      <c r="AJQ97" s="0"/>
      <c r="AJR97" s="0"/>
      <c r="AJS97" s="0"/>
      <c r="AJT97" s="0"/>
      <c r="AJU97" s="0"/>
      <c r="AJV97" s="0"/>
      <c r="AJW97" s="0"/>
      <c r="AJX97" s="0"/>
      <c r="AJY97" s="0"/>
      <c r="AJZ97" s="0"/>
      <c r="AKA97" s="0"/>
      <c r="AKB97" s="0"/>
      <c r="AKC97" s="0"/>
      <c r="AKD97" s="0"/>
      <c r="AKE97" s="0"/>
      <c r="AKF97" s="0"/>
      <c r="AKG97" s="0"/>
      <c r="AKH97" s="0"/>
      <c r="AKI97" s="0"/>
      <c r="AKJ97" s="0"/>
      <c r="AKK97" s="0"/>
      <c r="AKL97" s="0"/>
      <c r="AKM97" s="0"/>
      <c r="AKN97" s="0"/>
      <c r="AKO97" s="0"/>
      <c r="AKP97" s="0"/>
      <c r="AKQ97" s="0"/>
      <c r="AKR97" s="0"/>
      <c r="AKS97" s="0"/>
      <c r="AKT97" s="0"/>
      <c r="AKU97" s="0"/>
      <c r="AKV97" s="0"/>
      <c r="AKW97" s="0"/>
      <c r="AKX97" s="0"/>
      <c r="AKY97" s="0"/>
      <c r="AKZ97" s="0"/>
      <c r="ALA97" s="0"/>
      <c r="ALB97" s="0"/>
      <c r="ALC97" s="0"/>
      <c r="ALD97" s="0"/>
      <c r="ALE97" s="0"/>
      <c r="ALF97" s="0"/>
      <c r="ALG97" s="0"/>
      <c r="ALH97" s="0"/>
      <c r="ALI97" s="0"/>
      <c r="ALJ97" s="0"/>
      <c r="ALK97" s="0"/>
      <c r="ALL97" s="0"/>
      <c r="ALM97" s="0"/>
      <c r="ALN97" s="0"/>
      <c r="ALO97" s="0"/>
      <c r="ALP97" s="0"/>
      <c r="ALQ97" s="0"/>
      <c r="ALR97" s="0"/>
      <c r="ALS97" s="0"/>
      <c r="ALT97" s="0"/>
      <c r="ALU97" s="0"/>
      <c r="ALV97" s="0"/>
      <c r="ALW97" s="0"/>
      <c r="ALX97" s="0"/>
      <c r="ALY97" s="0"/>
      <c r="ALZ97" s="0"/>
      <c r="AMA97" s="0"/>
      <c r="AMB97" s="0"/>
      <c r="AMC97" s="0"/>
      <c r="AMD97" s="0"/>
      <c r="AME97" s="0"/>
      <c r="AMF97" s="0"/>
      <c r="AMG97" s="0"/>
      <c r="AMH97" s="0"/>
      <c r="AMI97" s="0"/>
      <c r="AMJ97" s="0"/>
    </row>
    <row r="98" customFormat="false" ht="15.75" hidden="false" customHeight="false" outlineLevel="0" collapsed="false">
      <c r="A98" s="136" t="s">
        <v>2638</v>
      </c>
      <c r="B98" s="35" t="s">
        <v>2639</v>
      </c>
      <c r="C98" s="35" t="s">
        <v>166</v>
      </c>
      <c r="D98" s="35" t="s">
        <v>24</v>
      </c>
      <c r="E98" s="35" t="n">
        <v>83705</v>
      </c>
      <c r="F98" s="35" t="n">
        <v>7</v>
      </c>
      <c r="G98" s="35" t="n">
        <v>3670</v>
      </c>
      <c r="H98" s="35" t="n">
        <f aca="false">G98*F98</f>
        <v>25690</v>
      </c>
      <c r="I98" s="36" t="s">
        <v>2640</v>
      </c>
      <c r="J98" s="37" t="n">
        <v>25690</v>
      </c>
      <c r="K98" s="35" t="n">
        <f aca="false">H98+H99+H100+H101-J98-J99-J100-J101</f>
        <v>0</v>
      </c>
      <c r="L98" s="35"/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0"/>
      <c r="BD98" s="0"/>
      <c r="BE98" s="0"/>
      <c r="BF98" s="0"/>
      <c r="BG98" s="0"/>
      <c r="BH98" s="0"/>
      <c r="BI98" s="0"/>
      <c r="BJ98" s="0"/>
      <c r="BK98" s="0"/>
      <c r="BL98" s="0"/>
      <c r="BM98" s="0"/>
      <c r="BN98" s="0"/>
      <c r="BO98" s="0"/>
      <c r="BP98" s="0"/>
      <c r="BQ98" s="0"/>
      <c r="BR98" s="0"/>
      <c r="BS98" s="0"/>
      <c r="BT98" s="0"/>
      <c r="BU98" s="0"/>
      <c r="BV98" s="0"/>
      <c r="BW98" s="0"/>
      <c r="BX98" s="0"/>
      <c r="BY98" s="0"/>
      <c r="BZ98" s="0"/>
      <c r="CA98" s="0"/>
      <c r="CB98" s="0"/>
      <c r="CC98" s="0"/>
      <c r="CD98" s="0"/>
      <c r="CE98" s="0"/>
      <c r="CF98" s="0"/>
      <c r="CG98" s="0"/>
      <c r="CH98" s="0"/>
      <c r="CI98" s="0"/>
      <c r="CJ98" s="0"/>
      <c r="CK98" s="0"/>
      <c r="CL98" s="0"/>
      <c r="CM98" s="0"/>
      <c r="CN98" s="0"/>
      <c r="CO98" s="0"/>
      <c r="CP98" s="0"/>
      <c r="CQ98" s="0"/>
      <c r="CR98" s="0"/>
      <c r="CS98" s="0"/>
      <c r="CT98" s="0"/>
      <c r="CU98" s="0"/>
      <c r="CV98" s="0"/>
      <c r="CW98" s="0"/>
      <c r="CX98" s="0"/>
      <c r="CY98" s="0"/>
      <c r="CZ98" s="0"/>
      <c r="DA98" s="0"/>
      <c r="DB98" s="0"/>
      <c r="DC98" s="0"/>
      <c r="DD98" s="0"/>
      <c r="DE98" s="0"/>
      <c r="DF98" s="0"/>
      <c r="DG98" s="0"/>
      <c r="DH98" s="0"/>
      <c r="DI98" s="0"/>
      <c r="DJ98" s="0"/>
      <c r="DK98" s="0"/>
      <c r="DL98" s="0"/>
      <c r="DM98" s="0"/>
      <c r="DN98" s="0"/>
      <c r="DO98" s="0"/>
      <c r="DP98" s="0"/>
      <c r="DQ98" s="0"/>
      <c r="DR98" s="0"/>
      <c r="DS98" s="0"/>
      <c r="DT98" s="0"/>
      <c r="DU98" s="0"/>
      <c r="DV98" s="0"/>
      <c r="DW98" s="0"/>
      <c r="DX98" s="0"/>
      <c r="DY98" s="0"/>
      <c r="DZ98" s="0"/>
      <c r="EA98" s="0"/>
      <c r="EB98" s="0"/>
      <c r="EC98" s="0"/>
      <c r="ED98" s="0"/>
      <c r="EE98" s="0"/>
      <c r="EF98" s="0"/>
      <c r="EG98" s="0"/>
      <c r="EH98" s="0"/>
      <c r="EI98" s="0"/>
      <c r="EJ98" s="0"/>
      <c r="EK98" s="0"/>
      <c r="EL98" s="0"/>
      <c r="EM98" s="0"/>
      <c r="EN98" s="0"/>
      <c r="EO98" s="0"/>
      <c r="EP98" s="0"/>
      <c r="EQ98" s="0"/>
      <c r="ER98" s="0"/>
      <c r="ES98" s="0"/>
      <c r="ET98" s="0"/>
      <c r="EU98" s="0"/>
      <c r="EV98" s="0"/>
      <c r="EW98" s="0"/>
      <c r="EX98" s="0"/>
      <c r="EY98" s="0"/>
      <c r="EZ98" s="0"/>
      <c r="FA98" s="0"/>
      <c r="FB98" s="0"/>
      <c r="FC98" s="0"/>
      <c r="FD98" s="0"/>
      <c r="FE98" s="0"/>
      <c r="FF98" s="0"/>
      <c r="FG98" s="0"/>
      <c r="FH98" s="0"/>
      <c r="FI98" s="0"/>
      <c r="FJ98" s="0"/>
      <c r="FK98" s="0"/>
      <c r="FL98" s="0"/>
      <c r="FM98" s="0"/>
      <c r="FN98" s="0"/>
      <c r="FO98" s="0"/>
      <c r="FP98" s="0"/>
      <c r="FQ98" s="0"/>
      <c r="FR98" s="0"/>
      <c r="FS98" s="0"/>
      <c r="FT98" s="0"/>
      <c r="FU98" s="0"/>
      <c r="FV98" s="0"/>
      <c r="FW98" s="0"/>
      <c r="FX98" s="0"/>
      <c r="FY98" s="0"/>
      <c r="FZ98" s="0"/>
      <c r="GA98" s="0"/>
      <c r="GB98" s="0"/>
      <c r="GC98" s="0"/>
      <c r="GD98" s="0"/>
      <c r="GE98" s="0"/>
      <c r="GF98" s="0"/>
      <c r="GG98" s="0"/>
      <c r="GH98" s="0"/>
      <c r="GI98" s="0"/>
      <c r="GJ98" s="0"/>
      <c r="GK98" s="0"/>
      <c r="GL98" s="0"/>
      <c r="GM98" s="0"/>
      <c r="GN98" s="0"/>
      <c r="GO98" s="0"/>
      <c r="GP98" s="0"/>
      <c r="GQ98" s="0"/>
      <c r="GR98" s="0"/>
      <c r="GS98" s="0"/>
      <c r="GT98" s="0"/>
      <c r="GU98" s="0"/>
      <c r="GV98" s="0"/>
      <c r="GW98" s="0"/>
      <c r="GX98" s="0"/>
      <c r="GY98" s="0"/>
      <c r="GZ98" s="0"/>
      <c r="HA98" s="0"/>
      <c r="HB98" s="0"/>
      <c r="HC98" s="0"/>
      <c r="HD98" s="0"/>
      <c r="HE98" s="0"/>
      <c r="HF98" s="0"/>
      <c r="HG98" s="0"/>
      <c r="HH98" s="0"/>
      <c r="HI98" s="0"/>
      <c r="HJ98" s="0"/>
      <c r="HK98" s="0"/>
      <c r="HL98" s="0"/>
      <c r="HM98" s="0"/>
      <c r="HN98" s="0"/>
      <c r="HO98" s="0"/>
      <c r="HP98" s="0"/>
      <c r="HQ98" s="0"/>
      <c r="HR98" s="0"/>
      <c r="HS98" s="0"/>
      <c r="HT98" s="0"/>
      <c r="HU98" s="0"/>
      <c r="HV98" s="0"/>
      <c r="HW98" s="0"/>
      <c r="HX98" s="0"/>
      <c r="HY98" s="0"/>
      <c r="HZ98" s="0"/>
      <c r="IA98" s="0"/>
      <c r="IB98" s="0"/>
      <c r="IC98" s="0"/>
      <c r="ID98" s="0"/>
      <c r="IE98" s="0"/>
      <c r="IF98" s="0"/>
      <c r="IG98" s="0"/>
      <c r="IH98" s="0"/>
      <c r="II98" s="0"/>
      <c r="IJ98" s="0"/>
      <c r="IK98" s="0"/>
      <c r="IL98" s="0"/>
      <c r="IM98" s="0"/>
      <c r="IN98" s="0"/>
      <c r="IO98" s="0"/>
      <c r="IP98" s="0"/>
      <c r="IQ98" s="0"/>
      <c r="IR98" s="0"/>
      <c r="IS98" s="0"/>
      <c r="IT98" s="0"/>
      <c r="IU98" s="0"/>
      <c r="IV98" s="0"/>
      <c r="IW98" s="0"/>
      <c r="IX98" s="0"/>
      <c r="IY98" s="0"/>
      <c r="IZ98" s="0"/>
      <c r="JA98" s="0"/>
      <c r="JB98" s="0"/>
      <c r="JC98" s="0"/>
      <c r="JD98" s="0"/>
      <c r="JE98" s="0"/>
      <c r="JF98" s="0"/>
      <c r="JG98" s="0"/>
      <c r="JH98" s="0"/>
      <c r="JI98" s="0"/>
      <c r="JJ98" s="0"/>
      <c r="JK98" s="0"/>
      <c r="JL98" s="0"/>
      <c r="JM98" s="0"/>
      <c r="JN98" s="0"/>
      <c r="JO98" s="0"/>
      <c r="JP98" s="0"/>
      <c r="JQ98" s="0"/>
      <c r="JR98" s="0"/>
      <c r="JS98" s="0"/>
      <c r="JT98" s="0"/>
      <c r="JU98" s="0"/>
      <c r="JV98" s="0"/>
      <c r="JW98" s="0"/>
      <c r="JX98" s="0"/>
      <c r="JY98" s="0"/>
      <c r="JZ98" s="0"/>
      <c r="KA98" s="0"/>
      <c r="KB98" s="0"/>
      <c r="KC98" s="0"/>
      <c r="KD98" s="0"/>
      <c r="KE98" s="0"/>
      <c r="KF98" s="0"/>
      <c r="KG98" s="0"/>
      <c r="KH98" s="0"/>
      <c r="KI98" s="0"/>
      <c r="KJ98" s="0"/>
      <c r="KK98" s="0"/>
      <c r="KL98" s="0"/>
      <c r="KM98" s="0"/>
      <c r="KN98" s="0"/>
      <c r="KO98" s="0"/>
      <c r="KP98" s="0"/>
      <c r="KQ98" s="0"/>
      <c r="KR98" s="0"/>
      <c r="KS98" s="0"/>
      <c r="KT98" s="0"/>
      <c r="KU98" s="0"/>
      <c r="KV98" s="0"/>
      <c r="KW98" s="0"/>
      <c r="KX98" s="0"/>
      <c r="KY98" s="0"/>
      <c r="KZ98" s="0"/>
      <c r="LA98" s="0"/>
      <c r="LB98" s="0"/>
      <c r="LC98" s="0"/>
      <c r="LD98" s="0"/>
      <c r="LE98" s="0"/>
      <c r="LF98" s="0"/>
      <c r="LG98" s="0"/>
      <c r="LH98" s="0"/>
      <c r="LI98" s="0"/>
      <c r="LJ98" s="0"/>
      <c r="LK98" s="0"/>
      <c r="LL98" s="0"/>
      <c r="LM98" s="0"/>
      <c r="LN98" s="0"/>
      <c r="LO98" s="0"/>
      <c r="LP98" s="0"/>
      <c r="LQ98" s="0"/>
      <c r="LR98" s="0"/>
      <c r="LS98" s="0"/>
      <c r="LT98" s="0"/>
      <c r="LU98" s="0"/>
      <c r="LV98" s="0"/>
      <c r="LW98" s="0"/>
      <c r="LX98" s="0"/>
      <c r="LY98" s="0"/>
      <c r="LZ98" s="0"/>
      <c r="MA98" s="0"/>
      <c r="MB98" s="0"/>
      <c r="MC98" s="0"/>
      <c r="MD98" s="0"/>
      <c r="ME98" s="0"/>
      <c r="MF98" s="0"/>
      <c r="MG98" s="0"/>
      <c r="MH98" s="0"/>
      <c r="MI98" s="0"/>
      <c r="MJ98" s="0"/>
      <c r="MK98" s="0"/>
      <c r="ML98" s="0"/>
      <c r="MM98" s="0"/>
      <c r="MN98" s="0"/>
      <c r="MO98" s="0"/>
      <c r="MP98" s="0"/>
      <c r="MQ98" s="0"/>
      <c r="MR98" s="0"/>
      <c r="MS98" s="0"/>
      <c r="MT98" s="0"/>
      <c r="MU98" s="0"/>
      <c r="MV98" s="0"/>
      <c r="MW98" s="0"/>
      <c r="MX98" s="0"/>
      <c r="MY98" s="0"/>
      <c r="MZ98" s="0"/>
      <c r="NA98" s="0"/>
      <c r="NB98" s="0"/>
      <c r="NC98" s="0"/>
      <c r="ND98" s="0"/>
      <c r="NE98" s="0"/>
      <c r="NF98" s="0"/>
      <c r="NG98" s="0"/>
      <c r="NH98" s="0"/>
      <c r="NI98" s="0"/>
      <c r="NJ98" s="0"/>
      <c r="NK98" s="0"/>
      <c r="NL98" s="0"/>
      <c r="NM98" s="0"/>
      <c r="NN98" s="0"/>
      <c r="NO98" s="0"/>
      <c r="NP98" s="0"/>
      <c r="NQ98" s="0"/>
      <c r="NR98" s="0"/>
      <c r="NS98" s="0"/>
      <c r="NT98" s="0"/>
      <c r="NU98" s="0"/>
      <c r="NV98" s="0"/>
      <c r="NW98" s="0"/>
      <c r="NX98" s="0"/>
      <c r="NY98" s="0"/>
      <c r="NZ98" s="0"/>
      <c r="OA98" s="0"/>
      <c r="OB98" s="0"/>
      <c r="OC98" s="0"/>
      <c r="OD98" s="0"/>
      <c r="OE98" s="0"/>
      <c r="OF98" s="0"/>
      <c r="OG98" s="0"/>
      <c r="OH98" s="0"/>
      <c r="OI98" s="0"/>
      <c r="OJ98" s="0"/>
      <c r="OK98" s="0"/>
      <c r="OL98" s="0"/>
      <c r="OM98" s="0"/>
      <c r="ON98" s="0"/>
      <c r="OO98" s="0"/>
      <c r="OP98" s="0"/>
      <c r="OQ98" s="0"/>
      <c r="OR98" s="0"/>
      <c r="OS98" s="0"/>
      <c r="OT98" s="0"/>
      <c r="OU98" s="0"/>
      <c r="OV98" s="0"/>
      <c r="OW98" s="0"/>
      <c r="OX98" s="0"/>
      <c r="OY98" s="0"/>
      <c r="OZ98" s="0"/>
      <c r="PA98" s="0"/>
      <c r="PB98" s="0"/>
      <c r="PC98" s="0"/>
      <c r="PD98" s="0"/>
      <c r="PE98" s="0"/>
      <c r="PF98" s="0"/>
      <c r="PG98" s="0"/>
      <c r="PH98" s="0"/>
      <c r="PI98" s="0"/>
      <c r="PJ98" s="0"/>
      <c r="PK98" s="0"/>
      <c r="PL98" s="0"/>
      <c r="PM98" s="0"/>
      <c r="PN98" s="0"/>
      <c r="PO98" s="0"/>
      <c r="PP98" s="0"/>
      <c r="PQ98" s="0"/>
      <c r="PR98" s="0"/>
      <c r="PS98" s="0"/>
      <c r="PT98" s="0"/>
      <c r="PU98" s="0"/>
      <c r="PV98" s="0"/>
      <c r="PW98" s="0"/>
      <c r="PX98" s="0"/>
      <c r="PY98" s="0"/>
      <c r="PZ98" s="0"/>
      <c r="QA98" s="0"/>
      <c r="QB98" s="0"/>
      <c r="QC98" s="0"/>
      <c r="QD98" s="0"/>
      <c r="QE98" s="0"/>
      <c r="QF98" s="0"/>
      <c r="QG98" s="0"/>
      <c r="QH98" s="0"/>
      <c r="QI98" s="0"/>
      <c r="QJ98" s="0"/>
      <c r="QK98" s="0"/>
      <c r="QL98" s="0"/>
      <c r="QM98" s="0"/>
      <c r="QN98" s="0"/>
      <c r="QO98" s="0"/>
      <c r="QP98" s="0"/>
      <c r="QQ98" s="0"/>
      <c r="QR98" s="0"/>
      <c r="QS98" s="0"/>
      <c r="QT98" s="0"/>
      <c r="QU98" s="0"/>
      <c r="QV98" s="0"/>
      <c r="QW98" s="0"/>
      <c r="QX98" s="0"/>
      <c r="QY98" s="0"/>
      <c r="QZ98" s="0"/>
      <c r="RA98" s="0"/>
      <c r="RB98" s="0"/>
      <c r="RC98" s="0"/>
      <c r="RD98" s="0"/>
      <c r="RE98" s="0"/>
      <c r="RF98" s="0"/>
      <c r="RG98" s="0"/>
      <c r="RH98" s="0"/>
      <c r="RI98" s="0"/>
      <c r="RJ98" s="0"/>
      <c r="RK98" s="0"/>
      <c r="RL98" s="0"/>
      <c r="RM98" s="0"/>
      <c r="RN98" s="0"/>
      <c r="RO98" s="0"/>
      <c r="RP98" s="0"/>
      <c r="RQ98" s="0"/>
      <c r="RR98" s="0"/>
      <c r="RS98" s="0"/>
      <c r="RT98" s="0"/>
      <c r="RU98" s="0"/>
      <c r="RV98" s="0"/>
      <c r="RW98" s="0"/>
      <c r="RX98" s="0"/>
      <c r="RY98" s="0"/>
      <c r="RZ98" s="0"/>
      <c r="SA98" s="0"/>
      <c r="SB98" s="0"/>
      <c r="SC98" s="0"/>
      <c r="SD98" s="0"/>
      <c r="SE98" s="0"/>
      <c r="SF98" s="0"/>
      <c r="SG98" s="0"/>
      <c r="SH98" s="0"/>
      <c r="SI98" s="0"/>
      <c r="SJ98" s="0"/>
      <c r="SK98" s="0"/>
      <c r="SL98" s="0"/>
      <c r="SM98" s="0"/>
      <c r="SN98" s="0"/>
      <c r="SO98" s="0"/>
      <c r="SP98" s="0"/>
      <c r="SQ98" s="0"/>
      <c r="SR98" s="0"/>
      <c r="SS98" s="0"/>
      <c r="ST98" s="0"/>
      <c r="SU98" s="0"/>
      <c r="SV98" s="0"/>
      <c r="SW98" s="0"/>
      <c r="SX98" s="0"/>
      <c r="SY98" s="0"/>
      <c r="SZ98" s="0"/>
      <c r="TA98" s="0"/>
      <c r="TB98" s="0"/>
      <c r="TC98" s="0"/>
      <c r="TD98" s="0"/>
      <c r="TE98" s="0"/>
      <c r="TF98" s="0"/>
      <c r="TG98" s="0"/>
      <c r="TH98" s="0"/>
      <c r="TI98" s="0"/>
      <c r="TJ98" s="0"/>
      <c r="TK98" s="0"/>
      <c r="TL98" s="0"/>
      <c r="TM98" s="0"/>
      <c r="TN98" s="0"/>
      <c r="TO98" s="0"/>
      <c r="TP98" s="0"/>
      <c r="TQ98" s="0"/>
      <c r="TR98" s="0"/>
      <c r="TS98" s="0"/>
      <c r="TT98" s="0"/>
      <c r="TU98" s="0"/>
      <c r="TV98" s="0"/>
      <c r="TW98" s="0"/>
      <c r="TX98" s="0"/>
      <c r="TY98" s="0"/>
      <c r="TZ98" s="0"/>
      <c r="UA98" s="0"/>
      <c r="UB98" s="0"/>
      <c r="UC98" s="0"/>
      <c r="UD98" s="0"/>
      <c r="UE98" s="0"/>
      <c r="UF98" s="0"/>
      <c r="UG98" s="0"/>
      <c r="UH98" s="0"/>
      <c r="UI98" s="0"/>
      <c r="UJ98" s="0"/>
      <c r="UK98" s="0"/>
      <c r="UL98" s="0"/>
      <c r="UM98" s="0"/>
      <c r="UN98" s="0"/>
      <c r="UO98" s="0"/>
      <c r="UP98" s="0"/>
      <c r="UQ98" s="0"/>
      <c r="UR98" s="0"/>
      <c r="US98" s="0"/>
      <c r="UT98" s="0"/>
      <c r="UU98" s="0"/>
      <c r="UV98" s="0"/>
      <c r="UW98" s="0"/>
      <c r="UX98" s="0"/>
      <c r="UY98" s="0"/>
      <c r="UZ98" s="0"/>
      <c r="VA98" s="0"/>
      <c r="VB98" s="0"/>
      <c r="VC98" s="0"/>
      <c r="VD98" s="0"/>
      <c r="VE98" s="0"/>
      <c r="VF98" s="0"/>
      <c r="VG98" s="0"/>
      <c r="VH98" s="0"/>
      <c r="VI98" s="0"/>
      <c r="VJ98" s="0"/>
      <c r="VK98" s="0"/>
      <c r="VL98" s="0"/>
      <c r="VM98" s="0"/>
      <c r="VN98" s="0"/>
      <c r="VO98" s="0"/>
      <c r="VP98" s="0"/>
      <c r="VQ98" s="0"/>
      <c r="VR98" s="0"/>
      <c r="VS98" s="0"/>
      <c r="VT98" s="0"/>
      <c r="VU98" s="0"/>
      <c r="VV98" s="0"/>
      <c r="VW98" s="0"/>
      <c r="VX98" s="0"/>
      <c r="VY98" s="0"/>
      <c r="VZ98" s="0"/>
      <c r="WA98" s="0"/>
      <c r="WB98" s="0"/>
      <c r="WC98" s="0"/>
      <c r="WD98" s="0"/>
      <c r="WE98" s="0"/>
      <c r="WF98" s="0"/>
      <c r="WG98" s="0"/>
      <c r="WH98" s="0"/>
      <c r="WI98" s="0"/>
      <c r="WJ98" s="0"/>
      <c r="WK98" s="0"/>
      <c r="WL98" s="0"/>
      <c r="WM98" s="0"/>
      <c r="WN98" s="0"/>
      <c r="WO98" s="0"/>
      <c r="WP98" s="0"/>
      <c r="WQ98" s="0"/>
      <c r="WR98" s="0"/>
      <c r="WS98" s="0"/>
      <c r="WT98" s="0"/>
      <c r="WU98" s="0"/>
      <c r="WV98" s="0"/>
      <c r="WW98" s="0"/>
      <c r="WX98" s="0"/>
      <c r="WY98" s="0"/>
      <c r="WZ98" s="0"/>
      <c r="XA98" s="0"/>
      <c r="XB98" s="0"/>
      <c r="XC98" s="0"/>
      <c r="XD98" s="0"/>
      <c r="XE98" s="0"/>
      <c r="XF98" s="0"/>
      <c r="XG98" s="0"/>
      <c r="XH98" s="0"/>
      <c r="XI98" s="0"/>
      <c r="XJ98" s="0"/>
      <c r="XK98" s="0"/>
      <c r="XL98" s="0"/>
      <c r="XM98" s="0"/>
      <c r="XN98" s="0"/>
      <c r="XO98" s="0"/>
      <c r="XP98" s="0"/>
      <c r="XQ98" s="0"/>
      <c r="XR98" s="0"/>
      <c r="XS98" s="0"/>
      <c r="XT98" s="0"/>
      <c r="XU98" s="0"/>
      <c r="XV98" s="0"/>
      <c r="XW98" s="0"/>
      <c r="XX98" s="0"/>
      <c r="XY98" s="0"/>
      <c r="XZ98" s="0"/>
      <c r="YA98" s="0"/>
      <c r="YB98" s="0"/>
      <c r="YC98" s="0"/>
      <c r="YD98" s="0"/>
      <c r="YE98" s="0"/>
      <c r="YF98" s="0"/>
      <c r="YG98" s="0"/>
      <c r="YH98" s="0"/>
      <c r="YI98" s="0"/>
      <c r="YJ98" s="0"/>
      <c r="YK98" s="0"/>
      <c r="YL98" s="0"/>
      <c r="YM98" s="0"/>
      <c r="YN98" s="0"/>
      <c r="YO98" s="0"/>
      <c r="YP98" s="0"/>
      <c r="YQ98" s="0"/>
      <c r="YR98" s="0"/>
      <c r="YS98" s="0"/>
      <c r="YT98" s="0"/>
      <c r="YU98" s="0"/>
      <c r="YV98" s="0"/>
      <c r="YW98" s="0"/>
      <c r="YX98" s="0"/>
      <c r="YY98" s="0"/>
      <c r="YZ98" s="0"/>
      <c r="ZA98" s="0"/>
      <c r="ZB98" s="0"/>
      <c r="ZC98" s="0"/>
      <c r="ZD98" s="0"/>
      <c r="ZE98" s="0"/>
      <c r="ZF98" s="0"/>
      <c r="ZG98" s="0"/>
      <c r="ZH98" s="0"/>
      <c r="ZI98" s="0"/>
      <c r="ZJ98" s="0"/>
      <c r="ZK98" s="0"/>
      <c r="ZL98" s="0"/>
      <c r="ZM98" s="0"/>
      <c r="ZN98" s="0"/>
      <c r="ZO98" s="0"/>
      <c r="ZP98" s="0"/>
      <c r="ZQ98" s="0"/>
      <c r="ZR98" s="0"/>
      <c r="ZS98" s="0"/>
      <c r="ZT98" s="0"/>
      <c r="ZU98" s="0"/>
      <c r="ZV98" s="0"/>
      <c r="ZW98" s="0"/>
      <c r="ZX98" s="0"/>
      <c r="ZY98" s="0"/>
      <c r="ZZ98" s="0"/>
      <c r="AAA98" s="0"/>
      <c r="AAB98" s="0"/>
      <c r="AAC98" s="0"/>
      <c r="AAD98" s="0"/>
      <c r="AAE98" s="0"/>
      <c r="AAF98" s="0"/>
      <c r="AAG98" s="0"/>
      <c r="AAH98" s="0"/>
      <c r="AAI98" s="0"/>
      <c r="AAJ98" s="0"/>
      <c r="AAK98" s="0"/>
      <c r="AAL98" s="0"/>
      <c r="AAM98" s="0"/>
      <c r="AAN98" s="0"/>
      <c r="AAO98" s="0"/>
      <c r="AAP98" s="0"/>
      <c r="AAQ98" s="0"/>
      <c r="AAR98" s="0"/>
      <c r="AAS98" s="0"/>
      <c r="AAT98" s="0"/>
      <c r="AAU98" s="0"/>
      <c r="AAV98" s="0"/>
      <c r="AAW98" s="0"/>
      <c r="AAX98" s="0"/>
      <c r="AAY98" s="0"/>
      <c r="AAZ98" s="0"/>
      <c r="ABA98" s="0"/>
      <c r="ABB98" s="0"/>
      <c r="ABC98" s="0"/>
      <c r="ABD98" s="0"/>
      <c r="ABE98" s="0"/>
      <c r="ABF98" s="0"/>
      <c r="ABG98" s="0"/>
      <c r="ABH98" s="0"/>
      <c r="ABI98" s="0"/>
      <c r="ABJ98" s="0"/>
      <c r="ABK98" s="0"/>
      <c r="ABL98" s="0"/>
      <c r="ABM98" s="0"/>
      <c r="ABN98" s="0"/>
      <c r="ABO98" s="0"/>
      <c r="ABP98" s="0"/>
      <c r="ABQ98" s="0"/>
      <c r="ABR98" s="0"/>
      <c r="ABS98" s="0"/>
      <c r="ABT98" s="0"/>
      <c r="ABU98" s="0"/>
      <c r="ABV98" s="0"/>
      <c r="ABW98" s="0"/>
      <c r="ABX98" s="0"/>
      <c r="ABY98" s="0"/>
      <c r="ABZ98" s="0"/>
      <c r="ACA98" s="0"/>
      <c r="ACB98" s="0"/>
      <c r="ACC98" s="0"/>
      <c r="ACD98" s="0"/>
      <c r="ACE98" s="0"/>
      <c r="ACF98" s="0"/>
      <c r="ACG98" s="0"/>
      <c r="ACH98" s="0"/>
      <c r="ACI98" s="0"/>
      <c r="ACJ98" s="0"/>
      <c r="ACK98" s="0"/>
      <c r="ACL98" s="0"/>
      <c r="ACM98" s="0"/>
      <c r="ACN98" s="0"/>
      <c r="ACO98" s="0"/>
      <c r="ACP98" s="0"/>
      <c r="ACQ98" s="0"/>
      <c r="ACR98" s="0"/>
      <c r="ACS98" s="0"/>
      <c r="ACT98" s="0"/>
      <c r="ACU98" s="0"/>
      <c r="ACV98" s="0"/>
      <c r="ACW98" s="0"/>
      <c r="ACX98" s="0"/>
      <c r="ACY98" s="0"/>
      <c r="ACZ98" s="0"/>
      <c r="ADA98" s="0"/>
      <c r="ADB98" s="0"/>
      <c r="ADC98" s="0"/>
      <c r="ADD98" s="0"/>
      <c r="ADE98" s="0"/>
      <c r="ADF98" s="0"/>
      <c r="ADG98" s="0"/>
      <c r="ADH98" s="0"/>
      <c r="ADI98" s="0"/>
      <c r="ADJ98" s="0"/>
      <c r="ADK98" s="0"/>
      <c r="ADL98" s="0"/>
      <c r="ADM98" s="0"/>
      <c r="ADN98" s="0"/>
      <c r="ADO98" s="0"/>
      <c r="ADP98" s="0"/>
      <c r="ADQ98" s="0"/>
      <c r="ADR98" s="0"/>
      <c r="ADS98" s="0"/>
      <c r="ADT98" s="0"/>
      <c r="ADU98" s="0"/>
      <c r="ADV98" s="0"/>
      <c r="ADW98" s="0"/>
      <c r="ADX98" s="0"/>
      <c r="ADY98" s="0"/>
      <c r="ADZ98" s="0"/>
      <c r="AEA98" s="0"/>
      <c r="AEB98" s="0"/>
      <c r="AEC98" s="0"/>
      <c r="AED98" s="0"/>
      <c r="AEE98" s="0"/>
      <c r="AEF98" s="0"/>
      <c r="AEG98" s="0"/>
      <c r="AEH98" s="0"/>
      <c r="AEI98" s="0"/>
      <c r="AEJ98" s="0"/>
      <c r="AEK98" s="0"/>
      <c r="AEL98" s="0"/>
      <c r="AEM98" s="0"/>
      <c r="AEN98" s="0"/>
      <c r="AEO98" s="0"/>
      <c r="AEP98" s="0"/>
      <c r="AEQ98" s="0"/>
      <c r="AER98" s="0"/>
      <c r="AES98" s="0"/>
      <c r="AET98" s="0"/>
      <c r="AEU98" s="0"/>
      <c r="AEV98" s="0"/>
      <c r="AEW98" s="0"/>
      <c r="AEX98" s="0"/>
      <c r="AEY98" s="0"/>
      <c r="AEZ98" s="0"/>
      <c r="AFA98" s="0"/>
      <c r="AFB98" s="0"/>
      <c r="AFC98" s="0"/>
      <c r="AFD98" s="0"/>
      <c r="AFE98" s="0"/>
      <c r="AFF98" s="0"/>
      <c r="AFG98" s="0"/>
      <c r="AFH98" s="0"/>
      <c r="AFI98" s="0"/>
      <c r="AFJ98" s="0"/>
      <c r="AFK98" s="0"/>
      <c r="AFL98" s="0"/>
      <c r="AFM98" s="0"/>
      <c r="AFN98" s="0"/>
      <c r="AFO98" s="0"/>
      <c r="AFP98" s="0"/>
      <c r="AFQ98" s="0"/>
      <c r="AFR98" s="0"/>
      <c r="AFS98" s="0"/>
      <c r="AFT98" s="0"/>
      <c r="AFU98" s="0"/>
      <c r="AFV98" s="0"/>
      <c r="AFW98" s="0"/>
      <c r="AFX98" s="0"/>
      <c r="AFY98" s="0"/>
      <c r="AFZ98" s="0"/>
      <c r="AGA98" s="0"/>
      <c r="AGB98" s="0"/>
      <c r="AGC98" s="0"/>
      <c r="AGD98" s="0"/>
      <c r="AGE98" s="0"/>
      <c r="AGF98" s="0"/>
      <c r="AGG98" s="0"/>
      <c r="AGH98" s="0"/>
      <c r="AGI98" s="0"/>
      <c r="AGJ98" s="0"/>
      <c r="AGK98" s="0"/>
      <c r="AGL98" s="0"/>
      <c r="AGM98" s="0"/>
      <c r="AGN98" s="0"/>
      <c r="AGO98" s="0"/>
      <c r="AGP98" s="0"/>
      <c r="AGQ98" s="0"/>
      <c r="AGR98" s="0"/>
      <c r="AGS98" s="0"/>
      <c r="AGT98" s="0"/>
      <c r="AGU98" s="0"/>
      <c r="AGV98" s="0"/>
      <c r="AGW98" s="0"/>
      <c r="AGX98" s="0"/>
      <c r="AGY98" s="0"/>
      <c r="AGZ98" s="0"/>
      <c r="AHA98" s="0"/>
      <c r="AHB98" s="0"/>
      <c r="AHC98" s="0"/>
      <c r="AHD98" s="0"/>
      <c r="AHE98" s="0"/>
      <c r="AHF98" s="0"/>
      <c r="AHG98" s="0"/>
      <c r="AHH98" s="0"/>
      <c r="AHI98" s="0"/>
      <c r="AHJ98" s="0"/>
      <c r="AHK98" s="0"/>
      <c r="AHL98" s="0"/>
      <c r="AHM98" s="0"/>
      <c r="AHN98" s="0"/>
      <c r="AHO98" s="0"/>
      <c r="AHP98" s="0"/>
      <c r="AHQ98" s="0"/>
      <c r="AHR98" s="0"/>
      <c r="AHS98" s="0"/>
      <c r="AHT98" s="0"/>
      <c r="AHU98" s="0"/>
      <c r="AHV98" s="0"/>
      <c r="AHW98" s="0"/>
      <c r="AHX98" s="0"/>
      <c r="AHY98" s="0"/>
      <c r="AHZ98" s="0"/>
      <c r="AIA98" s="0"/>
      <c r="AIB98" s="0"/>
      <c r="AIC98" s="0"/>
      <c r="AID98" s="0"/>
      <c r="AIE98" s="0"/>
      <c r="AIF98" s="0"/>
      <c r="AIG98" s="0"/>
      <c r="AIH98" s="0"/>
      <c r="AII98" s="0"/>
      <c r="AIJ98" s="0"/>
      <c r="AIK98" s="0"/>
      <c r="AIL98" s="0"/>
      <c r="AIM98" s="0"/>
      <c r="AIN98" s="0"/>
      <c r="AIO98" s="0"/>
      <c r="AIP98" s="0"/>
      <c r="AIQ98" s="0"/>
      <c r="AIR98" s="0"/>
      <c r="AIS98" s="0"/>
      <c r="AIT98" s="0"/>
      <c r="AIU98" s="0"/>
      <c r="AIV98" s="0"/>
      <c r="AIW98" s="0"/>
      <c r="AIX98" s="0"/>
      <c r="AIY98" s="0"/>
      <c r="AIZ98" s="0"/>
      <c r="AJA98" s="0"/>
      <c r="AJB98" s="0"/>
      <c r="AJC98" s="0"/>
      <c r="AJD98" s="0"/>
      <c r="AJE98" s="0"/>
      <c r="AJF98" s="0"/>
      <c r="AJG98" s="0"/>
      <c r="AJH98" s="0"/>
      <c r="AJI98" s="0"/>
      <c r="AJJ98" s="0"/>
      <c r="AJK98" s="0"/>
      <c r="AJL98" s="0"/>
      <c r="AJM98" s="0"/>
      <c r="AJN98" s="0"/>
      <c r="AJO98" s="0"/>
      <c r="AJP98" s="0"/>
      <c r="AJQ98" s="0"/>
      <c r="AJR98" s="0"/>
      <c r="AJS98" s="0"/>
      <c r="AJT98" s="0"/>
      <c r="AJU98" s="0"/>
      <c r="AJV98" s="0"/>
      <c r="AJW98" s="0"/>
      <c r="AJX98" s="0"/>
      <c r="AJY98" s="0"/>
      <c r="AJZ98" s="0"/>
      <c r="AKA98" s="0"/>
      <c r="AKB98" s="0"/>
      <c r="AKC98" s="0"/>
      <c r="AKD98" s="0"/>
      <c r="AKE98" s="0"/>
      <c r="AKF98" s="0"/>
      <c r="AKG98" s="0"/>
      <c r="AKH98" s="0"/>
      <c r="AKI98" s="0"/>
      <c r="AKJ98" s="0"/>
      <c r="AKK98" s="0"/>
      <c r="AKL98" s="0"/>
      <c r="AKM98" s="0"/>
      <c r="AKN98" s="0"/>
      <c r="AKO98" s="0"/>
      <c r="AKP98" s="0"/>
      <c r="AKQ98" s="0"/>
      <c r="AKR98" s="0"/>
      <c r="AKS98" s="0"/>
      <c r="AKT98" s="0"/>
      <c r="AKU98" s="0"/>
      <c r="AKV98" s="0"/>
      <c r="AKW98" s="0"/>
      <c r="AKX98" s="0"/>
      <c r="AKY98" s="0"/>
      <c r="AKZ98" s="0"/>
      <c r="ALA98" s="0"/>
      <c r="ALB98" s="0"/>
      <c r="ALC98" s="0"/>
      <c r="ALD98" s="0"/>
      <c r="ALE98" s="0"/>
      <c r="ALF98" s="0"/>
      <c r="ALG98" s="0"/>
      <c r="ALH98" s="0"/>
      <c r="ALI98" s="0"/>
      <c r="ALJ98" s="0"/>
      <c r="ALK98" s="0"/>
      <c r="ALL98" s="0"/>
      <c r="ALM98" s="0"/>
      <c r="ALN98" s="0"/>
      <c r="ALO98" s="0"/>
      <c r="ALP98" s="0"/>
      <c r="ALQ98" s="0"/>
      <c r="ALR98" s="0"/>
      <c r="ALS98" s="0"/>
      <c r="ALT98" s="0"/>
      <c r="ALU98" s="0"/>
      <c r="ALV98" s="0"/>
      <c r="ALW98" s="0"/>
      <c r="ALX98" s="0"/>
      <c r="ALY98" s="0"/>
      <c r="ALZ98" s="0"/>
      <c r="AMA98" s="0"/>
      <c r="AMB98" s="0"/>
      <c r="AMC98" s="0"/>
      <c r="AMD98" s="0"/>
      <c r="AME98" s="0"/>
      <c r="AMF98" s="0"/>
      <c r="AMG98" s="0"/>
      <c r="AMH98" s="0"/>
      <c r="AMI98" s="0"/>
      <c r="AMJ98" s="0"/>
    </row>
    <row r="99" customFormat="false" ht="15.75" hidden="false" customHeight="false" outlineLevel="0" collapsed="false">
      <c r="A99" s="136"/>
      <c r="B99" s="35"/>
      <c r="C99" s="35"/>
      <c r="D99" s="35"/>
      <c r="E99" s="35"/>
      <c r="F99" s="35" t="n">
        <v>1</v>
      </c>
      <c r="G99" s="35" t="n">
        <v>5000</v>
      </c>
      <c r="H99" s="35" t="n">
        <f aca="false">G99*F99</f>
        <v>5000</v>
      </c>
      <c r="I99" s="36" t="s">
        <v>2641</v>
      </c>
      <c r="J99" s="37" t="n">
        <v>5000</v>
      </c>
      <c r="K99" s="35" t="n">
        <v>0</v>
      </c>
      <c r="L99" s="35"/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0"/>
      <c r="BD99" s="0"/>
      <c r="BE99" s="0"/>
      <c r="BF99" s="0"/>
      <c r="BG99" s="0"/>
      <c r="BH99" s="0"/>
      <c r="BI99" s="0"/>
      <c r="BJ99" s="0"/>
      <c r="BK99" s="0"/>
      <c r="BL99" s="0"/>
      <c r="BM99" s="0"/>
      <c r="BN99" s="0"/>
      <c r="BO99" s="0"/>
      <c r="BP99" s="0"/>
      <c r="BQ99" s="0"/>
      <c r="BR99" s="0"/>
      <c r="BS99" s="0"/>
      <c r="BT99" s="0"/>
      <c r="BU99" s="0"/>
      <c r="BV99" s="0"/>
      <c r="BW99" s="0"/>
      <c r="BX99" s="0"/>
      <c r="BY99" s="0"/>
      <c r="BZ99" s="0"/>
      <c r="CA99" s="0"/>
      <c r="CB99" s="0"/>
      <c r="CC99" s="0"/>
      <c r="CD99" s="0"/>
      <c r="CE99" s="0"/>
      <c r="CF99" s="0"/>
      <c r="CG99" s="0"/>
      <c r="CH99" s="0"/>
      <c r="CI99" s="0"/>
      <c r="CJ99" s="0"/>
      <c r="CK99" s="0"/>
      <c r="CL99" s="0"/>
      <c r="CM99" s="0"/>
      <c r="CN99" s="0"/>
      <c r="CO99" s="0"/>
      <c r="CP99" s="0"/>
      <c r="CQ99" s="0"/>
      <c r="CR99" s="0"/>
      <c r="CS99" s="0"/>
      <c r="CT99" s="0"/>
      <c r="CU99" s="0"/>
      <c r="CV99" s="0"/>
      <c r="CW99" s="0"/>
      <c r="CX99" s="0"/>
      <c r="CY99" s="0"/>
      <c r="CZ99" s="0"/>
      <c r="DA99" s="0"/>
      <c r="DB99" s="0"/>
      <c r="DC99" s="0"/>
      <c r="DD99" s="0"/>
      <c r="DE99" s="0"/>
      <c r="DF99" s="0"/>
      <c r="DG99" s="0"/>
      <c r="DH99" s="0"/>
      <c r="DI99" s="0"/>
      <c r="DJ99" s="0"/>
      <c r="DK99" s="0"/>
      <c r="DL99" s="0"/>
      <c r="DM99" s="0"/>
      <c r="DN99" s="0"/>
      <c r="DO99" s="0"/>
      <c r="DP99" s="0"/>
      <c r="DQ99" s="0"/>
      <c r="DR99" s="0"/>
      <c r="DS99" s="0"/>
      <c r="DT99" s="0"/>
      <c r="DU99" s="0"/>
      <c r="DV99" s="0"/>
      <c r="DW99" s="0"/>
      <c r="DX99" s="0"/>
      <c r="DY99" s="0"/>
      <c r="DZ99" s="0"/>
      <c r="EA99" s="0"/>
      <c r="EB99" s="0"/>
      <c r="EC99" s="0"/>
      <c r="ED99" s="0"/>
      <c r="EE99" s="0"/>
      <c r="EF99" s="0"/>
      <c r="EG99" s="0"/>
      <c r="EH99" s="0"/>
      <c r="EI99" s="0"/>
      <c r="EJ99" s="0"/>
      <c r="EK99" s="0"/>
      <c r="EL99" s="0"/>
      <c r="EM99" s="0"/>
      <c r="EN99" s="0"/>
      <c r="EO99" s="0"/>
      <c r="EP99" s="0"/>
      <c r="EQ99" s="0"/>
      <c r="ER99" s="0"/>
      <c r="ES99" s="0"/>
      <c r="ET99" s="0"/>
      <c r="EU99" s="0"/>
      <c r="EV99" s="0"/>
      <c r="EW99" s="0"/>
      <c r="EX99" s="0"/>
      <c r="EY99" s="0"/>
      <c r="EZ99" s="0"/>
      <c r="FA99" s="0"/>
      <c r="FB99" s="0"/>
      <c r="FC99" s="0"/>
      <c r="FD99" s="0"/>
      <c r="FE99" s="0"/>
      <c r="FF99" s="0"/>
      <c r="FG99" s="0"/>
      <c r="FH99" s="0"/>
      <c r="FI99" s="0"/>
      <c r="FJ99" s="0"/>
      <c r="FK99" s="0"/>
      <c r="FL99" s="0"/>
      <c r="FM99" s="0"/>
      <c r="FN99" s="0"/>
      <c r="FO99" s="0"/>
      <c r="FP99" s="0"/>
      <c r="FQ99" s="0"/>
      <c r="FR99" s="0"/>
      <c r="FS99" s="0"/>
      <c r="FT99" s="0"/>
      <c r="FU99" s="0"/>
      <c r="FV99" s="0"/>
      <c r="FW99" s="0"/>
      <c r="FX99" s="0"/>
      <c r="FY99" s="0"/>
      <c r="FZ99" s="0"/>
      <c r="GA99" s="0"/>
      <c r="GB99" s="0"/>
      <c r="GC99" s="0"/>
      <c r="GD99" s="0"/>
      <c r="GE99" s="0"/>
      <c r="GF99" s="0"/>
      <c r="GG99" s="0"/>
      <c r="GH99" s="0"/>
      <c r="GI99" s="0"/>
      <c r="GJ99" s="0"/>
      <c r="GK99" s="0"/>
      <c r="GL99" s="0"/>
      <c r="GM99" s="0"/>
      <c r="GN99" s="0"/>
      <c r="GO99" s="0"/>
      <c r="GP99" s="0"/>
      <c r="GQ99" s="0"/>
      <c r="GR99" s="0"/>
      <c r="GS99" s="0"/>
      <c r="GT99" s="0"/>
      <c r="GU99" s="0"/>
      <c r="GV99" s="0"/>
      <c r="GW99" s="0"/>
      <c r="GX99" s="0"/>
      <c r="GY99" s="0"/>
      <c r="GZ99" s="0"/>
      <c r="HA99" s="0"/>
      <c r="HB99" s="0"/>
      <c r="HC99" s="0"/>
      <c r="HD99" s="0"/>
      <c r="HE99" s="0"/>
      <c r="HF99" s="0"/>
      <c r="HG99" s="0"/>
      <c r="HH99" s="0"/>
      <c r="HI99" s="0"/>
      <c r="HJ99" s="0"/>
      <c r="HK99" s="0"/>
      <c r="HL99" s="0"/>
      <c r="HM99" s="0"/>
      <c r="HN99" s="0"/>
      <c r="HO99" s="0"/>
      <c r="HP99" s="0"/>
      <c r="HQ99" s="0"/>
      <c r="HR99" s="0"/>
      <c r="HS99" s="0"/>
      <c r="HT99" s="0"/>
      <c r="HU99" s="0"/>
      <c r="HV99" s="0"/>
      <c r="HW99" s="0"/>
      <c r="HX99" s="0"/>
      <c r="HY99" s="0"/>
      <c r="HZ99" s="0"/>
      <c r="IA99" s="0"/>
      <c r="IB99" s="0"/>
      <c r="IC99" s="0"/>
      <c r="ID99" s="0"/>
      <c r="IE99" s="0"/>
      <c r="IF99" s="0"/>
      <c r="IG99" s="0"/>
      <c r="IH99" s="0"/>
      <c r="II99" s="0"/>
      <c r="IJ99" s="0"/>
      <c r="IK99" s="0"/>
      <c r="IL99" s="0"/>
      <c r="IM99" s="0"/>
      <c r="IN99" s="0"/>
      <c r="IO99" s="0"/>
      <c r="IP99" s="0"/>
      <c r="IQ99" s="0"/>
      <c r="IR99" s="0"/>
      <c r="IS99" s="0"/>
      <c r="IT99" s="0"/>
      <c r="IU99" s="0"/>
      <c r="IV99" s="0"/>
      <c r="IW99" s="0"/>
      <c r="IX99" s="0"/>
      <c r="IY99" s="0"/>
      <c r="IZ99" s="0"/>
      <c r="JA99" s="0"/>
      <c r="JB99" s="0"/>
      <c r="JC99" s="0"/>
      <c r="JD99" s="0"/>
      <c r="JE99" s="0"/>
      <c r="JF99" s="0"/>
      <c r="JG99" s="0"/>
      <c r="JH99" s="0"/>
      <c r="JI99" s="0"/>
      <c r="JJ99" s="0"/>
      <c r="JK99" s="0"/>
      <c r="JL99" s="0"/>
      <c r="JM99" s="0"/>
      <c r="JN99" s="0"/>
      <c r="JO99" s="0"/>
      <c r="JP99" s="0"/>
      <c r="JQ99" s="0"/>
      <c r="JR99" s="0"/>
      <c r="JS99" s="0"/>
      <c r="JT99" s="0"/>
      <c r="JU99" s="0"/>
      <c r="JV99" s="0"/>
      <c r="JW99" s="0"/>
      <c r="JX99" s="0"/>
      <c r="JY99" s="0"/>
      <c r="JZ99" s="0"/>
      <c r="KA99" s="0"/>
      <c r="KB99" s="0"/>
      <c r="KC99" s="0"/>
      <c r="KD99" s="0"/>
      <c r="KE99" s="0"/>
      <c r="KF99" s="0"/>
      <c r="KG99" s="0"/>
      <c r="KH99" s="0"/>
      <c r="KI99" s="0"/>
      <c r="KJ99" s="0"/>
      <c r="KK99" s="0"/>
      <c r="KL99" s="0"/>
      <c r="KM99" s="0"/>
      <c r="KN99" s="0"/>
      <c r="KO99" s="0"/>
      <c r="KP99" s="0"/>
      <c r="KQ99" s="0"/>
      <c r="KR99" s="0"/>
      <c r="KS99" s="0"/>
      <c r="KT99" s="0"/>
      <c r="KU99" s="0"/>
      <c r="KV99" s="0"/>
      <c r="KW99" s="0"/>
      <c r="KX99" s="0"/>
      <c r="KY99" s="0"/>
      <c r="KZ99" s="0"/>
      <c r="LA99" s="0"/>
      <c r="LB99" s="0"/>
      <c r="LC99" s="0"/>
      <c r="LD99" s="0"/>
      <c r="LE99" s="0"/>
      <c r="LF99" s="0"/>
      <c r="LG99" s="0"/>
      <c r="LH99" s="0"/>
      <c r="LI99" s="0"/>
      <c r="LJ99" s="0"/>
      <c r="LK99" s="0"/>
      <c r="LL99" s="0"/>
      <c r="LM99" s="0"/>
      <c r="LN99" s="0"/>
      <c r="LO99" s="0"/>
      <c r="LP99" s="0"/>
      <c r="LQ99" s="0"/>
      <c r="LR99" s="0"/>
      <c r="LS99" s="0"/>
      <c r="LT99" s="0"/>
      <c r="LU99" s="0"/>
      <c r="LV99" s="0"/>
      <c r="LW99" s="0"/>
      <c r="LX99" s="0"/>
      <c r="LY99" s="0"/>
      <c r="LZ99" s="0"/>
      <c r="MA99" s="0"/>
      <c r="MB99" s="0"/>
      <c r="MC99" s="0"/>
      <c r="MD99" s="0"/>
      <c r="ME99" s="0"/>
      <c r="MF99" s="0"/>
      <c r="MG99" s="0"/>
      <c r="MH99" s="0"/>
      <c r="MI99" s="0"/>
      <c r="MJ99" s="0"/>
      <c r="MK99" s="0"/>
      <c r="ML99" s="0"/>
      <c r="MM99" s="0"/>
      <c r="MN99" s="0"/>
      <c r="MO99" s="0"/>
      <c r="MP99" s="0"/>
      <c r="MQ99" s="0"/>
      <c r="MR99" s="0"/>
      <c r="MS99" s="0"/>
      <c r="MT99" s="0"/>
      <c r="MU99" s="0"/>
      <c r="MV99" s="0"/>
      <c r="MW99" s="0"/>
      <c r="MX99" s="0"/>
      <c r="MY99" s="0"/>
      <c r="MZ99" s="0"/>
      <c r="NA99" s="0"/>
      <c r="NB99" s="0"/>
      <c r="NC99" s="0"/>
      <c r="ND99" s="0"/>
      <c r="NE99" s="0"/>
      <c r="NF99" s="0"/>
      <c r="NG99" s="0"/>
      <c r="NH99" s="0"/>
      <c r="NI99" s="0"/>
      <c r="NJ99" s="0"/>
      <c r="NK99" s="0"/>
      <c r="NL99" s="0"/>
      <c r="NM99" s="0"/>
      <c r="NN99" s="0"/>
      <c r="NO99" s="0"/>
      <c r="NP99" s="0"/>
      <c r="NQ99" s="0"/>
      <c r="NR99" s="0"/>
      <c r="NS99" s="0"/>
      <c r="NT99" s="0"/>
      <c r="NU99" s="0"/>
      <c r="NV99" s="0"/>
      <c r="NW99" s="0"/>
      <c r="NX99" s="0"/>
      <c r="NY99" s="0"/>
      <c r="NZ99" s="0"/>
      <c r="OA99" s="0"/>
      <c r="OB99" s="0"/>
      <c r="OC99" s="0"/>
      <c r="OD99" s="0"/>
      <c r="OE99" s="0"/>
      <c r="OF99" s="0"/>
      <c r="OG99" s="0"/>
      <c r="OH99" s="0"/>
      <c r="OI99" s="0"/>
      <c r="OJ99" s="0"/>
      <c r="OK99" s="0"/>
      <c r="OL99" s="0"/>
      <c r="OM99" s="0"/>
      <c r="ON99" s="0"/>
      <c r="OO99" s="0"/>
      <c r="OP99" s="0"/>
      <c r="OQ99" s="0"/>
      <c r="OR99" s="0"/>
      <c r="OS99" s="0"/>
      <c r="OT99" s="0"/>
      <c r="OU99" s="0"/>
      <c r="OV99" s="0"/>
      <c r="OW99" s="0"/>
      <c r="OX99" s="0"/>
      <c r="OY99" s="0"/>
      <c r="OZ99" s="0"/>
      <c r="PA99" s="0"/>
      <c r="PB99" s="0"/>
      <c r="PC99" s="0"/>
      <c r="PD99" s="0"/>
      <c r="PE99" s="0"/>
      <c r="PF99" s="0"/>
      <c r="PG99" s="0"/>
      <c r="PH99" s="0"/>
      <c r="PI99" s="0"/>
      <c r="PJ99" s="0"/>
      <c r="PK99" s="0"/>
      <c r="PL99" s="0"/>
      <c r="PM99" s="0"/>
      <c r="PN99" s="0"/>
      <c r="PO99" s="0"/>
      <c r="PP99" s="0"/>
      <c r="PQ99" s="0"/>
      <c r="PR99" s="0"/>
      <c r="PS99" s="0"/>
      <c r="PT99" s="0"/>
      <c r="PU99" s="0"/>
      <c r="PV99" s="0"/>
      <c r="PW99" s="0"/>
      <c r="PX99" s="0"/>
      <c r="PY99" s="0"/>
      <c r="PZ99" s="0"/>
      <c r="QA99" s="0"/>
      <c r="QB99" s="0"/>
      <c r="QC99" s="0"/>
      <c r="QD99" s="0"/>
      <c r="QE99" s="0"/>
      <c r="QF99" s="0"/>
      <c r="QG99" s="0"/>
      <c r="QH99" s="0"/>
      <c r="QI99" s="0"/>
      <c r="QJ99" s="0"/>
      <c r="QK99" s="0"/>
      <c r="QL99" s="0"/>
      <c r="QM99" s="0"/>
      <c r="QN99" s="0"/>
      <c r="QO99" s="0"/>
      <c r="QP99" s="0"/>
      <c r="QQ99" s="0"/>
      <c r="QR99" s="0"/>
      <c r="QS99" s="0"/>
      <c r="QT99" s="0"/>
      <c r="QU99" s="0"/>
      <c r="QV99" s="0"/>
      <c r="QW99" s="0"/>
      <c r="QX99" s="0"/>
      <c r="QY99" s="0"/>
      <c r="QZ99" s="0"/>
      <c r="RA99" s="0"/>
      <c r="RB99" s="0"/>
      <c r="RC99" s="0"/>
      <c r="RD99" s="0"/>
      <c r="RE99" s="0"/>
      <c r="RF99" s="0"/>
      <c r="RG99" s="0"/>
      <c r="RH99" s="0"/>
      <c r="RI99" s="0"/>
      <c r="RJ99" s="0"/>
      <c r="RK99" s="0"/>
      <c r="RL99" s="0"/>
      <c r="RM99" s="0"/>
      <c r="RN99" s="0"/>
      <c r="RO99" s="0"/>
      <c r="RP99" s="0"/>
      <c r="RQ99" s="0"/>
      <c r="RR99" s="0"/>
      <c r="RS99" s="0"/>
      <c r="RT99" s="0"/>
      <c r="RU99" s="0"/>
      <c r="RV99" s="0"/>
      <c r="RW99" s="0"/>
      <c r="RX99" s="0"/>
      <c r="RY99" s="0"/>
      <c r="RZ99" s="0"/>
      <c r="SA99" s="0"/>
      <c r="SB99" s="0"/>
      <c r="SC99" s="0"/>
      <c r="SD99" s="0"/>
      <c r="SE99" s="0"/>
      <c r="SF99" s="0"/>
      <c r="SG99" s="0"/>
      <c r="SH99" s="0"/>
      <c r="SI99" s="0"/>
      <c r="SJ99" s="0"/>
      <c r="SK99" s="0"/>
      <c r="SL99" s="0"/>
      <c r="SM99" s="0"/>
      <c r="SN99" s="0"/>
      <c r="SO99" s="0"/>
      <c r="SP99" s="0"/>
      <c r="SQ99" s="0"/>
      <c r="SR99" s="0"/>
      <c r="SS99" s="0"/>
      <c r="ST99" s="0"/>
      <c r="SU99" s="0"/>
      <c r="SV99" s="0"/>
      <c r="SW99" s="0"/>
      <c r="SX99" s="0"/>
      <c r="SY99" s="0"/>
      <c r="SZ99" s="0"/>
      <c r="TA99" s="0"/>
      <c r="TB99" s="0"/>
      <c r="TC99" s="0"/>
      <c r="TD99" s="0"/>
      <c r="TE99" s="0"/>
      <c r="TF99" s="0"/>
      <c r="TG99" s="0"/>
      <c r="TH99" s="0"/>
      <c r="TI99" s="0"/>
      <c r="TJ99" s="0"/>
      <c r="TK99" s="0"/>
      <c r="TL99" s="0"/>
      <c r="TM99" s="0"/>
      <c r="TN99" s="0"/>
      <c r="TO99" s="0"/>
      <c r="TP99" s="0"/>
      <c r="TQ99" s="0"/>
      <c r="TR99" s="0"/>
      <c r="TS99" s="0"/>
      <c r="TT99" s="0"/>
      <c r="TU99" s="0"/>
      <c r="TV99" s="0"/>
      <c r="TW99" s="0"/>
      <c r="TX99" s="0"/>
      <c r="TY99" s="0"/>
      <c r="TZ99" s="0"/>
      <c r="UA99" s="0"/>
      <c r="UB99" s="0"/>
      <c r="UC99" s="0"/>
      <c r="UD99" s="0"/>
      <c r="UE99" s="0"/>
      <c r="UF99" s="0"/>
      <c r="UG99" s="0"/>
      <c r="UH99" s="0"/>
      <c r="UI99" s="0"/>
      <c r="UJ99" s="0"/>
      <c r="UK99" s="0"/>
      <c r="UL99" s="0"/>
      <c r="UM99" s="0"/>
      <c r="UN99" s="0"/>
      <c r="UO99" s="0"/>
      <c r="UP99" s="0"/>
      <c r="UQ99" s="0"/>
      <c r="UR99" s="0"/>
      <c r="US99" s="0"/>
      <c r="UT99" s="0"/>
      <c r="UU99" s="0"/>
      <c r="UV99" s="0"/>
      <c r="UW99" s="0"/>
      <c r="UX99" s="0"/>
      <c r="UY99" s="0"/>
      <c r="UZ99" s="0"/>
      <c r="VA99" s="0"/>
      <c r="VB99" s="0"/>
      <c r="VC99" s="0"/>
      <c r="VD99" s="0"/>
      <c r="VE99" s="0"/>
      <c r="VF99" s="0"/>
      <c r="VG99" s="0"/>
      <c r="VH99" s="0"/>
      <c r="VI99" s="0"/>
      <c r="VJ99" s="0"/>
      <c r="VK99" s="0"/>
      <c r="VL99" s="0"/>
      <c r="VM99" s="0"/>
      <c r="VN99" s="0"/>
      <c r="VO99" s="0"/>
      <c r="VP99" s="0"/>
      <c r="VQ99" s="0"/>
      <c r="VR99" s="0"/>
      <c r="VS99" s="0"/>
      <c r="VT99" s="0"/>
      <c r="VU99" s="0"/>
      <c r="VV99" s="0"/>
      <c r="VW99" s="0"/>
      <c r="VX99" s="0"/>
      <c r="VY99" s="0"/>
      <c r="VZ99" s="0"/>
      <c r="WA99" s="0"/>
      <c r="WB99" s="0"/>
      <c r="WC99" s="0"/>
      <c r="WD99" s="0"/>
      <c r="WE99" s="0"/>
      <c r="WF99" s="0"/>
      <c r="WG99" s="0"/>
      <c r="WH99" s="0"/>
      <c r="WI99" s="0"/>
      <c r="WJ99" s="0"/>
      <c r="WK99" s="0"/>
      <c r="WL99" s="0"/>
      <c r="WM99" s="0"/>
      <c r="WN99" s="0"/>
      <c r="WO99" s="0"/>
      <c r="WP99" s="0"/>
      <c r="WQ99" s="0"/>
      <c r="WR99" s="0"/>
      <c r="WS99" s="0"/>
      <c r="WT99" s="0"/>
      <c r="WU99" s="0"/>
      <c r="WV99" s="0"/>
      <c r="WW99" s="0"/>
      <c r="WX99" s="0"/>
      <c r="WY99" s="0"/>
      <c r="WZ99" s="0"/>
      <c r="XA99" s="0"/>
      <c r="XB99" s="0"/>
      <c r="XC99" s="0"/>
      <c r="XD99" s="0"/>
      <c r="XE99" s="0"/>
      <c r="XF99" s="0"/>
      <c r="XG99" s="0"/>
      <c r="XH99" s="0"/>
      <c r="XI99" s="0"/>
      <c r="XJ99" s="0"/>
      <c r="XK99" s="0"/>
      <c r="XL99" s="0"/>
      <c r="XM99" s="0"/>
      <c r="XN99" s="0"/>
      <c r="XO99" s="0"/>
      <c r="XP99" s="0"/>
      <c r="XQ99" s="0"/>
      <c r="XR99" s="0"/>
      <c r="XS99" s="0"/>
      <c r="XT99" s="0"/>
      <c r="XU99" s="0"/>
      <c r="XV99" s="0"/>
      <c r="XW99" s="0"/>
      <c r="XX99" s="0"/>
      <c r="XY99" s="0"/>
      <c r="XZ99" s="0"/>
      <c r="YA99" s="0"/>
      <c r="YB99" s="0"/>
      <c r="YC99" s="0"/>
      <c r="YD99" s="0"/>
      <c r="YE99" s="0"/>
      <c r="YF99" s="0"/>
      <c r="YG99" s="0"/>
      <c r="YH99" s="0"/>
      <c r="YI99" s="0"/>
      <c r="YJ99" s="0"/>
      <c r="YK99" s="0"/>
      <c r="YL99" s="0"/>
      <c r="YM99" s="0"/>
      <c r="YN99" s="0"/>
      <c r="YO99" s="0"/>
      <c r="YP99" s="0"/>
      <c r="YQ99" s="0"/>
      <c r="YR99" s="0"/>
      <c r="YS99" s="0"/>
      <c r="YT99" s="0"/>
      <c r="YU99" s="0"/>
      <c r="YV99" s="0"/>
      <c r="YW99" s="0"/>
      <c r="YX99" s="0"/>
      <c r="YY99" s="0"/>
      <c r="YZ99" s="0"/>
      <c r="ZA99" s="0"/>
      <c r="ZB99" s="0"/>
      <c r="ZC99" s="0"/>
      <c r="ZD99" s="0"/>
      <c r="ZE99" s="0"/>
      <c r="ZF99" s="0"/>
      <c r="ZG99" s="0"/>
      <c r="ZH99" s="0"/>
      <c r="ZI99" s="0"/>
      <c r="ZJ99" s="0"/>
      <c r="ZK99" s="0"/>
      <c r="ZL99" s="0"/>
      <c r="ZM99" s="0"/>
      <c r="ZN99" s="0"/>
      <c r="ZO99" s="0"/>
      <c r="ZP99" s="0"/>
      <c r="ZQ99" s="0"/>
      <c r="ZR99" s="0"/>
      <c r="ZS99" s="0"/>
      <c r="ZT99" s="0"/>
      <c r="ZU99" s="0"/>
      <c r="ZV99" s="0"/>
      <c r="ZW99" s="0"/>
      <c r="ZX99" s="0"/>
      <c r="ZY99" s="0"/>
      <c r="ZZ99" s="0"/>
      <c r="AAA99" s="0"/>
      <c r="AAB99" s="0"/>
      <c r="AAC99" s="0"/>
      <c r="AAD99" s="0"/>
      <c r="AAE99" s="0"/>
      <c r="AAF99" s="0"/>
      <c r="AAG99" s="0"/>
      <c r="AAH99" s="0"/>
      <c r="AAI99" s="0"/>
      <c r="AAJ99" s="0"/>
      <c r="AAK99" s="0"/>
      <c r="AAL99" s="0"/>
      <c r="AAM99" s="0"/>
      <c r="AAN99" s="0"/>
      <c r="AAO99" s="0"/>
      <c r="AAP99" s="0"/>
      <c r="AAQ99" s="0"/>
      <c r="AAR99" s="0"/>
      <c r="AAS99" s="0"/>
      <c r="AAT99" s="0"/>
      <c r="AAU99" s="0"/>
      <c r="AAV99" s="0"/>
      <c r="AAW99" s="0"/>
      <c r="AAX99" s="0"/>
      <c r="AAY99" s="0"/>
      <c r="AAZ99" s="0"/>
      <c r="ABA99" s="0"/>
      <c r="ABB99" s="0"/>
      <c r="ABC99" s="0"/>
      <c r="ABD99" s="0"/>
      <c r="ABE99" s="0"/>
      <c r="ABF99" s="0"/>
      <c r="ABG99" s="0"/>
      <c r="ABH99" s="0"/>
      <c r="ABI99" s="0"/>
      <c r="ABJ99" s="0"/>
      <c r="ABK99" s="0"/>
      <c r="ABL99" s="0"/>
      <c r="ABM99" s="0"/>
      <c r="ABN99" s="0"/>
      <c r="ABO99" s="0"/>
      <c r="ABP99" s="0"/>
      <c r="ABQ99" s="0"/>
      <c r="ABR99" s="0"/>
      <c r="ABS99" s="0"/>
      <c r="ABT99" s="0"/>
      <c r="ABU99" s="0"/>
      <c r="ABV99" s="0"/>
      <c r="ABW99" s="0"/>
      <c r="ABX99" s="0"/>
      <c r="ABY99" s="0"/>
      <c r="ABZ99" s="0"/>
      <c r="ACA99" s="0"/>
      <c r="ACB99" s="0"/>
      <c r="ACC99" s="0"/>
      <c r="ACD99" s="0"/>
      <c r="ACE99" s="0"/>
      <c r="ACF99" s="0"/>
      <c r="ACG99" s="0"/>
      <c r="ACH99" s="0"/>
      <c r="ACI99" s="0"/>
      <c r="ACJ99" s="0"/>
      <c r="ACK99" s="0"/>
      <c r="ACL99" s="0"/>
      <c r="ACM99" s="0"/>
      <c r="ACN99" s="0"/>
      <c r="ACO99" s="0"/>
      <c r="ACP99" s="0"/>
      <c r="ACQ99" s="0"/>
      <c r="ACR99" s="0"/>
      <c r="ACS99" s="0"/>
      <c r="ACT99" s="0"/>
      <c r="ACU99" s="0"/>
      <c r="ACV99" s="0"/>
      <c r="ACW99" s="0"/>
      <c r="ACX99" s="0"/>
      <c r="ACY99" s="0"/>
      <c r="ACZ99" s="0"/>
      <c r="ADA99" s="0"/>
      <c r="ADB99" s="0"/>
      <c r="ADC99" s="0"/>
      <c r="ADD99" s="0"/>
      <c r="ADE99" s="0"/>
      <c r="ADF99" s="0"/>
      <c r="ADG99" s="0"/>
      <c r="ADH99" s="0"/>
      <c r="ADI99" s="0"/>
      <c r="ADJ99" s="0"/>
      <c r="ADK99" s="0"/>
      <c r="ADL99" s="0"/>
      <c r="ADM99" s="0"/>
      <c r="ADN99" s="0"/>
      <c r="ADO99" s="0"/>
      <c r="ADP99" s="0"/>
      <c r="ADQ99" s="0"/>
      <c r="ADR99" s="0"/>
      <c r="ADS99" s="0"/>
      <c r="ADT99" s="0"/>
      <c r="ADU99" s="0"/>
      <c r="ADV99" s="0"/>
      <c r="ADW99" s="0"/>
      <c r="ADX99" s="0"/>
      <c r="ADY99" s="0"/>
      <c r="ADZ99" s="0"/>
      <c r="AEA99" s="0"/>
      <c r="AEB99" s="0"/>
      <c r="AEC99" s="0"/>
      <c r="AED99" s="0"/>
      <c r="AEE99" s="0"/>
      <c r="AEF99" s="0"/>
      <c r="AEG99" s="0"/>
      <c r="AEH99" s="0"/>
      <c r="AEI99" s="0"/>
      <c r="AEJ99" s="0"/>
      <c r="AEK99" s="0"/>
      <c r="AEL99" s="0"/>
      <c r="AEM99" s="0"/>
      <c r="AEN99" s="0"/>
      <c r="AEO99" s="0"/>
      <c r="AEP99" s="0"/>
      <c r="AEQ99" s="0"/>
      <c r="AER99" s="0"/>
      <c r="AES99" s="0"/>
      <c r="AET99" s="0"/>
      <c r="AEU99" s="0"/>
      <c r="AEV99" s="0"/>
      <c r="AEW99" s="0"/>
      <c r="AEX99" s="0"/>
      <c r="AEY99" s="0"/>
      <c r="AEZ99" s="0"/>
      <c r="AFA99" s="0"/>
      <c r="AFB99" s="0"/>
      <c r="AFC99" s="0"/>
      <c r="AFD99" s="0"/>
      <c r="AFE99" s="0"/>
      <c r="AFF99" s="0"/>
      <c r="AFG99" s="0"/>
      <c r="AFH99" s="0"/>
      <c r="AFI99" s="0"/>
      <c r="AFJ99" s="0"/>
      <c r="AFK99" s="0"/>
      <c r="AFL99" s="0"/>
      <c r="AFM99" s="0"/>
      <c r="AFN99" s="0"/>
      <c r="AFO99" s="0"/>
      <c r="AFP99" s="0"/>
      <c r="AFQ99" s="0"/>
      <c r="AFR99" s="0"/>
      <c r="AFS99" s="0"/>
      <c r="AFT99" s="0"/>
      <c r="AFU99" s="0"/>
      <c r="AFV99" s="0"/>
      <c r="AFW99" s="0"/>
      <c r="AFX99" s="0"/>
      <c r="AFY99" s="0"/>
      <c r="AFZ99" s="0"/>
      <c r="AGA99" s="0"/>
      <c r="AGB99" s="0"/>
      <c r="AGC99" s="0"/>
      <c r="AGD99" s="0"/>
      <c r="AGE99" s="0"/>
      <c r="AGF99" s="0"/>
      <c r="AGG99" s="0"/>
      <c r="AGH99" s="0"/>
      <c r="AGI99" s="0"/>
      <c r="AGJ99" s="0"/>
      <c r="AGK99" s="0"/>
      <c r="AGL99" s="0"/>
      <c r="AGM99" s="0"/>
      <c r="AGN99" s="0"/>
      <c r="AGO99" s="0"/>
      <c r="AGP99" s="0"/>
      <c r="AGQ99" s="0"/>
      <c r="AGR99" s="0"/>
      <c r="AGS99" s="0"/>
      <c r="AGT99" s="0"/>
      <c r="AGU99" s="0"/>
      <c r="AGV99" s="0"/>
      <c r="AGW99" s="0"/>
      <c r="AGX99" s="0"/>
      <c r="AGY99" s="0"/>
      <c r="AGZ99" s="0"/>
      <c r="AHA99" s="0"/>
      <c r="AHB99" s="0"/>
      <c r="AHC99" s="0"/>
      <c r="AHD99" s="0"/>
      <c r="AHE99" s="0"/>
      <c r="AHF99" s="0"/>
      <c r="AHG99" s="0"/>
      <c r="AHH99" s="0"/>
      <c r="AHI99" s="0"/>
      <c r="AHJ99" s="0"/>
      <c r="AHK99" s="0"/>
      <c r="AHL99" s="0"/>
      <c r="AHM99" s="0"/>
      <c r="AHN99" s="0"/>
      <c r="AHO99" s="0"/>
      <c r="AHP99" s="0"/>
      <c r="AHQ99" s="0"/>
      <c r="AHR99" s="0"/>
      <c r="AHS99" s="0"/>
      <c r="AHT99" s="0"/>
      <c r="AHU99" s="0"/>
      <c r="AHV99" s="0"/>
      <c r="AHW99" s="0"/>
      <c r="AHX99" s="0"/>
      <c r="AHY99" s="0"/>
      <c r="AHZ99" s="0"/>
      <c r="AIA99" s="0"/>
      <c r="AIB99" s="0"/>
      <c r="AIC99" s="0"/>
      <c r="AID99" s="0"/>
      <c r="AIE99" s="0"/>
      <c r="AIF99" s="0"/>
      <c r="AIG99" s="0"/>
      <c r="AIH99" s="0"/>
      <c r="AII99" s="0"/>
      <c r="AIJ99" s="0"/>
      <c r="AIK99" s="0"/>
      <c r="AIL99" s="0"/>
      <c r="AIM99" s="0"/>
      <c r="AIN99" s="0"/>
      <c r="AIO99" s="0"/>
      <c r="AIP99" s="0"/>
      <c r="AIQ99" s="0"/>
      <c r="AIR99" s="0"/>
      <c r="AIS99" s="0"/>
      <c r="AIT99" s="0"/>
      <c r="AIU99" s="0"/>
      <c r="AIV99" s="0"/>
      <c r="AIW99" s="0"/>
      <c r="AIX99" s="0"/>
      <c r="AIY99" s="0"/>
      <c r="AIZ99" s="0"/>
      <c r="AJA99" s="0"/>
      <c r="AJB99" s="0"/>
      <c r="AJC99" s="0"/>
      <c r="AJD99" s="0"/>
      <c r="AJE99" s="0"/>
      <c r="AJF99" s="0"/>
      <c r="AJG99" s="0"/>
      <c r="AJH99" s="0"/>
      <c r="AJI99" s="0"/>
      <c r="AJJ99" s="0"/>
      <c r="AJK99" s="0"/>
      <c r="AJL99" s="0"/>
      <c r="AJM99" s="0"/>
      <c r="AJN99" s="0"/>
      <c r="AJO99" s="0"/>
      <c r="AJP99" s="0"/>
      <c r="AJQ99" s="0"/>
      <c r="AJR99" s="0"/>
      <c r="AJS99" s="0"/>
      <c r="AJT99" s="0"/>
      <c r="AJU99" s="0"/>
      <c r="AJV99" s="0"/>
      <c r="AJW99" s="0"/>
      <c r="AJX99" s="0"/>
      <c r="AJY99" s="0"/>
      <c r="AJZ99" s="0"/>
      <c r="AKA99" s="0"/>
      <c r="AKB99" s="0"/>
      <c r="AKC99" s="0"/>
      <c r="AKD99" s="0"/>
      <c r="AKE99" s="0"/>
      <c r="AKF99" s="0"/>
      <c r="AKG99" s="0"/>
      <c r="AKH99" s="0"/>
      <c r="AKI99" s="0"/>
      <c r="AKJ99" s="0"/>
      <c r="AKK99" s="0"/>
      <c r="AKL99" s="0"/>
      <c r="AKM99" s="0"/>
      <c r="AKN99" s="0"/>
      <c r="AKO99" s="0"/>
      <c r="AKP99" s="0"/>
      <c r="AKQ99" s="0"/>
      <c r="AKR99" s="0"/>
      <c r="AKS99" s="0"/>
      <c r="AKT99" s="0"/>
      <c r="AKU99" s="0"/>
      <c r="AKV99" s="0"/>
      <c r="AKW99" s="0"/>
      <c r="AKX99" s="0"/>
      <c r="AKY99" s="0"/>
      <c r="AKZ99" s="0"/>
      <c r="ALA99" s="0"/>
      <c r="ALB99" s="0"/>
      <c r="ALC99" s="0"/>
      <c r="ALD99" s="0"/>
      <c r="ALE99" s="0"/>
      <c r="ALF99" s="0"/>
      <c r="ALG99" s="0"/>
      <c r="ALH99" s="0"/>
      <c r="ALI99" s="0"/>
      <c r="ALJ99" s="0"/>
      <c r="ALK99" s="0"/>
      <c r="ALL99" s="0"/>
      <c r="ALM99" s="0"/>
      <c r="ALN99" s="0"/>
      <c r="ALO99" s="0"/>
      <c r="ALP99" s="0"/>
      <c r="ALQ99" s="0"/>
      <c r="ALR99" s="0"/>
      <c r="ALS99" s="0"/>
      <c r="ALT99" s="0"/>
      <c r="ALU99" s="0"/>
      <c r="ALV99" s="0"/>
      <c r="ALW99" s="0"/>
      <c r="ALX99" s="0"/>
      <c r="ALY99" s="0"/>
      <c r="ALZ99" s="0"/>
      <c r="AMA99" s="0"/>
      <c r="AMB99" s="0"/>
      <c r="AMC99" s="0"/>
      <c r="AMD99" s="0"/>
      <c r="AME99" s="0"/>
      <c r="AMF99" s="0"/>
      <c r="AMG99" s="0"/>
      <c r="AMH99" s="0"/>
      <c r="AMI99" s="0"/>
      <c r="AMJ99" s="0"/>
    </row>
    <row r="100" customFormat="false" ht="15.75" hidden="false" customHeight="false" outlineLevel="0" collapsed="false">
      <c r="A100" s="136"/>
      <c r="B100" s="35"/>
      <c r="C100" s="35"/>
      <c r="D100" s="35"/>
      <c r="E100" s="35"/>
      <c r="F100" s="35" t="n">
        <v>7</v>
      </c>
      <c r="G100" s="35" t="n">
        <v>4470</v>
      </c>
      <c r="H100" s="35" t="n">
        <f aca="false">G100*F100</f>
        <v>31290</v>
      </c>
      <c r="I100" s="36" t="s">
        <v>2642</v>
      </c>
      <c r="J100" s="37" t="n">
        <v>31290</v>
      </c>
      <c r="K100" s="35" t="n">
        <v>0</v>
      </c>
      <c r="L100" s="35"/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0"/>
      <c r="BD100" s="0"/>
      <c r="BE100" s="0"/>
      <c r="BF100" s="0"/>
      <c r="BG100" s="0"/>
      <c r="BH100" s="0"/>
      <c r="BI100" s="0"/>
      <c r="BJ100" s="0"/>
      <c r="BK100" s="0"/>
      <c r="BL100" s="0"/>
      <c r="BM100" s="0"/>
      <c r="BN100" s="0"/>
      <c r="BO100" s="0"/>
      <c r="BP100" s="0"/>
      <c r="BQ100" s="0"/>
      <c r="BR100" s="0"/>
      <c r="BS100" s="0"/>
      <c r="BT100" s="0"/>
      <c r="BU100" s="0"/>
      <c r="BV100" s="0"/>
      <c r="BW100" s="0"/>
      <c r="BX100" s="0"/>
      <c r="BY100" s="0"/>
      <c r="BZ100" s="0"/>
      <c r="CA100" s="0"/>
      <c r="CB100" s="0"/>
      <c r="CC100" s="0"/>
      <c r="CD100" s="0"/>
      <c r="CE100" s="0"/>
      <c r="CF100" s="0"/>
      <c r="CG100" s="0"/>
      <c r="CH100" s="0"/>
      <c r="CI100" s="0"/>
      <c r="CJ100" s="0"/>
      <c r="CK100" s="0"/>
      <c r="CL100" s="0"/>
      <c r="CM100" s="0"/>
      <c r="CN100" s="0"/>
      <c r="CO100" s="0"/>
      <c r="CP100" s="0"/>
      <c r="CQ100" s="0"/>
      <c r="CR100" s="0"/>
      <c r="CS100" s="0"/>
      <c r="CT100" s="0"/>
      <c r="CU100" s="0"/>
      <c r="CV100" s="0"/>
      <c r="CW100" s="0"/>
      <c r="CX100" s="0"/>
      <c r="CY100" s="0"/>
      <c r="CZ100" s="0"/>
      <c r="DA100" s="0"/>
      <c r="DB100" s="0"/>
      <c r="DC100" s="0"/>
      <c r="DD100" s="0"/>
      <c r="DE100" s="0"/>
      <c r="DF100" s="0"/>
      <c r="DG100" s="0"/>
      <c r="DH100" s="0"/>
      <c r="DI100" s="0"/>
      <c r="DJ100" s="0"/>
      <c r="DK100" s="0"/>
      <c r="DL100" s="0"/>
      <c r="DM100" s="0"/>
      <c r="DN100" s="0"/>
      <c r="DO100" s="0"/>
      <c r="DP100" s="0"/>
      <c r="DQ100" s="0"/>
      <c r="DR100" s="0"/>
      <c r="DS100" s="0"/>
      <c r="DT100" s="0"/>
      <c r="DU100" s="0"/>
      <c r="DV100" s="0"/>
      <c r="DW100" s="0"/>
      <c r="DX100" s="0"/>
      <c r="DY100" s="0"/>
      <c r="DZ100" s="0"/>
      <c r="EA100" s="0"/>
      <c r="EB100" s="0"/>
      <c r="EC100" s="0"/>
      <c r="ED100" s="0"/>
      <c r="EE100" s="0"/>
      <c r="EF100" s="0"/>
      <c r="EG100" s="0"/>
      <c r="EH100" s="0"/>
      <c r="EI100" s="0"/>
      <c r="EJ100" s="0"/>
      <c r="EK100" s="0"/>
      <c r="EL100" s="0"/>
      <c r="EM100" s="0"/>
      <c r="EN100" s="0"/>
      <c r="EO100" s="0"/>
      <c r="EP100" s="0"/>
      <c r="EQ100" s="0"/>
      <c r="ER100" s="0"/>
      <c r="ES100" s="0"/>
      <c r="ET100" s="0"/>
      <c r="EU100" s="0"/>
      <c r="EV100" s="0"/>
      <c r="EW100" s="0"/>
      <c r="EX100" s="0"/>
      <c r="EY100" s="0"/>
      <c r="EZ100" s="0"/>
      <c r="FA100" s="0"/>
      <c r="FB100" s="0"/>
      <c r="FC100" s="0"/>
      <c r="FD100" s="0"/>
      <c r="FE100" s="0"/>
      <c r="FF100" s="0"/>
      <c r="FG100" s="0"/>
      <c r="FH100" s="0"/>
      <c r="FI100" s="0"/>
      <c r="FJ100" s="0"/>
      <c r="FK100" s="0"/>
      <c r="FL100" s="0"/>
      <c r="FM100" s="0"/>
      <c r="FN100" s="0"/>
      <c r="FO100" s="0"/>
      <c r="FP100" s="0"/>
      <c r="FQ100" s="0"/>
      <c r="FR100" s="0"/>
      <c r="FS100" s="0"/>
      <c r="FT100" s="0"/>
      <c r="FU100" s="0"/>
      <c r="FV100" s="0"/>
      <c r="FW100" s="0"/>
      <c r="FX100" s="0"/>
      <c r="FY100" s="0"/>
      <c r="FZ100" s="0"/>
      <c r="GA100" s="0"/>
      <c r="GB100" s="0"/>
      <c r="GC100" s="0"/>
      <c r="GD100" s="0"/>
      <c r="GE100" s="0"/>
      <c r="GF100" s="0"/>
      <c r="GG100" s="0"/>
      <c r="GH100" s="0"/>
      <c r="GI100" s="0"/>
      <c r="GJ100" s="0"/>
      <c r="GK100" s="0"/>
      <c r="GL100" s="0"/>
      <c r="GM100" s="0"/>
      <c r="GN100" s="0"/>
      <c r="GO100" s="0"/>
      <c r="GP100" s="0"/>
      <c r="GQ100" s="0"/>
      <c r="GR100" s="0"/>
      <c r="GS100" s="0"/>
      <c r="GT100" s="0"/>
      <c r="GU100" s="0"/>
      <c r="GV100" s="0"/>
      <c r="GW100" s="0"/>
      <c r="GX100" s="0"/>
      <c r="GY100" s="0"/>
      <c r="GZ100" s="0"/>
      <c r="HA100" s="0"/>
      <c r="HB100" s="0"/>
      <c r="HC100" s="0"/>
      <c r="HD100" s="0"/>
      <c r="HE100" s="0"/>
      <c r="HF100" s="0"/>
      <c r="HG100" s="0"/>
      <c r="HH100" s="0"/>
      <c r="HI100" s="0"/>
      <c r="HJ100" s="0"/>
      <c r="HK100" s="0"/>
      <c r="HL100" s="0"/>
      <c r="HM100" s="0"/>
      <c r="HN100" s="0"/>
      <c r="HO100" s="0"/>
      <c r="HP100" s="0"/>
      <c r="HQ100" s="0"/>
      <c r="HR100" s="0"/>
      <c r="HS100" s="0"/>
      <c r="HT100" s="0"/>
      <c r="HU100" s="0"/>
      <c r="HV100" s="0"/>
      <c r="HW100" s="0"/>
      <c r="HX100" s="0"/>
      <c r="HY100" s="0"/>
      <c r="HZ100" s="0"/>
      <c r="IA100" s="0"/>
      <c r="IB100" s="0"/>
      <c r="IC100" s="0"/>
      <c r="ID100" s="0"/>
      <c r="IE100" s="0"/>
      <c r="IF100" s="0"/>
      <c r="IG100" s="0"/>
      <c r="IH100" s="0"/>
      <c r="II100" s="0"/>
      <c r="IJ100" s="0"/>
      <c r="IK100" s="0"/>
      <c r="IL100" s="0"/>
      <c r="IM100" s="0"/>
      <c r="IN100" s="0"/>
      <c r="IO100" s="0"/>
      <c r="IP100" s="0"/>
      <c r="IQ100" s="0"/>
      <c r="IR100" s="0"/>
      <c r="IS100" s="0"/>
      <c r="IT100" s="0"/>
      <c r="IU100" s="0"/>
      <c r="IV100" s="0"/>
      <c r="IW100" s="0"/>
      <c r="IX100" s="0"/>
      <c r="IY100" s="0"/>
      <c r="IZ100" s="0"/>
      <c r="JA100" s="0"/>
      <c r="JB100" s="0"/>
      <c r="JC100" s="0"/>
      <c r="JD100" s="0"/>
      <c r="JE100" s="0"/>
      <c r="JF100" s="0"/>
      <c r="JG100" s="0"/>
      <c r="JH100" s="0"/>
      <c r="JI100" s="0"/>
      <c r="JJ100" s="0"/>
      <c r="JK100" s="0"/>
      <c r="JL100" s="0"/>
      <c r="JM100" s="0"/>
      <c r="JN100" s="0"/>
      <c r="JO100" s="0"/>
      <c r="JP100" s="0"/>
      <c r="JQ100" s="0"/>
      <c r="JR100" s="0"/>
      <c r="JS100" s="0"/>
      <c r="JT100" s="0"/>
      <c r="JU100" s="0"/>
      <c r="JV100" s="0"/>
      <c r="JW100" s="0"/>
      <c r="JX100" s="0"/>
      <c r="JY100" s="0"/>
      <c r="JZ100" s="0"/>
      <c r="KA100" s="0"/>
      <c r="KB100" s="0"/>
      <c r="KC100" s="0"/>
      <c r="KD100" s="0"/>
      <c r="KE100" s="0"/>
      <c r="KF100" s="0"/>
      <c r="KG100" s="0"/>
      <c r="KH100" s="0"/>
      <c r="KI100" s="0"/>
      <c r="KJ100" s="0"/>
      <c r="KK100" s="0"/>
      <c r="KL100" s="0"/>
      <c r="KM100" s="0"/>
      <c r="KN100" s="0"/>
      <c r="KO100" s="0"/>
      <c r="KP100" s="0"/>
      <c r="KQ100" s="0"/>
      <c r="KR100" s="0"/>
      <c r="KS100" s="0"/>
      <c r="KT100" s="0"/>
      <c r="KU100" s="0"/>
      <c r="KV100" s="0"/>
      <c r="KW100" s="0"/>
      <c r="KX100" s="0"/>
      <c r="KY100" s="0"/>
      <c r="KZ100" s="0"/>
      <c r="LA100" s="0"/>
      <c r="LB100" s="0"/>
      <c r="LC100" s="0"/>
      <c r="LD100" s="0"/>
      <c r="LE100" s="0"/>
      <c r="LF100" s="0"/>
      <c r="LG100" s="0"/>
      <c r="LH100" s="0"/>
      <c r="LI100" s="0"/>
      <c r="LJ100" s="0"/>
      <c r="LK100" s="0"/>
      <c r="LL100" s="0"/>
      <c r="LM100" s="0"/>
      <c r="LN100" s="0"/>
      <c r="LO100" s="0"/>
      <c r="LP100" s="0"/>
      <c r="LQ100" s="0"/>
      <c r="LR100" s="0"/>
      <c r="LS100" s="0"/>
      <c r="LT100" s="0"/>
      <c r="LU100" s="0"/>
      <c r="LV100" s="0"/>
      <c r="LW100" s="0"/>
      <c r="LX100" s="0"/>
      <c r="LY100" s="0"/>
      <c r="LZ100" s="0"/>
      <c r="MA100" s="0"/>
      <c r="MB100" s="0"/>
      <c r="MC100" s="0"/>
      <c r="MD100" s="0"/>
      <c r="ME100" s="0"/>
      <c r="MF100" s="0"/>
      <c r="MG100" s="0"/>
      <c r="MH100" s="0"/>
      <c r="MI100" s="0"/>
      <c r="MJ100" s="0"/>
      <c r="MK100" s="0"/>
      <c r="ML100" s="0"/>
      <c r="MM100" s="0"/>
      <c r="MN100" s="0"/>
      <c r="MO100" s="0"/>
      <c r="MP100" s="0"/>
      <c r="MQ100" s="0"/>
      <c r="MR100" s="0"/>
      <c r="MS100" s="0"/>
      <c r="MT100" s="0"/>
      <c r="MU100" s="0"/>
      <c r="MV100" s="0"/>
      <c r="MW100" s="0"/>
      <c r="MX100" s="0"/>
      <c r="MY100" s="0"/>
      <c r="MZ100" s="0"/>
      <c r="NA100" s="0"/>
      <c r="NB100" s="0"/>
      <c r="NC100" s="0"/>
      <c r="ND100" s="0"/>
      <c r="NE100" s="0"/>
      <c r="NF100" s="0"/>
      <c r="NG100" s="0"/>
      <c r="NH100" s="0"/>
      <c r="NI100" s="0"/>
      <c r="NJ100" s="0"/>
      <c r="NK100" s="0"/>
      <c r="NL100" s="0"/>
      <c r="NM100" s="0"/>
      <c r="NN100" s="0"/>
      <c r="NO100" s="0"/>
      <c r="NP100" s="0"/>
      <c r="NQ100" s="0"/>
      <c r="NR100" s="0"/>
      <c r="NS100" s="0"/>
      <c r="NT100" s="0"/>
      <c r="NU100" s="0"/>
      <c r="NV100" s="0"/>
      <c r="NW100" s="0"/>
      <c r="NX100" s="0"/>
      <c r="NY100" s="0"/>
      <c r="NZ100" s="0"/>
      <c r="OA100" s="0"/>
      <c r="OB100" s="0"/>
      <c r="OC100" s="0"/>
      <c r="OD100" s="0"/>
      <c r="OE100" s="0"/>
      <c r="OF100" s="0"/>
      <c r="OG100" s="0"/>
      <c r="OH100" s="0"/>
      <c r="OI100" s="0"/>
      <c r="OJ100" s="0"/>
      <c r="OK100" s="0"/>
      <c r="OL100" s="0"/>
      <c r="OM100" s="0"/>
      <c r="ON100" s="0"/>
      <c r="OO100" s="0"/>
      <c r="OP100" s="0"/>
      <c r="OQ100" s="0"/>
      <c r="OR100" s="0"/>
      <c r="OS100" s="0"/>
      <c r="OT100" s="0"/>
      <c r="OU100" s="0"/>
      <c r="OV100" s="0"/>
      <c r="OW100" s="0"/>
      <c r="OX100" s="0"/>
      <c r="OY100" s="0"/>
      <c r="OZ100" s="0"/>
      <c r="PA100" s="0"/>
      <c r="PB100" s="0"/>
      <c r="PC100" s="0"/>
      <c r="PD100" s="0"/>
      <c r="PE100" s="0"/>
      <c r="PF100" s="0"/>
      <c r="PG100" s="0"/>
      <c r="PH100" s="0"/>
      <c r="PI100" s="0"/>
      <c r="PJ100" s="0"/>
      <c r="PK100" s="0"/>
      <c r="PL100" s="0"/>
      <c r="PM100" s="0"/>
      <c r="PN100" s="0"/>
      <c r="PO100" s="0"/>
      <c r="PP100" s="0"/>
      <c r="PQ100" s="0"/>
      <c r="PR100" s="0"/>
      <c r="PS100" s="0"/>
      <c r="PT100" s="0"/>
      <c r="PU100" s="0"/>
      <c r="PV100" s="0"/>
      <c r="PW100" s="0"/>
      <c r="PX100" s="0"/>
      <c r="PY100" s="0"/>
      <c r="PZ100" s="0"/>
      <c r="QA100" s="0"/>
      <c r="QB100" s="0"/>
      <c r="QC100" s="0"/>
      <c r="QD100" s="0"/>
      <c r="QE100" s="0"/>
      <c r="QF100" s="0"/>
      <c r="QG100" s="0"/>
      <c r="QH100" s="0"/>
      <c r="QI100" s="0"/>
      <c r="QJ100" s="0"/>
      <c r="QK100" s="0"/>
      <c r="QL100" s="0"/>
      <c r="QM100" s="0"/>
      <c r="QN100" s="0"/>
      <c r="QO100" s="0"/>
      <c r="QP100" s="0"/>
      <c r="QQ100" s="0"/>
      <c r="QR100" s="0"/>
      <c r="QS100" s="0"/>
      <c r="QT100" s="0"/>
      <c r="QU100" s="0"/>
      <c r="QV100" s="0"/>
      <c r="QW100" s="0"/>
      <c r="QX100" s="0"/>
      <c r="QY100" s="0"/>
      <c r="QZ100" s="0"/>
      <c r="RA100" s="0"/>
      <c r="RB100" s="0"/>
      <c r="RC100" s="0"/>
      <c r="RD100" s="0"/>
      <c r="RE100" s="0"/>
      <c r="RF100" s="0"/>
      <c r="RG100" s="0"/>
      <c r="RH100" s="0"/>
      <c r="RI100" s="0"/>
      <c r="RJ100" s="0"/>
      <c r="RK100" s="0"/>
      <c r="RL100" s="0"/>
      <c r="RM100" s="0"/>
      <c r="RN100" s="0"/>
      <c r="RO100" s="0"/>
      <c r="RP100" s="0"/>
      <c r="RQ100" s="0"/>
      <c r="RR100" s="0"/>
      <c r="RS100" s="0"/>
      <c r="RT100" s="0"/>
      <c r="RU100" s="0"/>
      <c r="RV100" s="0"/>
      <c r="RW100" s="0"/>
      <c r="RX100" s="0"/>
      <c r="RY100" s="0"/>
      <c r="RZ100" s="0"/>
      <c r="SA100" s="0"/>
      <c r="SB100" s="0"/>
      <c r="SC100" s="0"/>
      <c r="SD100" s="0"/>
      <c r="SE100" s="0"/>
      <c r="SF100" s="0"/>
      <c r="SG100" s="0"/>
      <c r="SH100" s="0"/>
      <c r="SI100" s="0"/>
      <c r="SJ100" s="0"/>
      <c r="SK100" s="0"/>
      <c r="SL100" s="0"/>
      <c r="SM100" s="0"/>
      <c r="SN100" s="0"/>
      <c r="SO100" s="0"/>
      <c r="SP100" s="0"/>
      <c r="SQ100" s="0"/>
      <c r="SR100" s="0"/>
      <c r="SS100" s="0"/>
      <c r="ST100" s="0"/>
      <c r="SU100" s="0"/>
      <c r="SV100" s="0"/>
      <c r="SW100" s="0"/>
      <c r="SX100" s="0"/>
      <c r="SY100" s="0"/>
      <c r="SZ100" s="0"/>
      <c r="TA100" s="0"/>
      <c r="TB100" s="0"/>
      <c r="TC100" s="0"/>
      <c r="TD100" s="0"/>
      <c r="TE100" s="0"/>
      <c r="TF100" s="0"/>
      <c r="TG100" s="0"/>
      <c r="TH100" s="0"/>
      <c r="TI100" s="0"/>
      <c r="TJ100" s="0"/>
      <c r="TK100" s="0"/>
      <c r="TL100" s="0"/>
      <c r="TM100" s="0"/>
      <c r="TN100" s="0"/>
      <c r="TO100" s="0"/>
      <c r="TP100" s="0"/>
      <c r="TQ100" s="0"/>
      <c r="TR100" s="0"/>
      <c r="TS100" s="0"/>
      <c r="TT100" s="0"/>
      <c r="TU100" s="0"/>
      <c r="TV100" s="0"/>
      <c r="TW100" s="0"/>
      <c r="TX100" s="0"/>
      <c r="TY100" s="0"/>
      <c r="TZ100" s="0"/>
      <c r="UA100" s="0"/>
      <c r="UB100" s="0"/>
      <c r="UC100" s="0"/>
      <c r="UD100" s="0"/>
      <c r="UE100" s="0"/>
      <c r="UF100" s="0"/>
      <c r="UG100" s="0"/>
      <c r="UH100" s="0"/>
      <c r="UI100" s="0"/>
      <c r="UJ100" s="0"/>
      <c r="UK100" s="0"/>
      <c r="UL100" s="0"/>
      <c r="UM100" s="0"/>
      <c r="UN100" s="0"/>
      <c r="UO100" s="0"/>
      <c r="UP100" s="0"/>
      <c r="UQ100" s="0"/>
      <c r="UR100" s="0"/>
      <c r="US100" s="0"/>
      <c r="UT100" s="0"/>
      <c r="UU100" s="0"/>
      <c r="UV100" s="0"/>
      <c r="UW100" s="0"/>
      <c r="UX100" s="0"/>
      <c r="UY100" s="0"/>
      <c r="UZ100" s="0"/>
      <c r="VA100" s="0"/>
      <c r="VB100" s="0"/>
      <c r="VC100" s="0"/>
      <c r="VD100" s="0"/>
      <c r="VE100" s="0"/>
      <c r="VF100" s="0"/>
      <c r="VG100" s="0"/>
      <c r="VH100" s="0"/>
      <c r="VI100" s="0"/>
      <c r="VJ100" s="0"/>
      <c r="VK100" s="0"/>
      <c r="VL100" s="0"/>
      <c r="VM100" s="0"/>
      <c r="VN100" s="0"/>
      <c r="VO100" s="0"/>
      <c r="VP100" s="0"/>
      <c r="VQ100" s="0"/>
      <c r="VR100" s="0"/>
      <c r="VS100" s="0"/>
      <c r="VT100" s="0"/>
      <c r="VU100" s="0"/>
      <c r="VV100" s="0"/>
      <c r="VW100" s="0"/>
      <c r="VX100" s="0"/>
      <c r="VY100" s="0"/>
      <c r="VZ100" s="0"/>
      <c r="WA100" s="0"/>
      <c r="WB100" s="0"/>
      <c r="WC100" s="0"/>
      <c r="WD100" s="0"/>
      <c r="WE100" s="0"/>
      <c r="WF100" s="0"/>
      <c r="WG100" s="0"/>
      <c r="WH100" s="0"/>
      <c r="WI100" s="0"/>
      <c r="WJ100" s="0"/>
      <c r="WK100" s="0"/>
      <c r="WL100" s="0"/>
      <c r="WM100" s="0"/>
      <c r="WN100" s="0"/>
      <c r="WO100" s="0"/>
      <c r="WP100" s="0"/>
      <c r="WQ100" s="0"/>
      <c r="WR100" s="0"/>
      <c r="WS100" s="0"/>
      <c r="WT100" s="0"/>
      <c r="WU100" s="0"/>
      <c r="WV100" s="0"/>
      <c r="WW100" s="0"/>
      <c r="WX100" s="0"/>
      <c r="WY100" s="0"/>
      <c r="WZ100" s="0"/>
      <c r="XA100" s="0"/>
      <c r="XB100" s="0"/>
      <c r="XC100" s="0"/>
      <c r="XD100" s="0"/>
      <c r="XE100" s="0"/>
      <c r="XF100" s="0"/>
      <c r="XG100" s="0"/>
      <c r="XH100" s="0"/>
      <c r="XI100" s="0"/>
      <c r="XJ100" s="0"/>
      <c r="XK100" s="0"/>
      <c r="XL100" s="0"/>
      <c r="XM100" s="0"/>
      <c r="XN100" s="0"/>
      <c r="XO100" s="0"/>
      <c r="XP100" s="0"/>
      <c r="XQ100" s="0"/>
      <c r="XR100" s="0"/>
      <c r="XS100" s="0"/>
      <c r="XT100" s="0"/>
      <c r="XU100" s="0"/>
      <c r="XV100" s="0"/>
      <c r="XW100" s="0"/>
      <c r="XX100" s="0"/>
      <c r="XY100" s="0"/>
      <c r="XZ100" s="0"/>
      <c r="YA100" s="0"/>
      <c r="YB100" s="0"/>
      <c r="YC100" s="0"/>
      <c r="YD100" s="0"/>
      <c r="YE100" s="0"/>
      <c r="YF100" s="0"/>
      <c r="YG100" s="0"/>
      <c r="YH100" s="0"/>
      <c r="YI100" s="0"/>
      <c r="YJ100" s="0"/>
      <c r="YK100" s="0"/>
      <c r="YL100" s="0"/>
      <c r="YM100" s="0"/>
      <c r="YN100" s="0"/>
      <c r="YO100" s="0"/>
      <c r="YP100" s="0"/>
      <c r="YQ100" s="0"/>
      <c r="YR100" s="0"/>
      <c r="YS100" s="0"/>
      <c r="YT100" s="0"/>
      <c r="YU100" s="0"/>
      <c r="YV100" s="0"/>
      <c r="YW100" s="0"/>
      <c r="YX100" s="0"/>
      <c r="YY100" s="0"/>
      <c r="YZ100" s="0"/>
      <c r="ZA100" s="0"/>
      <c r="ZB100" s="0"/>
      <c r="ZC100" s="0"/>
      <c r="ZD100" s="0"/>
      <c r="ZE100" s="0"/>
      <c r="ZF100" s="0"/>
      <c r="ZG100" s="0"/>
      <c r="ZH100" s="0"/>
      <c r="ZI100" s="0"/>
      <c r="ZJ100" s="0"/>
      <c r="ZK100" s="0"/>
      <c r="ZL100" s="0"/>
      <c r="ZM100" s="0"/>
      <c r="ZN100" s="0"/>
      <c r="ZO100" s="0"/>
      <c r="ZP100" s="0"/>
      <c r="ZQ100" s="0"/>
      <c r="ZR100" s="0"/>
      <c r="ZS100" s="0"/>
      <c r="ZT100" s="0"/>
      <c r="ZU100" s="0"/>
      <c r="ZV100" s="0"/>
      <c r="ZW100" s="0"/>
      <c r="ZX100" s="0"/>
      <c r="ZY100" s="0"/>
      <c r="ZZ100" s="0"/>
      <c r="AAA100" s="0"/>
      <c r="AAB100" s="0"/>
      <c r="AAC100" s="0"/>
      <c r="AAD100" s="0"/>
      <c r="AAE100" s="0"/>
      <c r="AAF100" s="0"/>
      <c r="AAG100" s="0"/>
      <c r="AAH100" s="0"/>
      <c r="AAI100" s="0"/>
      <c r="AAJ100" s="0"/>
      <c r="AAK100" s="0"/>
      <c r="AAL100" s="0"/>
      <c r="AAM100" s="0"/>
      <c r="AAN100" s="0"/>
      <c r="AAO100" s="0"/>
      <c r="AAP100" s="0"/>
      <c r="AAQ100" s="0"/>
      <c r="AAR100" s="0"/>
      <c r="AAS100" s="0"/>
      <c r="AAT100" s="0"/>
      <c r="AAU100" s="0"/>
      <c r="AAV100" s="0"/>
      <c r="AAW100" s="0"/>
      <c r="AAX100" s="0"/>
      <c r="AAY100" s="0"/>
      <c r="AAZ100" s="0"/>
      <c r="ABA100" s="0"/>
      <c r="ABB100" s="0"/>
      <c r="ABC100" s="0"/>
      <c r="ABD100" s="0"/>
      <c r="ABE100" s="0"/>
      <c r="ABF100" s="0"/>
      <c r="ABG100" s="0"/>
      <c r="ABH100" s="0"/>
      <c r="ABI100" s="0"/>
      <c r="ABJ100" s="0"/>
      <c r="ABK100" s="0"/>
      <c r="ABL100" s="0"/>
      <c r="ABM100" s="0"/>
      <c r="ABN100" s="0"/>
      <c r="ABO100" s="0"/>
      <c r="ABP100" s="0"/>
      <c r="ABQ100" s="0"/>
      <c r="ABR100" s="0"/>
      <c r="ABS100" s="0"/>
      <c r="ABT100" s="0"/>
      <c r="ABU100" s="0"/>
      <c r="ABV100" s="0"/>
      <c r="ABW100" s="0"/>
      <c r="ABX100" s="0"/>
      <c r="ABY100" s="0"/>
      <c r="ABZ100" s="0"/>
      <c r="ACA100" s="0"/>
      <c r="ACB100" s="0"/>
      <c r="ACC100" s="0"/>
      <c r="ACD100" s="0"/>
      <c r="ACE100" s="0"/>
      <c r="ACF100" s="0"/>
      <c r="ACG100" s="0"/>
      <c r="ACH100" s="0"/>
      <c r="ACI100" s="0"/>
      <c r="ACJ100" s="0"/>
      <c r="ACK100" s="0"/>
      <c r="ACL100" s="0"/>
      <c r="ACM100" s="0"/>
      <c r="ACN100" s="0"/>
      <c r="ACO100" s="0"/>
      <c r="ACP100" s="0"/>
      <c r="ACQ100" s="0"/>
      <c r="ACR100" s="0"/>
      <c r="ACS100" s="0"/>
      <c r="ACT100" s="0"/>
      <c r="ACU100" s="0"/>
      <c r="ACV100" s="0"/>
      <c r="ACW100" s="0"/>
      <c r="ACX100" s="0"/>
      <c r="ACY100" s="0"/>
      <c r="ACZ100" s="0"/>
      <c r="ADA100" s="0"/>
      <c r="ADB100" s="0"/>
      <c r="ADC100" s="0"/>
      <c r="ADD100" s="0"/>
      <c r="ADE100" s="0"/>
      <c r="ADF100" s="0"/>
      <c r="ADG100" s="0"/>
      <c r="ADH100" s="0"/>
      <c r="ADI100" s="0"/>
      <c r="ADJ100" s="0"/>
      <c r="ADK100" s="0"/>
      <c r="ADL100" s="0"/>
      <c r="ADM100" s="0"/>
      <c r="ADN100" s="0"/>
      <c r="ADO100" s="0"/>
      <c r="ADP100" s="0"/>
      <c r="ADQ100" s="0"/>
      <c r="ADR100" s="0"/>
      <c r="ADS100" s="0"/>
      <c r="ADT100" s="0"/>
      <c r="ADU100" s="0"/>
      <c r="ADV100" s="0"/>
      <c r="ADW100" s="0"/>
      <c r="ADX100" s="0"/>
      <c r="ADY100" s="0"/>
      <c r="ADZ100" s="0"/>
      <c r="AEA100" s="0"/>
      <c r="AEB100" s="0"/>
      <c r="AEC100" s="0"/>
      <c r="AED100" s="0"/>
      <c r="AEE100" s="0"/>
      <c r="AEF100" s="0"/>
      <c r="AEG100" s="0"/>
      <c r="AEH100" s="0"/>
      <c r="AEI100" s="0"/>
      <c r="AEJ100" s="0"/>
      <c r="AEK100" s="0"/>
      <c r="AEL100" s="0"/>
      <c r="AEM100" s="0"/>
      <c r="AEN100" s="0"/>
      <c r="AEO100" s="0"/>
      <c r="AEP100" s="0"/>
      <c r="AEQ100" s="0"/>
      <c r="AER100" s="0"/>
      <c r="AES100" s="0"/>
      <c r="AET100" s="0"/>
      <c r="AEU100" s="0"/>
      <c r="AEV100" s="0"/>
      <c r="AEW100" s="0"/>
      <c r="AEX100" s="0"/>
      <c r="AEY100" s="0"/>
      <c r="AEZ100" s="0"/>
      <c r="AFA100" s="0"/>
      <c r="AFB100" s="0"/>
      <c r="AFC100" s="0"/>
      <c r="AFD100" s="0"/>
      <c r="AFE100" s="0"/>
      <c r="AFF100" s="0"/>
      <c r="AFG100" s="0"/>
      <c r="AFH100" s="0"/>
      <c r="AFI100" s="0"/>
      <c r="AFJ100" s="0"/>
      <c r="AFK100" s="0"/>
      <c r="AFL100" s="0"/>
      <c r="AFM100" s="0"/>
      <c r="AFN100" s="0"/>
      <c r="AFO100" s="0"/>
      <c r="AFP100" s="0"/>
      <c r="AFQ100" s="0"/>
      <c r="AFR100" s="0"/>
      <c r="AFS100" s="0"/>
      <c r="AFT100" s="0"/>
      <c r="AFU100" s="0"/>
      <c r="AFV100" s="0"/>
      <c r="AFW100" s="0"/>
      <c r="AFX100" s="0"/>
      <c r="AFY100" s="0"/>
      <c r="AFZ100" s="0"/>
      <c r="AGA100" s="0"/>
      <c r="AGB100" s="0"/>
      <c r="AGC100" s="0"/>
      <c r="AGD100" s="0"/>
      <c r="AGE100" s="0"/>
      <c r="AGF100" s="0"/>
      <c r="AGG100" s="0"/>
      <c r="AGH100" s="0"/>
      <c r="AGI100" s="0"/>
      <c r="AGJ100" s="0"/>
      <c r="AGK100" s="0"/>
      <c r="AGL100" s="0"/>
      <c r="AGM100" s="0"/>
      <c r="AGN100" s="0"/>
      <c r="AGO100" s="0"/>
      <c r="AGP100" s="0"/>
      <c r="AGQ100" s="0"/>
      <c r="AGR100" s="0"/>
      <c r="AGS100" s="0"/>
      <c r="AGT100" s="0"/>
      <c r="AGU100" s="0"/>
      <c r="AGV100" s="0"/>
      <c r="AGW100" s="0"/>
      <c r="AGX100" s="0"/>
      <c r="AGY100" s="0"/>
      <c r="AGZ100" s="0"/>
      <c r="AHA100" s="0"/>
      <c r="AHB100" s="0"/>
      <c r="AHC100" s="0"/>
      <c r="AHD100" s="0"/>
      <c r="AHE100" s="0"/>
      <c r="AHF100" s="0"/>
      <c r="AHG100" s="0"/>
      <c r="AHH100" s="0"/>
      <c r="AHI100" s="0"/>
      <c r="AHJ100" s="0"/>
      <c r="AHK100" s="0"/>
      <c r="AHL100" s="0"/>
      <c r="AHM100" s="0"/>
      <c r="AHN100" s="0"/>
      <c r="AHO100" s="0"/>
      <c r="AHP100" s="0"/>
      <c r="AHQ100" s="0"/>
      <c r="AHR100" s="0"/>
      <c r="AHS100" s="0"/>
      <c r="AHT100" s="0"/>
      <c r="AHU100" s="0"/>
      <c r="AHV100" s="0"/>
      <c r="AHW100" s="0"/>
      <c r="AHX100" s="0"/>
      <c r="AHY100" s="0"/>
      <c r="AHZ100" s="0"/>
      <c r="AIA100" s="0"/>
      <c r="AIB100" s="0"/>
      <c r="AIC100" s="0"/>
      <c r="AID100" s="0"/>
      <c r="AIE100" s="0"/>
      <c r="AIF100" s="0"/>
      <c r="AIG100" s="0"/>
      <c r="AIH100" s="0"/>
      <c r="AII100" s="0"/>
      <c r="AIJ100" s="0"/>
      <c r="AIK100" s="0"/>
      <c r="AIL100" s="0"/>
      <c r="AIM100" s="0"/>
      <c r="AIN100" s="0"/>
      <c r="AIO100" s="0"/>
      <c r="AIP100" s="0"/>
      <c r="AIQ100" s="0"/>
      <c r="AIR100" s="0"/>
      <c r="AIS100" s="0"/>
      <c r="AIT100" s="0"/>
      <c r="AIU100" s="0"/>
      <c r="AIV100" s="0"/>
      <c r="AIW100" s="0"/>
      <c r="AIX100" s="0"/>
      <c r="AIY100" s="0"/>
      <c r="AIZ100" s="0"/>
      <c r="AJA100" s="0"/>
      <c r="AJB100" s="0"/>
      <c r="AJC100" s="0"/>
      <c r="AJD100" s="0"/>
      <c r="AJE100" s="0"/>
      <c r="AJF100" s="0"/>
      <c r="AJG100" s="0"/>
      <c r="AJH100" s="0"/>
      <c r="AJI100" s="0"/>
      <c r="AJJ100" s="0"/>
      <c r="AJK100" s="0"/>
      <c r="AJL100" s="0"/>
      <c r="AJM100" s="0"/>
      <c r="AJN100" s="0"/>
      <c r="AJO100" s="0"/>
      <c r="AJP100" s="0"/>
      <c r="AJQ100" s="0"/>
      <c r="AJR100" s="0"/>
      <c r="AJS100" s="0"/>
      <c r="AJT100" s="0"/>
      <c r="AJU100" s="0"/>
      <c r="AJV100" s="0"/>
      <c r="AJW100" s="0"/>
      <c r="AJX100" s="0"/>
      <c r="AJY100" s="0"/>
      <c r="AJZ100" s="0"/>
      <c r="AKA100" s="0"/>
      <c r="AKB100" s="0"/>
      <c r="AKC100" s="0"/>
      <c r="AKD100" s="0"/>
      <c r="AKE100" s="0"/>
      <c r="AKF100" s="0"/>
      <c r="AKG100" s="0"/>
      <c r="AKH100" s="0"/>
      <c r="AKI100" s="0"/>
      <c r="AKJ100" s="0"/>
      <c r="AKK100" s="0"/>
      <c r="AKL100" s="0"/>
      <c r="AKM100" s="0"/>
      <c r="AKN100" s="0"/>
      <c r="AKO100" s="0"/>
      <c r="AKP100" s="0"/>
      <c r="AKQ100" s="0"/>
      <c r="AKR100" s="0"/>
      <c r="AKS100" s="0"/>
      <c r="AKT100" s="0"/>
      <c r="AKU100" s="0"/>
      <c r="AKV100" s="0"/>
      <c r="AKW100" s="0"/>
      <c r="AKX100" s="0"/>
      <c r="AKY100" s="0"/>
      <c r="AKZ100" s="0"/>
      <c r="ALA100" s="0"/>
      <c r="ALB100" s="0"/>
      <c r="ALC100" s="0"/>
      <c r="ALD100" s="0"/>
      <c r="ALE100" s="0"/>
      <c r="ALF100" s="0"/>
      <c r="ALG100" s="0"/>
      <c r="ALH100" s="0"/>
      <c r="ALI100" s="0"/>
      <c r="ALJ100" s="0"/>
      <c r="ALK100" s="0"/>
      <c r="ALL100" s="0"/>
      <c r="ALM100" s="0"/>
      <c r="ALN100" s="0"/>
      <c r="ALO100" s="0"/>
      <c r="ALP100" s="0"/>
      <c r="ALQ100" s="0"/>
      <c r="ALR100" s="0"/>
      <c r="ALS100" s="0"/>
      <c r="ALT100" s="0"/>
      <c r="ALU100" s="0"/>
      <c r="ALV100" s="0"/>
      <c r="ALW100" s="0"/>
      <c r="ALX100" s="0"/>
      <c r="ALY100" s="0"/>
      <c r="ALZ100" s="0"/>
      <c r="AMA100" s="0"/>
      <c r="AMB100" s="0"/>
      <c r="AMC100" s="0"/>
      <c r="AMD100" s="0"/>
      <c r="AME100" s="0"/>
      <c r="AMF100" s="0"/>
      <c r="AMG100" s="0"/>
      <c r="AMH100" s="0"/>
      <c r="AMI100" s="0"/>
      <c r="AMJ100" s="0"/>
    </row>
    <row r="101" customFormat="false" ht="15.75" hidden="false" customHeight="false" outlineLevel="0" collapsed="false">
      <c r="A101" s="136"/>
      <c r="B101" s="35"/>
      <c r="C101" s="35"/>
      <c r="D101" s="35"/>
      <c r="E101" s="35"/>
      <c r="F101" s="35" t="n">
        <v>1</v>
      </c>
      <c r="G101" s="35" t="n">
        <v>6000</v>
      </c>
      <c r="H101" s="35" t="n">
        <f aca="false">(G101*F101)+600</f>
        <v>6600</v>
      </c>
      <c r="I101" s="36" t="s">
        <v>2643</v>
      </c>
      <c r="J101" s="37" t="n">
        <v>6600</v>
      </c>
      <c r="K101" s="35" t="n">
        <v>0</v>
      </c>
      <c r="L101" s="35"/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0"/>
      <c r="BD101" s="0"/>
      <c r="BE101" s="0"/>
      <c r="BF101" s="0"/>
      <c r="BG101" s="0"/>
      <c r="BH101" s="0"/>
      <c r="BI101" s="0"/>
      <c r="BJ101" s="0"/>
      <c r="BK101" s="0"/>
      <c r="BL101" s="0"/>
      <c r="BM101" s="0"/>
      <c r="BN101" s="0"/>
      <c r="BO101" s="0"/>
      <c r="BP101" s="0"/>
      <c r="BQ101" s="0"/>
      <c r="BR101" s="0"/>
      <c r="BS101" s="0"/>
      <c r="BT101" s="0"/>
      <c r="BU101" s="0"/>
      <c r="BV101" s="0"/>
      <c r="BW101" s="0"/>
      <c r="BX101" s="0"/>
      <c r="BY101" s="0"/>
      <c r="BZ101" s="0"/>
      <c r="CA101" s="0"/>
      <c r="CB101" s="0"/>
      <c r="CC101" s="0"/>
      <c r="CD101" s="0"/>
      <c r="CE101" s="0"/>
      <c r="CF101" s="0"/>
      <c r="CG101" s="0"/>
      <c r="CH101" s="0"/>
      <c r="CI101" s="0"/>
      <c r="CJ101" s="0"/>
      <c r="CK101" s="0"/>
      <c r="CL101" s="0"/>
      <c r="CM101" s="0"/>
      <c r="CN101" s="0"/>
      <c r="CO101" s="0"/>
      <c r="CP101" s="0"/>
      <c r="CQ101" s="0"/>
      <c r="CR101" s="0"/>
      <c r="CS101" s="0"/>
      <c r="CT101" s="0"/>
      <c r="CU101" s="0"/>
      <c r="CV101" s="0"/>
      <c r="CW101" s="0"/>
      <c r="CX101" s="0"/>
      <c r="CY101" s="0"/>
      <c r="CZ101" s="0"/>
      <c r="DA101" s="0"/>
      <c r="DB101" s="0"/>
      <c r="DC101" s="0"/>
      <c r="DD101" s="0"/>
      <c r="DE101" s="0"/>
      <c r="DF101" s="0"/>
      <c r="DG101" s="0"/>
      <c r="DH101" s="0"/>
      <c r="DI101" s="0"/>
      <c r="DJ101" s="0"/>
      <c r="DK101" s="0"/>
      <c r="DL101" s="0"/>
      <c r="DM101" s="0"/>
      <c r="DN101" s="0"/>
      <c r="DO101" s="0"/>
      <c r="DP101" s="0"/>
      <c r="DQ101" s="0"/>
      <c r="DR101" s="0"/>
      <c r="DS101" s="0"/>
      <c r="DT101" s="0"/>
      <c r="DU101" s="0"/>
      <c r="DV101" s="0"/>
      <c r="DW101" s="0"/>
      <c r="DX101" s="0"/>
      <c r="DY101" s="0"/>
      <c r="DZ101" s="0"/>
      <c r="EA101" s="0"/>
      <c r="EB101" s="0"/>
      <c r="EC101" s="0"/>
      <c r="ED101" s="0"/>
      <c r="EE101" s="0"/>
      <c r="EF101" s="0"/>
      <c r="EG101" s="0"/>
      <c r="EH101" s="0"/>
      <c r="EI101" s="0"/>
      <c r="EJ101" s="0"/>
      <c r="EK101" s="0"/>
      <c r="EL101" s="0"/>
      <c r="EM101" s="0"/>
      <c r="EN101" s="0"/>
      <c r="EO101" s="0"/>
      <c r="EP101" s="0"/>
      <c r="EQ101" s="0"/>
      <c r="ER101" s="0"/>
      <c r="ES101" s="0"/>
      <c r="ET101" s="0"/>
      <c r="EU101" s="0"/>
      <c r="EV101" s="0"/>
      <c r="EW101" s="0"/>
      <c r="EX101" s="0"/>
      <c r="EY101" s="0"/>
      <c r="EZ101" s="0"/>
      <c r="FA101" s="0"/>
      <c r="FB101" s="0"/>
      <c r="FC101" s="0"/>
      <c r="FD101" s="0"/>
      <c r="FE101" s="0"/>
      <c r="FF101" s="0"/>
      <c r="FG101" s="0"/>
      <c r="FH101" s="0"/>
      <c r="FI101" s="0"/>
      <c r="FJ101" s="0"/>
      <c r="FK101" s="0"/>
      <c r="FL101" s="0"/>
      <c r="FM101" s="0"/>
      <c r="FN101" s="0"/>
      <c r="FO101" s="0"/>
      <c r="FP101" s="0"/>
      <c r="FQ101" s="0"/>
      <c r="FR101" s="0"/>
      <c r="FS101" s="0"/>
      <c r="FT101" s="0"/>
      <c r="FU101" s="0"/>
      <c r="FV101" s="0"/>
      <c r="FW101" s="0"/>
      <c r="FX101" s="0"/>
      <c r="FY101" s="0"/>
      <c r="FZ101" s="0"/>
      <c r="GA101" s="0"/>
      <c r="GB101" s="0"/>
      <c r="GC101" s="0"/>
      <c r="GD101" s="0"/>
      <c r="GE101" s="0"/>
      <c r="GF101" s="0"/>
      <c r="GG101" s="0"/>
      <c r="GH101" s="0"/>
      <c r="GI101" s="0"/>
      <c r="GJ101" s="0"/>
      <c r="GK101" s="0"/>
      <c r="GL101" s="0"/>
      <c r="GM101" s="0"/>
      <c r="GN101" s="0"/>
      <c r="GO101" s="0"/>
      <c r="GP101" s="0"/>
      <c r="GQ101" s="0"/>
      <c r="GR101" s="0"/>
      <c r="GS101" s="0"/>
      <c r="GT101" s="0"/>
      <c r="GU101" s="0"/>
      <c r="GV101" s="0"/>
      <c r="GW101" s="0"/>
      <c r="GX101" s="0"/>
      <c r="GY101" s="0"/>
      <c r="GZ101" s="0"/>
      <c r="HA101" s="0"/>
      <c r="HB101" s="0"/>
      <c r="HC101" s="0"/>
      <c r="HD101" s="0"/>
      <c r="HE101" s="0"/>
      <c r="HF101" s="0"/>
      <c r="HG101" s="0"/>
      <c r="HH101" s="0"/>
      <c r="HI101" s="0"/>
      <c r="HJ101" s="0"/>
      <c r="HK101" s="0"/>
      <c r="HL101" s="0"/>
      <c r="HM101" s="0"/>
      <c r="HN101" s="0"/>
      <c r="HO101" s="0"/>
      <c r="HP101" s="0"/>
      <c r="HQ101" s="0"/>
      <c r="HR101" s="0"/>
      <c r="HS101" s="0"/>
      <c r="HT101" s="0"/>
      <c r="HU101" s="0"/>
      <c r="HV101" s="0"/>
      <c r="HW101" s="0"/>
      <c r="HX101" s="0"/>
      <c r="HY101" s="0"/>
      <c r="HZ101" s="0"/>
      <c r="IA101" s="0"/>
      <c r="IB101" s="0"/>
      <c r="IC101" s="0"/>
      <c r="ID101" s="0"/>
      <c r="IE101" s="0"/>
      <c r="IF101" s="0"/>
      <c r="IG101" s="0"/>
      <c r="IH101" s="0"/>
      <c r="II101" s="0"/>
      <c r="IJ101" s="0"/>
      <c r="IK101" s="0"/>
      <c r="IL101" s="0"/>
      <c r="IM101" s="0"/>
      <c r="IN101" s="0"/>
      <c r="IO101" s="0"/>
      <c r="IP101" s="0"/>
      <c r="IQ101" s="0"/>
      <c r="IR101" s="0"/>
      <c r="IS101" s="0"/>
      <c r="IT101" s="0"/>
      <c r="IU101" s="0"/>
      <c r="IV101" s="0"/>
      <c r="IW101" s="0"/>
      <c r="IX101" s="0"/>
      <c r="IY101" s="0"/>
      <c r="IZ101" s="0"/>
      <c r="JA101" s="0"/>
      <c r="JB101" s="0"/>
      <c r="JC101" s="0"/>
      <c r="JD101" s="0"/>
      <c r="JE101" s="0"/>
      <c r="JF101" s="0"/>
      <c r="JG101" s="0"/>
      <c r="JH101" s="0"/>
      <c r="JI101" s="0"/>
      <c r="JJ101" s="0"/>
      <c r="JK101" s="0"/>
      <c r="JL101" s="0"/>
      <c r="JM101" s="0"/>
      <c r="JN101" s="0"/>
      <c r="JO101" s="0"/>
      <c r="JP101" s="0"/>
      <c r="JQ101" s="0"/>
      <c r="JR101" s="0"/>
      <c r="JS101" s="0"/>
      <c r="JT101" s="0"/>
      <c r="JU101" s="0"/>
      <c r="JV101" s="0"/>
      <c r="JW101" s="0"/>
      <c r="JX101" s="0"/>
      <c r="JY101" s="0"/>
      <c r="JZ101" s="0"/>
      <c r="KA101" s="0"/>
      <c r="KB101" s="0"/>
      <c r="KC101" s="0"/>
      <c r="KD101" s="0"/>
      <c r="KE101" s="0"/>
      <c r="KF101" s="0"/>
      <c r="KG101" s="0"/>
      <c r="KH101" s="0"/>
      <c r="KI101" s="0"/>
      <c r="KJ101" s="0"/>
      <c r="KK101" s="0"/>
      <c r="KL101" s="0"/>
      <c r="KM101" s="0"/>
      <c r="KN101" s="0"/>
      <c r="KO101" s="0"/>
      <c r="KP101" s="0"/>
      <c r="KQ101" s="0"/>
      <c r="KR101" s="0"/>
      <c r="KS101" s="0"/>
      <c r="KT101" s="0"/>
      <c r="KU101" s="0"/>
      <c r="KV101" s="0"/>
      <c r="KW101" s="0"/>
      <c r="KX101" s="0"/>
      <c r="KY101" s="0"/>
      <c r="KZ101" s="0"/>
      <c r="LA101" s="0"/>
      <c r="LB101" s="0"/>
      <c r="LC101" s="0"/>
      <c r="LD101" s="0"/>
      <c r="LE101" s="0"/>
      <c r="LF101" s="0"/>
      <c r="LG101" s="0"/>
      <c r="LH101" s="0"/>
      <c r="LI101" s="0"/>
      <c r="LJ101" s="0"/>
      <c r="LK101" s="0"/>
      <c r="LL101" s="0"/>
      <c r="LM101" s="0"/>
      <c r="LN101" s="0"/>
      <c r="LO101" s="0"/>
      <c r="LP101" s="0"/>
      <c r="LQ101" s="0"/>
      <c r="LR101" s="0"/>
      <c r="LS101" s="0"/>
      <c r="LT101" s="0"/>
      <c r="LU101" s="0"/>
      <c r="LV101" s="0"/>
      <c r="LW101" s="0"/>
      <c r="LX101" s="0"/>
      <c r="LY101" s="0"/>
      <c r="LZ101" s="0"/>
      <c r="MA101" s="0"/>
      <c r="MB101" s="0"/>
      <c r="MC101" s="0"/>
      <c r="MD101" s="0"/>
      <c r="ME101" s="0"/>
      <c r="MF101" s="0"/>
      <c r="MG101" s="0"/>
      <c r="MH101" s="0"/>
      <c r="MI101" s="0"/>
      <c r="MJ101" s="0"/>
      <c r="MK101" s="0"/>
      <c r="ML101" s="0"/>
      <c r="MM101" s="0"/>
      <c r="MN101" s="0"/>
      <c r="MO101" s="0"/>
      <c r="MP101" s="0"/>
      <c r="MQ101" s="0"/>
      <c r="MR101" s="0"/>
      <c r="MS101" s="0"/>
      <c r="MT101" s="0"/>
      <c r="MU101" s="0"/>
      <c r="MV101" s="0"/>
      <c r="MW101" s="0"/>
      <c r="MX101" s="0"/>
      <c r="MY101" s="0"/>
      <c r="MZ101" s="0"/>
      <c r="NA101" s="0"/>
      <c r="NB101" s="0"/>
      <c r="NC101" s="0"/>
      <c r="ND101" s="0"/>
      <c r="NE101" s="0"/>
      <c r="NF101" s="0"/>
      <c r="NG101" s="0"/>
      <c r="NH101" s="0"/>
      <c r="NI101" s="0"/>
      <c r="NJ101" s="0"/>
      <c r="NK101" s="0"/>
      <c r="NL101" s="0"/>
      <c r="NM101" s="0"/>
      <c r="NN101" s="0"/>
      <c r="NO101" s="0"/>
      <c r="NP101" s="0"/>
      <c r="NQ101" s="0"/>
      <c r="NR101" s="0"/>
      <c r="NS101" s="0"/>
      <c r="NT101" s="0"/>
      <c r="NU101" s="0"/>
      <c r="NV101" s="0"/>
      <c r="NW101" s="0"/>
      <c r="NX101" s="0"/>
      <c r="NY101" s="0"/>
      <c r="NZ101" s="0"/>
      <c r="OA101" s="0"/>
      <c r="OB101" s="0"/>
      <c r="OC101" s="0"/>
      <c r="OD101" s="0"/>
      <c r="OE101" s="0"/>
      <c r="OF101" s="0"/>
      <c r="OG101" s="0"/>
      <c r="OH101" s="0"/>
      <c r="OI101" s="0"/>
      <c r="OJ101" s="0"/>
      <c r="OK101" s="0"/>
      <c r="OL101" s="0"/>
      <c r="OM101" s="0"/>
      <c r="ON101" s="0"/>
      <c r="OO101" s="0"/>
      <c r="OP101" s="0"/>
      <c r="OQ101" s="0"/>
      <c r="OR101" s="0"/>
      <c r="OS101" s="0"/>
      <c r="OT101" s="0"/>
      <c r="OU101" s="0"/>
      <c r="OV101" s="0"/>
      <c r="OW101" s="0"/>
      <c r="OX101" s="0"/>
      <c r="OY101" s="0"/>
      <c r="OZ101" s="0"/>
      <c r="PA101" s="0"/>
      <c r="PB101" s="0"/>
      <c r="PC101" s="0"/>
      <c r="PD101" s="0"/>
      <c r="PE101" s="0"/>
      <c r="PF101" s="0"/>
      <c r="PG101" s="0"/>
      <c r="PH101" s="0"/>
      <c r="PI101" s="0"/>
      <c r="PJ101" s="0"/>
      <c r="PK101" s="0"/>
      <c r="PL101" s="0"/>
      <c r="PM101" s="0"/>
      <c r="PN101" s="0"/>
      <c r="PO101" s="0"/>
      <c r="PP101" s="0"/>
      <c r="PQ101" s="0"/>
      <c r="PR101" s="0"/>
      <c r="PS101" s="0"/>
      <c r="PT101" s="0"/>
      <c r="PU101" s="0"/>
      <c r="PV101" s="0"/>
      <c r="PW101" s="0"/>
      <c r="PX101" s="0"/>
      <c r="PY101" s="0"/>
      <c r="PZ101" s="0"/>
      <c r="QA101" s="0"/>
      <c r="QB101" s="0"/>
      <c r="QC101" s="0"/>
      <c r="QD101" s="0"/>
      <c r="QE101" s="0"/>
      <c r="QF101" s="0"/>
      <c r="QG101" s="0"/>
      <c r="QH101" s="0"/>
      <c r="QI101" s="0"/>
      <c r="QJ101" s="0"/>
      <c r="QK101" s="0"/>
      <c r="QL101" s="0"/>
      <c r="QM101" s="0"/>
      <c r="QN101" s="0"/>
      <c r="QO101" s="0"/>
      <c r="QP101" s="0"/>
      <c r="QQ101" s="0"/>
      <c r="QR101" s="0"/>
      <c r="QS101" s="0"/>
      <c r="QT101" s="0"/>
      <c r="QU101" s="0"/>
      <c r="QV101" s="0"/>
      <c r="QW101" s="0"/>
      <c r="QX101" s="0"/>
      <c r="QY101" s="0"/>
      <c r="QZ101" s="0"/>
      <c r="RA101" s="0"/>
      <c r="RB101" s="0"/>
      <c r="RC101" s="0"/>
      <c r="RD101" s="0"/>
      <c r="RE101" s="0"/>
      <c r="RF101" s="0"/>
      <c r="RG101" s="0"/>
      <c r="RH101" s="0"/>
      <c r="RI101" s="0"/>
      <c r="RJ101" s="0"/>
      <c r="RK101" s="0"/>
      <c r="RL101" s="0"/>
      <c r="RM101" s="0"/>
      <c r="RN101" s="0"/>
      <c r="RO101" s="0"/>
      <c r="RP101" s="0"/>
      <c r="RQ101" s="0"/>
      <c r="RR101" s="0"/>
      <c r="RS101" s="0"/>
      <c r="RT101" s="0"/>
      <c r="RU101" s="0"/>
      <c r="RV101" s="0"/>
      <c r="RW101" s="0"/>
      <c r="RX101" s="0"/>
      <c r="RY101" s="0"/>
      <c r="RZ101" s="0"/>
      <c r="SA101" s="0"/>
      <c r="SB101" s="0"/>
      <c r="SC101" s="0"/>
      <c r="SD101" s="0"/>
      <c r="SE101" s="0"/>
      <c r="SF101" s="0"/>
      <c r="SG101" s="0"/>
      <c r="SH101" s="0"/>
      <c r="SI101" s="0"/>
      <c r="SJ101" s="0"/>
      <c r="SK101" s="0"/>
      <c r="SL101" s="0"/>
      <c r="SM101" s="0"/>
      <c r="SN101" s="0"/>
      <c r="SO101" s="0"/>
      <c r="SP101" s="0"/>
      <c r="SQ101" s="0"/>
      <c r="SR101" s="0"/>
      <c r="SS101" s="0"/>
      <c r="ST101" s="0"/>
      <c r="SU101" s="0"/>
      <c r="SV101" s="0"/>
      <c r="SW101" s="0"/>
      <c r="SX101" s="0"/>
      <c r="SY101" s="0"/>
      <c r="SZ101" s="0"/>
      <c r="TA101" s="0"/>
      <c r="TB101" s="0"/>
      <c r="TC101" s="0"/>
      <c r="TD101" s="0"/>
      <c r="TE101" s="0"/>
      <c r="TF101" s="0"/>
      <c r="TG101" s="0"/>
      <c r="TH101" s="0"/>
      <c r="TI101" s="0"/>
      <c r="TJ101" s="0"/>
      <c r="TK101" s="0"/>
      <c r="TL101" s="0"/>
      <c r="TM101" s="0"/>
      <c r="TN101" s="0"/>
      <c r="TO101" s="0"/>
      <c r="TP101" s="0"/>
      <c r="TQ101" s="0"/>
      <c r="TR101" s="0"/>
      <c r="TS101" s="0"/>
      <c r="TT101" s="0"/>
      <c r="TU101" s="0"/>
      <c r="TV101" s="0"/>
      <c r="TW101" s="0"/>
      <c r="TX101" s="0"/>
      <c r="TY101" s="0"/>
      <c r="TZ101" s="0"/>
      <c r="UA101" s="0"/>
      <c r="UB101" s="0"/>
      <c r="UC101" s="0"/>
      <c r="UD101" s="0"/>
      <c r="UE101" s="0"/>
      <c r="UF101" s="0"/>
      <c r="UG101" s="0"/>
      <c r="UH101" s="0"/>
      <c r="UI101" s="0"/>
      <c r="UJ101" s="0"/>
      <c r="UK101" s="0"/>
      <c r="UL101" s="0"/>
      <c r="UM101" s="0"/>
      <c r="UN101" s="0"/>
      <c r="UO101" s="0"/>
      <c r="UP101" s="0"/>
      <c r="UQ101" s="0"/>
      <c r="UR101" s="0"/>
      <c r="US101" s="0"/>
      <c r="UT101" s="0"/>
      <c r="UU101" s="0"/>
      <c r="UV101" s="0"/>
      <c r="UW101" s="0"/>
      <c r="UX101" s="0"/>
      <c r="UY101" s="0"/>
      <c r="UZ101" s="0"/>
      <c r="VA101" s="0"/>
      <c r="VB101" s="0"/>
      <c r="VC101" s="0"/>
      <c r="VD101" s="0"/>
      <c r="VE101" s="0"/>
      <c r="VF101" s="0"/>
      <c r="VG101" s="0"/>
      <c r="VH101" s="0"/>
      <c r="VI101" s="0"/>
      <c r="VJ101" s="0"/>
      <c r="VK101" s="0"/>
      <c r="VL101" s="0"/>
      <c r="VM101" s="0"/>
      <c r="VN101" s="0"/>
      <c r="VO101" s="0"/>
      <c r="VP101" s="0"/>
      <c r="VQ101" s="0"/>
      <c r="VR101" s="0"/>
      <c r="VS101" s="0"/>
      <c r="VT101" s="0"/>
      <c r="VU101" s="0"/>
      <c r="VV101" s="0"/>
      <c r="VW101" s="0"/>
      <c r="VX101" s="0"/>
      <c r="VY101" s="0"/>
      <c r="VZ101" s="0"/>
      <c r="WA101" s="0"/>
      <c r="WB101" s="0"/>
      <c r="WC101" s="0"/>
      <c r="WD101" s="0"/>
      <c r="WE101" s="0"/>
      <c r="WF101" s="0"/>
      <c r="WG101" s="0"/>
      <c r="WH101" s="0"/>
      <c r="WI101" s="0"/>
      <c r="WJ101" s="0"/>
      <c r="WK101" s="0"/>
      <c r="WL101" s="0"/>
      <c r="WM101" s="0"/>
      <c r="WN101" s="0"/>
      <c r="WO101" s="0"/>
      <c r="WP101" s="0"/>
      <c r="WQ101" s="0"/>
      <c r="WR101" s="0"/>
      <c r="WS101" s="0"/>
      <c r="WT101" s="0"/>
      <c r="WU101" s="0"/>
      <c r="WV101" s="0"/>
      <c r="WW101" s="0"/>
      <c r="WX101" s="0"/>
      <c r="WY101" s="0"/>
      <c r="WZ101" s="0"/>
      <c r="XA101" s="0"/>
      <c r="XB101" s="0"/>
      <c r="XC101" s="0"/>
      <c r="XD101" s="0"/>
      <c r="XE101" s="0"/>
      <c r="XF101" s="0"/>
      <c r="XG101" s="0"/>
      <c r="XH101" s="0"/>
      <c r="XI101" s="0"/>
      <c r="XJ101" s="0"/>
      <c r="XK101" s="0"/>
      <c r="XL101" s="0"/>
      <c r="XM101" s="0"/>
      <c r="XN101" s="0"/>
      <c r="XO101" s="0"/>
      <c r="XP101" s="0"/>
      <c r="XQ101" s="0"/>
      <c r="XR101" s="0"/>
      <c r="XS101" s="0"/>
      <c r="XT101" s="0"/>
      <c r="XU101" s="0"/>
      <c r="XV101" s="0"/>
      <c r="XW101" s="0"/>
      <c r="XX101" s="0"/>
      <c r="XY101" s="0"/>
      <c r="XZ101" s="0"/>
      <c r="YA101" s="0"/>
      <c r="YB101" s="0"/>
      <c r="YC101" s="0"/>
      <c r="YD101" s="0"/>
      <c r="YE101" s="0"/>
      <c r="YF101" s="0"/>
      <c r="YG101" s="0"/>
      <c r="YH101" s="0"/>
      <c r="YI101" s="0"/>
      <c r="YJ101" s="0"/>
      <c r="YK101" s="0"/>
      <c r="YL101" s="0"/>
      <c r="YM101" s="0"/>
      <c r="YN101" s="0"/>
      <c r="YO101" s="0"/>
      <c r="YP101" s="0"/>
      <c r="YQ101" s="0"/>
      <c r="YR101" s="0"/>
      <c r="YS101" s="0"/>
      <c r="YT101" s="0"/>
      <c r="YU101" s="0"/>
      <c r="YV101" s="0"/>
      <c r="YW101" s="0"/>
      <c r="YX101" s="0"/>
      <c r="YY101" s="0"/>
      <c r="YZ101" s="0"/>
      <c r="ZA101" s="0"/>
      <c r="ZB101" s="0"/>
      <c r="ZC101" s="0"/>
      <c r="ZD101" s="0"/>
      <c r="ZE101" s="0"/>
      <c r="ZF101" s="0"/>
      <c r="ZG101" s="0"/>
      <c r="ZH101" s="0"/>
      <c r="ZI101" s="0"/>
      <c r="ZJ101" s="0"/>
      <c r="ZK101" s="0"/>
      <c r="ZL101" s="0"/>
      <c r="ZM101" s="0"/>
      <c r="ZN101" s="0"/>
      <c r="ZO101" s="0"/>
      <c r="ZP101" s="0"/>
      <c r="ZQ101" s="0"/>
      <c r="ZR101" s="0"/>
      <c r="ZS101" s="0"/>
      <c r="ZT101" s="0"/>
      <c r="ZU101" s="0"/>
      <c r="ZV101" s="0"/>
      <c r="ZW101" s="0"/>
      <c r="ZX101" s="0"/>
      <c r="ZY101" s="0"/>
      <c r="ZZ101" s="0"/>
      <c r="AAA101" s="0"/>
      <c r="AAB101" s="0"/>
      <c r="AAC101" s="0"/>
      <c r="AAD101" s="0"/>
      <c r="AAE101" s="0"/>
      <c r="AAF101" s="0"/>
      <c r="AAG101" s="0"/>
      <c r="AAH101" s="0"/>
      <c r="AAI101" s="0"/>
      <c r="AAJ101" s="0"/>
      <c r="AAK101" s="0"/>
      <c r="AAL101" s="0"/>
      <c r="AAM101" s="0"/>
      <c r="AAN101" s="0"/>
      <c r="AAO101" s="0"/>
      <c r="AAP101" s="0"/>
      <c r="AAQ101" s="0"/>
      <c r="AAR101" s="0"/>
      <c r="AAS101" s="0"/>
      <c r="AAT101" s="0"/>
      <c r="AAU101" s="0"/>
      <c r="AAV101" s="0"/>
      <c r="AAW101" s="0"/>
      <c r="AAX101" s="0"/>
      <c r="AAY101" s="0"/>
      <c r="AAZ101" s="0"/>
      <c r="ABA101" s="0"/>
      <c r="ABB101" s="0"/>
      <c r="ABC101" s="0"/>
      <c r="ABD101" s="0"/>
      <c r="ABE101" s="0"/>
      <c r="ABF101" s="0"/>
      <c r="ABG101" s="0"/>
      <c r="ABH101" s="0"/>
      <c r="ABI101" s="0"/>
      <c r="ABJ101" s="0"/>
      <c r="ABK101" s="0"/>
      <c r="ABL101" s="0"/>
      <c r="ABM101" s="0"/>
      <c r="ABN101" s="0"/>
      <c r="ABO101" s="0"/>
      <c r="ABP101" s="0"/>
      <c r="ABQ101" s="0"/>
      <c r="ABR101" s="0"/>
      <c r="ABS101" s="0"/>
      <c r="ABT101" s="0"/>
      <c r="ABU101" s="0"/>
      <c r="ABV101" s="0"/>
      <c r="ABW101" s="0"/>
      <c r="ABX101" s="0"/>
      <c r="ABY101" s="0"/>
      <c r="ABZ101" s="0"/>
      <c r="ACA101" s="0"/>
      <c r="ACB101" s="0"/>
      <c r="ACC101" s="0"/>
      <c r="ACD101" s="0"/>
      <c r="ACE101" s="0"/>
      <c r="ACF101" s="0"/>
      <c r="ACG101" s="0"/>
      <c r="ACH101" s="0"/>
      <c r="ACI101" s="0"/>
      <c r="ACJ101" s="0"/>
      <c r="ACK101" s="0"/>
      <c r="ACL101" s="0"/>
      <c r="ACM101" s="0"/>
      <c r="ACN101" s="0"/>
      <c r="ACO101" s="0"/>
      <c r="ACP101" s="0"/>
      <c r="ACQ101" s="0"/>
      <c r="ACR101" s="0"/>
      <c r="ACS101" s="0"/>
      <c r="ACT101" s="0"/>
      <c r="ACU101" s="0"/>
      <c r="ACV101" s="0"/>
      <c r="ACW101" s="0"/>
      <c r="ACX101" s="0"/>
      <c r="ACY101" s="0"/>
      <c r="ACZ101" s="0"/>
      <c r="ADA101" s="0"/>
      <c r="ADB101" s="0"/>
      <c r="ADC101" s="0"/>
      <c r="ADD101" s="0"/>
      <c r="ADE101" s="0"/>
      <c r="ADF101" s="0"/>
      <c r="ADG101" s="0"/>
      <c r="ADH101" s="0"/>
      <c r="ADI101" s="0"/>
      <c r="ADJ101" s="0"/>
      <c r="ADK101" s="0"/>
      <c r="ADL101" s="0"/>
      <c r="ADM101" s="0"/>
      <c r="ADN101" s="0"/>
      <c r="ADO101" s="0"/>
      <c r="ADP101" s="0"/>
      <c r="ADQ101" s="0"/>
      <c r="ADR101" s="0"/>
      <c r="ADS101" s="0"/>
      <c r="ADT101" s="0"/>
      <c r="ADU101" s="0"/>
      <c r="ADV101" s="0"/>
      <c r="ADW101" s="0"/>
      <c r="ADX101" s="0"/>
      <c r="ADY101" s="0"/>
      <c r="ADZ101" s="0"/>
      <c r="AEA101" s="0"/>
      <c r="AEB101" s="0"/>
      <c r="AEC101" s="0"/>
      <c r="AED101" s="0"/>
      <c r="AEE101" s="0"/>
      <c r="AEF101" s="0"/>
      <c r="AEG101" s="0"/>
      <c r="AEH101" s="0"/>
      <c r="AEI101" s="0"/>
      <c r="AEJ101" s="0"/>
      <c r="AEK101" s="0"/>
      <c r="AEL101" s="0"/>
      <c r="AEM101" s="0"/>
      <c r="AEN101" s="0"/>
      <c r="AEO101" s="0"/>
      <c r="AEP101" s="0"/>
      <c r="AEQ101" s="0"/>
      <c r="AER101" s="0"/>
      <c r="AES101" s="0"/>
      <c r="AET101" s="0"/>
      <c r="AEU101" s="0"/>
      <c r="AEV101" s="0"/>
      <c r="AEW101" s="0"/>
      <c r="AEX101" s="0"/>
      <c r="AEY101" s="0"/>
      <c r="AEZ101" s="0"/>
      <c r="AFA101" s="0"/>
      <c r="AFB101" s="0"/>
      <c r="AFC101" s="0"/>
      <c r="AFD101" s="0"/>
      <c r="AFE101" s="0"/>
      <c r="AFF101" s="0"/>
      <c r="AFG101" s="0"/>
      <c r="AFH101" s="0"/>
      <c r="AFI101" s="0"/>
      <c r="AFJ101" s="0"/>
      <c r="AFK101" s="0"/>
      <c r="AFL101" s="0"/>
      <c r="AFM101" s="0"/>
      <c r="AFN101" s="0"/>
      <c r="AFO101" s="0"/>
      <c r="AFP101" s="0"/>
      <c r="AFQ101" s="0"/>
      <c r="AFR101" s="0"/>
      <c r="AFS101" s="0"/>
      <c r="AFT101" s="0"/>
      <c r="AFU101" s="0"/>
      <c r="AFV101" s="0"/>
      <c r="AFW101" s="0"/>
      <c r="AFX101" s="0"/>
      <c r="AFY101" s="0"/>
      <c r="AFZ101" s="0"/>
      <c r="AGA101" s="0"/>
      <c r="AGB101" s="0"/>
      <c r="AGC101" s="0"/>
      <c r="AGD101" s="0"/>
      <c r="AGE101" s="0"/>
      <c r="AGF101" s="0"/>
      <c r="AGG101" s="0"/>
      <c r="AGH101" s="0"/>
      <c r="AGI101" s="0"/>
      <c r="AGJ101" s="0"/>
      <c r="AGK101" s="0"/>
      <c r="AGL101" s="0"/>
      <c r="AGM101" s="0"/>
      <c r="AGN101" s="0"/>
      <c r="AGO101" s="0"/>
      <c r="AGP101" s="0"/>
      <c r="AGQ101" s="0"/>
      <c r="AGR101" s="0"/>
      <c r="AGS101" s="0"/>
      <c r="AGT101" s="0"/>
      <c r="AGU101" s="0"/>
      <c r="AGV101" s="0"/>
      <c r="AGW101" s="0"/>
      <c r="AGX101" s="0"/>
      <c r="AGY101" s="0"/>
      <c r="AGZ101" s="0"/>
      <c r="AHA101" s="0"/>
      <c r="AHB101" s="0"/>
      <c r="AHC101" s="0"/>
      <c r="AHD101" s="0"/>
      <c r="AHE101" s="0"/>
      <c r="AHF101" s="0"/>
      <c r="AHG101" s="0"/>
      <c r="AHH101" s="0"/>
      <c r="AHI101" s="0"/>
      <c r="AHJ101" s="0"/>
      <c r="AHK101" s="0"/>
      <c r="AHL101" s="0"/>
      <c r="AHM101" s="0"/>
      <c r="AHN101" s="0"/>
      <c r="AHO101" s="0"/>
      <c r="AHP101" s="0"/>
      <c r="AHQ101" s="0"/>
      <c r="AHR101" s="0"/>
      <c r="AHS101" s="0"/>
      <c r="AHT101" s="0"/>
      <c r="AHU101" s="0"/>
      <c r="AHV101" s="0"/>
      <c r="AHW101" s="0"/>
      <c r="AHX101" s="0"/>
      <c r="AHY101" s="0"/>
      <c r="AHZ101" s="0"/>
      <c r="AIA101" s="0"/>
      <c r="AIB101" s="0"/>
      <c r="AIC101" s="0"/>
      <c r="AID101" s="0"/>
      <c r="AIE101" s="0"/>
      <c r="AIF101" s="0"/>
      <c r="AIG101" s="0"/>
      <c r="AIH101" s="0"/>
      <c r="AII101" s="0"/>
      <c r="AIJ101" s="0"/>
      <c r="AIK101" s="0"/>
      <c r="AIL101" s="0"/>
      <c r="AIM101" s="0"/>
      <c r="AIN101" s="0"/>
      <c r="AIO101" s="0"/>
      <c r="AIP101" s="0"/>
      <c r="AIQ101" s="0"/>
      <c r="AIR101" s="0"/>
      <c r="AIS101" s="0"/>
      <c r="AIT101" s="0"/>
      <c r="AIU101" s="0"/>
      <c r="AIV101" s="0"/>
      <c r="AIW101" s="0"/>
      <c r="AIX101" s="0"/>
      <c r="AIY101" s="0"/>
      <c r="AIZ101" s="0"/>
      <c r="AJA101" s="0"/>
      <c r="AJB101" s="0"/>
      <c r="AJC101" s="0"/>
      <c r="AJD101" s="0"/>
      <c r="AJE101" s="0"/>
      <c r="AJF101" s="0"/>
      <c r="AJG101" s="0"/>
      <c r="AJH101" s="0"/>
      <c r="AJI101" s="0"/>
      <c r="AJJ101" s="0"/>
      <c r="AJK101" s="0"/>
      <c r="AJL101" s="0"/>
      <c r="AJM101" s="0"/>
      <c r="AJN101" s="0"/>
      <c r="AJO101" s="0"/>
      <c r="AJP101" s="0"/>
      <c r="AJQ101" s="0"/>
      <c r="AJR101" s="0"/>
      <c r="AJS101" s="0"/>
      <c r="AJT101" s="0"/>
      <c r="AJU101" s="0"/>
      <c r="AJV101" s="0"/>
      <c r="AJW101" s="0"/>
      <c r="AJX101" s="0"/>
      <c r="AJY101" s="0"/>
      <c r="AJZ101" s="0"/>
      <c r="AKA101" s="0"/>
      <c r="AKB101" s="0"/>
      <c r="AKC101" s="0"/>
      <c r="AKD101" s="0"/>
      <c r="AKE101" s="0"/>
      <c r="AKF101" s="0"/>
      <c r="AKG101" s="0"/>
      <c r="AKH101" s="0"/>
      <c r="AKI101" s="0"/>
      <c r="AKJ101" s="0"/>
      <c r="AKK101" s="0"/>
      <c r="AKL101" s="0"/>
      <c r="AKM101" s="0"/>
      <c r="AKN101" s="0"/>
      <c r="AKO101" s="0"/>
      <c r="AKP101" s="0"/>
      <c r="AKQ101" s="0"/>
      <c r="AKR101" s="0"/>
      <c r="AKS101" s="0"/>
      <c r="AKT101" s="0"/>
      <c r="AKU101" s="0"/>
      <c r="AKV101" s="0"/>
      <c r="AKW101" s="0"/>
      <c r="AKX101" s="0"/>
      <c r="AKY101" s="0"/>
      <c r="AKZ101" s="0"/>
      <c r="ALA101" s="0"/>
      <c r="ALB101" s="0"/>
      <c r="ALC101" s="0"/>
      <c r="ALD101" s="0"/>
      <c r="ALE101" s="0"/>
      <c r="ALF101" s="0"/>
      <c r="ALG101" s="0"/>
      <c r="ALH101" s="0"/>
      <c r="ALI101" s="0"/>
      <c r="ALJ101" s="0"/>
      <c r="ALK101" s="0"/>
      <c r="ALL101" s="0"/>
      <c r="ALM101" s="0"/>
      <c r="ALN101" s="0"/>
      <c r="ALO101" s="0"/>
      <c r="ALP101" s="0"/>
      <c r="ALQ101" s="0"/>
      <c r="ALR101" s="0"/>
      <c r="ALS101" s="0"/>
      <c r="ALT101" s="0"/>
      <c r="ALU101" s="0"/>
      <c r="ALV101" s="0"/>
      <c r="ALW101" s="0"/>
      <c r="ALX101" s="0"/>
      <c r="ALY101" s="0"/>
      <c r="ALZ101" s="0"/>
      <c r="AMA101" s="0"/>
      <c r="AMB101" s="0"/>
      <c r="AMC101" s="0"/>
      <c r="AMD101" s="0"/>
      <c r="AME101" s="0"/>
      <c r="AMF101" s="0"/>
      <c r="AMG101" s="0"/>
      <c r="AMH101" s="0"/>
      <c r="AMI101" s="0"/>
      <c r="AMJ101" s="0"/>
    </row>
    <row r="102" customFormat="false" ht="15.75" hidden="false" customHeight="false" outlineLevel="0" collapsed="false">
      <c r="A102" s="136" t="s">
        <v>4959</v>
      </c>
      <c r="B102" s="35" t="s">
        <v>4960</v>
      </c>
      <c r="C102" s="35" t="s">
        <v>166</v>
      </c>
      <c r="D102" s="35" t="s">
        <v>142</v>
      </c>
      <c r="E102" s="35" t="n">
        <v>18310</v>
      </c>
      <c r="F102" s="35" t="n">
        <v>3</v>
      </c>
      <c r="G102" s="35" t="n">
        <v>3670</v>
      </c>
      <c r="H102" s="35" t="n">
        <f aca="false">G102*F102</f>
        <v>11010</v>
      </c>
      <c r="I102" s="36" t="s">
        <v>4961</v>
      </c>
      <c r="J102" s="37" t="n">
        <v>11010</v>
      </c>
      <c r="K102" s="35" t="n">
        <f aca="false">H102+H103-J102-J103</f>
        <v>0</v>
      </c>
      <c r="L102" s="35"/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0"/>
      <c r="BD102" s="0"/>
      <c r="BE102" s="0"/>
      <c r="BF102" s="0"/>
      <c r="BG102" s="0"/>
      <c r="BH102" s="0"/>
      <c r="BI102" s="0"/>
      <c r="BJ102" s="0"/>
      <c r="BK102" s="0"/>
      <c r="BL102" s="0"/>
      <c r="BM102" s="0"/>
      <c r="BN102" s="0"/>
      <c r="BO102" s="0"/>
      <c r="BP102" s="0"/>
      <c r="BQ102" s="0"/>
      <c r="BR102" s="0"/>
      <c r="BS102" s="0"/>
      <c r="BT102" s="0"/>
      <c r="BU102" s="0"/>
      <c r="BV102" s="0"/>
      <c r="BW102" s="0"/>
      <c r="BX102" s="0"/>
      <c r="BY102" s="0"/>
      <c r="BZ102" s="0"/>
      <c r="CA102" s="0"/>
      <c r="CB102" s="0"/>
      <c r="CC102" s="0"/>
      <c r="CD102" s="0"/>
      <c r="CE102" s="0"/>
      <c r="CF102" s="0"/>
      <c r="CG102" s="0"/>
      <c r="CH102" s="0"/>
      <c r="CI102" s="0"/>
      <c r="CJ102" s="0"/>
      <c r="CK102" s="0"/>
      <c r="CL102" s="0"/>
      <c r="CM102" s="0"/>
      <c r="CN102" s="0"/>
      <c r="CO102" s="0"/>
      <c r="CP102" s="0"/>
      <c r="CQ102" s="0"/>
      <c r="CR102" s="0"/>
      <c r="CS102" s="0"/>
      <c r="CT102" s="0"/>
      <c r="CU102" s="0"/>
      <c r="CV102" s="0"/>
      <c r="CW102" s="0"/>
      <c r="CX102" s="0"/>
      <c r="CY102" s="0"/>
      <c r="CZ102" s="0"/>
      <c r="DA102" s="0"/>
      <c r="DB102" s="0"/>
      <c r="DC102" s="0"/>
      <c r="DD102" s="0"/>
      <c r="DE102" s="0"/>
      <c r="DF102" s="0"/>
      <c r="DG102" s="0"/>
      <c r="DH102" s="0"/>
      <c r="DI102" s="0"/>
      <c r="DJ102" s="0"/>
      <c r="DK102" s="0"/>
      <c r="DL102" s="0"/>
      <c r="DM102" s="0"/>
      <c r="DN102" s="0"/>
      <c r="DO102" s="0"/>
      <c r="DP102" s="0"/>
      <c r="DQ102" s="0"/>
      <c r="DR102" s="0"/>
      <c r="DS102" s="0"/>
      <c r="DT102" s="0"/>
      <c r="DU102" s="0"/>
      <c r="DV102" s="0"/>
      <c r="DW102" s="0"/>
      <c r="DX102" s="0"/>
      <c r="DY102" s="0"/>
      <c r="DZ102" s="0"/>
      <c r="EA102" s="0"/>
      <c r="EB102" s="0"/>
      <c r="EC102" s="0"/>
      <c r="ED102" s="0"/>
      <c r="EE102" s="0"/>
      <c r="EF102" s="0"/>
      <c r="EG102" s="0"/>
      <c r="EH102" s="0"/>
      <c r="EI102" s="0"/>
      <c r="EJ102" s="0"/>
      <c r="EK102" s="0"/>
      <c r="EL102" s="0"/>
      <c r="EM102" s="0"/>
      <c r="EN102" s="0"/>
      <c r="EO102" s="0"/>
      <c r="EP102" s="0"/>
      <c r="EQ102" s="0"/>
      <c r="ER102" s="0"/>
      <c r="ES102" s="0"/>
      <c r="ET102" s="0"/>
      <c r="EU102" s="0"/>
      <c r="EV102" s="0"/>
      <c r="EW102" s="0"/>
      <c r="EX102" s="0"/>
      <c r="EY102" s="0"/>
      <c r="EZ102" s="0"/>
      <c r="FA102" s="0"/>
      <c r="FB102" s="0"/>
      <c r="FC102" s="0"/>
      <c r="FD102" s="0"/>
      <c r="FE102" s="0"/>
      <c r="FF102" s="0"/>
      <c r="FG102" s="0"/>
      <c r="FH102" s="0"/>
      <c r="FI102" s="0"/>
      <c r="FJ102" s="0"/>
      <c r="FK102" s="0"/>
      <c r="FL102" s="0"/>
      <c r="FM102" s="0"/>
      <c r="FN102" s="0"/>
      <c r="FO102" s="0"/>
      <c r="FP102" s="0"/>
      <c r="FQ102" s="0"/>
      <c r="FR102" s="0"/>
      <c r="FS102" s="0"/>
      <c r="FT102" s="0"/>
      <c r="FU102" s="0"/>
      <c r="FV102" s="0"/>
      <c r="FW102" s="0"/>
      <c r="FX102" s="0"/>
      <c r="FY102" s="0"/>
      <c r="FZ102" s="0"/>
      <c r="GA102" s="0"/>
      <c r="GB102" s="0"/>
      <c r="GC102" s="0"/>
      <c r="GD102" s="0"/>
      <c r="GE102" s="0"/>
      <c r="GF102" s="0"/>
      <c r="GG102" s="0"/>
      <c r="GH102" s="0"/>
      <c r="GI102" s="0"/>
      <c r="GJ102" s="0"/>
      <c r="GK102" s="0"/>
      <c r="GL102" s="0"/>
      <c r="GM102" s="0"/>
      <c r="GN102" s="0"/>
      <c r="GO102" s="0"/>
      <c r="GP102" s="0"/>
      <c r="GQ102" s="0"/>
      <c r="GR102" s="0"/>
      <c r="GS102" s="0"/>
      <c r="GT102" s="0"/>
      <c r="GU102" s="0"/>
      <c r="GV102" s="0"/>
      <c r="GW102" s="0"/>
      <c r="GX102" s="0"/>
      <c r="GY102" s="0"/>
      <c r="GZ102" s="0"/>
      <c r="HA102" s="0"/>
      <c r="HB102" s="0"/>
      <c r="HC102" s="0"/>
      <c r="HD102" s="0"/>
      <c r="HE102" s="0"/>
      <c r="HF102" s="0"/>
      <c r="HG102" s="0"/>
      <c r="HH102" s="0"/>
      <c r="HI102" s="0"/>
      <c r="HJ102" s="0"/>
      <c r="HK102" s="0"/>
      <c r="HL102" s="0"/>
      <c r="HM102" s="0"/>
      <c r="HN102" s="0"/>
      <c r="HO102" s="0"/>
      <c r="HP102" s="0"/>
      <c r="HQ102" s="0"/>
      <c r="HR102" s="0"/>
      <c r="HS102" s="0"/>
      <c r="HT102" s="0"/>
      <c r="HU102" s="0"/>
      <c r="HV102" s="0"/>
      <c r="HW102" s="0"/>
      <c r="HX102" s="0"/>
      <c r="HY102" s="0"/>
      <c r="HZ102" s="0"/>
      <c r="IA102" s="0"/>
      <c r="IB102" s="0"/>
      <c r="IC102" s="0"/>
      <c r="ID102" s="0"/>
      <c r="IE102" s="0"/>
      <c r="IF102" s="0"/>
      <c r="IG102" s="0"/>
      <c r="IH102" s="0"/>
      <c r="II102" s="0"/>
      <c r="IJ102" s="0"/>
      <c r="IK102" s="0"/>
      <c r="IL102" s="0"/>
      <c r="IM102" s="0"/>
      <c r="IN102" s="0"/>
      <c r="IO102" s="0"/>
      <c r="IP102" s="0"/>
      <c r="IQ102" s="0"/>
      <c r="IR102" s="0"/>
      <c r="IS102" s="0"/>
      <c r="IT102" s="0"/>
      <c r="IU102" s="0"/>
      <c r="IV102" s="0"/>
      <c r="IW102" s="0"/>
      <c r="IX102" s="0"/>
      <c r="IY102" s="0"/>
      <c r="IZ102" s="0"/>
      <c r="JA102" s="0"/>
      <c r="JB102" s="0"/>
      <c r="JC102" s="0"/>
      <c r="JD102" s="0"/>
      <c r="JE102" s="0"/>
      <c r="JF102" s="0"/>
      <c r="JG102" s="0"/>
      <c r="JH102" s="0"/>
      <c r="JI102" s="0"/>
      <c r="JJ102" s="0"/>
      <c r="JK102" s="0"/>
      <c r="JL102" s="0"/>
      <c r="JM102" s="0"/>
      <c r="JN102" s="0"/>
      <c r="JO102" s="0"/>
      <c r="JP102" s="0"/>
      <c r="JQ102" s="0"/>
      <c r="JR102" s="0"/>
      <c r="JS102" s="0"/>
      <c r="JT102" s="0"/>
      <c r="JU102" s="0"/>
      <c r="JV102" s="0"/>
      <c r="JW102" s="0"/>
      <c r="JX102" s="0"/>
      <c r="JY102" s="0"/>
      <c r="JZ102" s="0"/>
      <c r="KA102" s="0"/>
      <c r="KB102" s="0"/>
      <c r="KC102" s="0"/>
      <c r="KD102" s="0"/>
      <c r="KE102" s="0"/>
      <c r="KF102" s="0"/>
      <c r="KG102" s="0"/>
      <c r="KH102" s="0"/>
      <c r="KI102" s="0"/>
      <c r="KJ102" s="0"/>
      <c r="KK102" s="0"/>
      <c r="KL102" s="0"/>
      <c r="KM102" s="0"/>
      <c r="KN102" s="0"/>
      <c r="KO102" s="0"/>
      <c r="KP102" s="0"/>
      <c r="KQ102" s="0"/>
      <c r="KR102" s="0"/>
      <c r="KS102" s="0"/>
      <c r="KT102" s="0"/>
      <c r="KU102" s="0"/>
      <c r="KV102" s="0"/>
      <c r="KW102" s="0"/>
      <c r="KX102" s="0"/>
      <c r="KY102" s="0"/>
      <c r="KZ102" s="0"/>
      <c r="LA102" s="0"/>
      <c r="LB102" s="0"/>
      <c r="LC102" s="0"/>
      <c r="LD102" s="0"/>
      <c r="LE102" s="0"/>
      <c r="LF102" s="0"/>
      <c r="LG102" s="0"/>
      <c r="LH102" s="0"/>
      <c r="LI102" s="0"/>
      <c r="LJ102" s="0"/>
      <c r="LK102" s="0"/>
      <c r="LL102" s="0"/>
      <c r="LM102" s="0"/>
      <c r="LN102" s="0"/>
      <c r="LO102" s="0"/>
      <c r="LP102" s="0"/>
      <c r="LQ102" s="0"/>
      <c r="LR102" s="0"/>
      <c r="LS102" s="0"/>
      <c r="LT102" s="0"/>
      <c r="LU102" s="0"/>
      <c r="LV102" s="0"/>
      <c r="LW102" s="0"/>
      <c r="LX102" s="0"/>
      <c r="LY102" s="0"/>
      <c r="LZ102" s="0"/>
      <c r="MA102" s="0"/>
      <c r="MB102" s="0"/>
      <c r="MC102" s="0"/>
      <c r="MD102" s="0"/>
      <c r="ME102" s="0"/>
      <c r="MF102" s="0"/>
      <c r="MG102" s="0"/>
      <c r="MH102" s="0"/>
      <c r="MI102" s="0"/>
      <c r="MJ102" s="0"/>
      <c r="MK102" s="0"/>
      <c r="ML102" s="0"/>
      <c r="MM102" s="0"/>
      <c r="MN102" s="0"/>
      <c r="MO102" s="0"/>
      <c r="MP102" s="0"/>
      <c r="MQ102" s="0"/>
      <c r="MR102" s="0"/>
      <c r="MS102" s="0"/>
      <c r="MT102" s="0"/>
      <c r="MU102" s="0"/>
      <c r="MV102" s="0"/>
      <c r="MW102" s="0"/>
      <c r="MX102" s="0"/>
      <c r="MY102" s="0"/>
      <c r="MZ102" s="0"/>
      <c r="NA102" s="0"/>
      <c r="NB102" s="0"/>
      <c r="NC102" s="0"/>
      <c r="ND102" s="0"/>
      <c r="NE102" s="0"/>
      <c r="NF102" s="0"/>
      <c r="NG102" s="0"/>
      <c r="NH102" s="0"/>
      <c r="NI102" s="0"/>
      <c r="NJ102" s="0"/>
      <c r="NK102" s="0"/>
      <c r="NL102" s="0"/>
      <c r="NM102" s="0"/>
      <c r="NN102" s="0"/>
      <c r="NO102" s="0"/>
      <c r="NP102" s="0"/>
      <c r="NQ102" s="0"/>
      <c r="NR102" s="0"/>
      <c r="NS102" s="0"/>
      <c r="NT102" s="0"/>
      <c r="NU102" s="0"/>
      <c r="NV102" s="0"/>
      <c r="NW102" s="0"/>
      <c r="NX102" s="0"/>
      <c r="NY102" s="0"/>
      <c r="NZ102" s="0"/>
      <c r="OA102" s="0"/>
      <c r="OB102" s="0"/>
      <c r="OC102" s="0"/>
      <c r="OD102" s="0"/>
      <c r="OE102" s="0"/>
      <c r="OF102" s="0"/>
      <c r="OG102" s="0"/>
      <c r="OH102" s="0"/>
      <c r="OI102" s="0"/>
      <c r="OJ102" s="0"/>
      <c r="OK102" s="0"/>
      <c r="OL102" s="0"/>
      <c r="OM102" s="0"/>
      <c r="ON102" s="0"/>
      <c r="OO102" s="0"/>
      <c r="OP102" s="0"/>
      <c r="OQ102" s="0"/>
      <c r="OR102" s="0"/>
      <c r="OS102" s="0"/>
      <c r="OT102" s="0"/>
      <c r="OU102" s="0"/>
      <c r="OV102" s="0"/>
      <c r="OW102" s="0"/>
      <c r="OX102" s="0"/>
      <c r="OY102" s="0"/>
      <c r="OZ102" s="0"/>
      <c r="PA102" s="0"/>
      <c r="PB102" s="0"/>
      <c r="PC102" s="0"/>
      <c r="PD102" s="0"/>
      <c r="PE102" s="0"/>
      <c r="PF102" s="0"/>
      <c r="PG102" s="0"/>
      <c r="PH102" s="0"/>
      <c r="PI102" s="0"/>
      <c r="PJ102" s="0"/>
      <c r="PK102" s="0"/>
      <c r="PL102" s="0"/>
      <c r="PM102" s="0"/>
      <c r="PN102" s="0"/>
      <c r="PO102" s="0"/>
      <c r="PP102" s="0"/>
      <c r="PQ102" s="0"/>
      <c r="PR102" s="0"/>
      <c r="PS102" s="0"/>
      <c r="PT102" s="0"/>
      <c r="PU102" s="0"/>
      <c r="PV102" s="0"/>
      <c r="PW102" s="0"/>
      <c r="PX102" s="0"/>
      <c r="PY102" s="0"/>
      <c r="PZ102" s="0"/>
      <c r="QA102" s="0"/>
      <c r="QB102" s="0"/>
      <c r="QC102" s="0"/>
      <c r="QD102" s="0"/>
      <c r="QE102" s="0"/>
      <c r="QF102" s="0"/>
      <c r="QG102" s="0"/>
      <c r="QH102" s="0"/>
      <c r="QI102" s="0"/>
      <c r="QJ102" s="0"/>
      <c r="QK102" s="0"/>
      <c r="QL102" s="0"/>
      <c r="QM102" s="0"/>
      <c r="QN102" s="0"/>
      <c r="QO102" s="0"/>
      <c r="QP102" s="0"/>
      <c r="QQ102" s="0"/>
      <c r="QR102" s="0"/>
      <c r="QS102" s="0"/>
      <c r="QT102" s="0"/>
      <c r="QU102" s="0"/>
      <c r="QV102" s="0"/>
      <c r="QW102" s="0"/>
      <c r="QX102" s="0"/>
      <c r="QY102" s="0"/>
      <c r="QZ102" s="0"/>
      <c r="RA102" s="0"/>
      <c r="RB102" s="0"/>
      <c r="RC102" s="0"/>
      <c r="RD102" s="0"/>
      <c r="RE102" s="0"/>
      <c r="RF102" s="0"/>
      <c r="RG102" s="0"/>
      <c r="RH102" s="0"/>
      <c r="RI102" s="0"/>
      <c r="RJ102" s="0"/>
      <c r="RK102" s="0"/>
      <c r="RL102" s="0"/>
      <c r="RM102" s="0"/>
      <c r="RN102" s="0"/>
      <c r="RO102" s="0"/>
      <c r="RP102" s="0"/>
      <c r="RQ102" s="0"/>
      <c r="RR102" s="0"/>
      <c r="RS102" s="0"/>
      <c r="RT102" s="0"/>
      <c r="RU102" s="0"/>
      <c r="RV102" s="0"/>
      <c r="RW102" s="0"/>
      <c r="RX102" s="0"/>
      <c r="RY102" s="0"/>
      <c r="RZ102" s="0"/>
      <c r="SA102" s="0"/>
      <c r="SB102" s="0"/>
      <c r="SC102" s="0"/>
      <c r="SD102" s="0"/>
      <c r="SE102" s="0"/>
      <c r="SF102" s="0"/>
      <c r="SG102" s="0"/>
      <c r="SH102" s="0"/>
      <c r="SI102" s="0"/>
      <c r="SJ102" s="0"/>
      <c r="SK102" s="0"/>
      <c r="SL102" s="0"/>
      <c r="SM102" s="0"/>
      <c r="SN102" s="0"/>
      <c r="SO102" s="0"/>
      <c r="SP102" s="0"/>
      <c r="SQ102" s="0"/>
      <c r="SR102" s="0"/>
      <c r="SS102" s="0"/>
      <c r="ST102" s="0"/>
      <c r="SU102" s="0"/>
      <c r="SV102" s="0"/>
      <c r="SW102" s="0"/>
      <c r="SX102" s="0"/>
      <c r="SY102" s="0"/>
      <c r="SZ102" s="0"/>
      <c r="TA102" s="0"/>
      <c r="TB102" s="0"/>
      <c r="TC102" s="0"/>
      <c r="TD102" s="0"/>
      <c r="TE102" s="0"/>
      <c r="TF102" s="0"/>
      <c r="TG102" s="0"/>
      <c r="TH102" s="0"/>
      <c r="TI102" s="0"/>
      <c r="TJ102" s="0"/>
      <c r="TK102" s="0"/>
      <c r="TL102" s="0"/>
      <c r="TM102" s="0"/>
      <c r="TN102" s="0"/>
      <c r="TO102" s="0"/>
      <c r="TP102" s="0"/>
      <c r="TQ102" s="0"/>
      <c r="TR102" s="0"/>
      <c r="TS102" s="0"/>
      <c r="TT102" s="0"/>
      <c r="TU102" s="0"/>
      <c r="TV102" s="0"/>
      <c r="TW102" s="0"/>
      <c r="TX102" s="0"/>
      <c r="TY102" s="0"/>
      <c r="TZ102" s="0"/>
      <c r="UA102" s="0"/>
      <c r="UB102" s="0"/>
      <c r="UC102" s="0"/>
      <c r="UD102" s="0"/>
      <c r="UE102" s="0"/>
      <c r="UF102" s="0"/>
      <c r="UG102" s="0"/>
      <c r="UH102" s="0"/>
      <c r="UI102" s="0"/>
      <c r="UJ102" s="0"/>
      <c r="UK102" s="0"/>
      <c r="UL102" s="0"/>
      <c r="UM102" s="0"/>
      <c r="UN102" s="0"/>
      <c r="UO102" s="0"/>
      <c r="UP102" s="0"/>
      <c r="UQ102" s="0"/>
      <c r="UR102" s="0"/>
      <c r="US102" s="0"/>
      <c r="UT102" s="0"/>
      <c r="UU102" s="0"/>
      <c r="UV102" s="0"/>
      <c r="UW102" s="0"/>
      <c r="UX102" s="0"/>
      <c r="UY102" s="0"/>
      <c r="UZ102" s="0"/>
      <c r="VA102" s="0"/>
      <c r="VB102" s="0"/>
      <c r="VC102" s="0"/>
      <c r="VD102" s="0"/>
      <c r="VE102" s="0"/>
      <c r="VF102" s="0"/>
      <c r="VG102" s="0"/>
      <c r="VH102" s="0"/>
      <c r="VI102" s="0"/>
      <c r="VJ102" s="0"/>
      <c r="VK102" s="0"/>
      <c r="VL102" s="0"/>
      <c r="VM102" s="0"/>
      <c r="VN102" s="0"/>
      <c r="VO102" s="0"/>
      <c r="VP102" s="0"/>
      <c r="VQ102" s="0"/>
      <c r="VR102" s="0"/>
      <c r="VS102" s="0"/>
      <c r="VT102" s="0"/>
      <c r="VU102" s="0"/>
      <c r="VV102" s="0"/>
      <c r="VW102" s="0"/>
      <c r="VX102" s="0"/>
      <c r="VY102" s="0"/>
      <c r="VZ102" s="0"/>
      <c r="WA102" s="0"/>
      <c r="WB102" s="0"/>
      <c r="WC102" s="0"/>
      <c r="WD102" s="0"/>
      <c r="WE102" s="0"/>
      <c r="WF102" s="0"/>
      <c r="WG102" s="0"/>
      <c r="WH102" s="0"/>
      <c r="WI102" s="0"/>
      <c r="WJ102" s="0"/>
      <c r="WK102" s="0"/>
      <c r="WL102" s="0"/>
      <c r="WM102" s="0"/>
      <c r="WN102" s="0"/>
      <c r="WO102" s="0"/>
      <c r="WP102" s="0"/>
      <c r="WQ102" s="0"/>
      <c r="WR102" s="0"/>
      <c r="WS102" s="0"/>
      <c r="WT102" s="0"/>
      <c r="WU102" s="0"/>
      <c r="WV102" s="0"/>
      <c r="WW102" s="0"/>
      <c r="WX102" s="0"/>
      <c r="WY102" s="0"/>
      <c r="WZ102" s="0"/>
      <c r="XA102" s="0"/>
      <c r="XB102" s="0"/>
      <c r="XC102" s="0"/>
      <c r="XD102" s="0"/>
      <c r="XE102" s="0"/>
      <c r="XF102" s="0"/>
      <c r="XG102" s="0"/>
      <c r="XH102" s="0"/>
      <c r="XI102" s="0"/>
      <c r="XJ102" s="0"/>
      <c r="XK102" s="0"/>
      <c r="XL102" s="0"/>
      <c r="XM102" s="0"/>
      <c r="XN102" s="0"/>
      <c r="XO102" s="0"/>
      <c r="XP102" s="0"/>
      <c r="XQ102" s="0"/>
      <c r="XR102" s="0"/>
      <c r="XS102" s="0"/>
      <c r="XT102" s="0"/>
      <c r="XU102" s="0"/>
      <c r="XV102" s="0"/>
      <c r="XW102" s="0"/>
      <c r="XX102" s="0"/>
      <c r="XY102" s="0"/>
      <c r="XZ102" s="0"/>
      <c r="YA102" s="0"/>
      <c r="YB102" s="0"/>
      <c r="YC102" s="0"/>
      <c r="YD102" s="0"/>
      <c r="YE102" s="0"/>
      <c r="YF102" s="0"/>
      <c r="YG102" s="0"/>
      <c r="YH102" s="0"/>
      <c r="YI102" s="0"/>
      <c r="YJ102" s="0"/>
      <c r="YK102" s="0"/>
      <c r="YL102" s="0"/>
      <c r="YM102" s="0"/>
      <c r="YN102" s="0"/>
      <c r="YO102" s="0"/>
      <c r="YP102" s="0"/>
      <c r="YQ102" s="0"/>
      <c r="YR102" s="0"/>
      <c r="YS102" s="0"/>
      <c r="YT102" s="0"/>
      <c r="YU102" s="0"/>
      <c r="YV102" s="0"/>
      <c r="YW102" s="0"/>
      <c r="YX102" s="0"/>
      <c r="YY102" s="0"/>
      <c r="YZ102" s="0"/>
      <c r="ZA102" s="0"/>
      <c r="ZB102" s="0"/>
      <c r="ZC102" s="0"/>
      <c r="ZD102" s="0"/>
      <c r="ZE102" s="0"/>
      <c r="ZF102" s="0"/>
      <c r="ZG102" s="0"/>
      <c r="ZH102" s="0"/>
      <c r="ZI102" s="0"/>
      <c r="ZJ102" s="0"/>
      <c r="ZK102" s="0"/>
      <c r="ZL102" s="0"/>
      <c r="ZM102" s="0"/>
      <c r="ZN102" s="0"/>
      <c r="ZO102" s="0"/>
      <c r="ZP102" s="0"/>
      <c r="ZQ102" s="0"/>
      <c r="ZR102" s="0"/>
      <c r="ZS102" s="0"/>
      <c r="ZT102" s="0"/>
      <c r="ZU102" s="0"/>
      <c r="ZV102" s="0"/>
      <c r="ZW102" s="0"/>
      <c r="ZX102" s="0"/>
      <c r="ZY102" s="0"/>
      <c r="ZZ102" s="0"/>
      <c r="AAA102" s="0"/>
      <c r="AAB102" s="0"/>
      <c r="AAC102" s="0"/>
      <c r="AAD102" s="0"/>
      <c r="AAE102" s="0"/>
      <c r="AAF102" s="0"/>
      <c r="AAG102" s="0"/>
      <c r="AAH102" s="0"/>
      <c r="AAI102" s="0"/>
      <c r="AAJ102" s="0"/>
      <c r="AAK102" s="0"/>
      <c r="AAL102" s="0"/>
      <c r="AAM102" s="0"/>
      <c r="AAN102" s="0"/>
      <c r="AAO102" s="0"/>
      <c r="AAP102" s="0"/>
      <c r="AAQ102" s="0"/>
      <c r="AAR102" s="0"/>
      <c r="AAS102" s="0"/>
      <c r="AAT102" s="0"/>
      <c r="AAU102" s="0"/>
      <c r="AAV102" s="0"/>
      <c r="AAW102" s="0"/>
      <c r="AAX102" s="0"/>
      <c r="AAY102" s="0"/>
      <c r="AAZ102" s="0"/>
      <c r="ABA102" s="0"/>
      <c r="ABB102" s="0"/>
      <c r="ABC102" s="0"/>
      <c r="ABD102" s="0"/>
      <c r="ABE102" s="0"/>
      <c r="ABF102" s="0"/>
      <c r="ABG102" s="0"/>
      <c r="ABH102" s="0"/>
      <c r="ABI102" s="0"/>
      <c r="ABJ102" s="0"/>
      <c r="ABK102" s="0"/>
      <c r="ABL102" s="0"/>
      <c r="ABM102" s="0"/>
      <c r="ABN102" s="0"/>
      <c r="ABO102" s="0"/>
      <c r="ABP102" s="0"/>
      <c r="ABQ102" s="0"/>
      <c r="ABR102" s="0"/>
      <c r="ABS102" s="0"/>
      <c r="ABT102" s="0"/>
      <c r="ABU102" s="0"/>
      <c r="ABV102" s="0"/>
      <c r="ABW102" s="0"/>
      <c r="ABX102" s="0"/>
      <c r="ABY102" s="0"/>
      <c r="ABZ102" s="0"/>
      <c r="ACA102" s="0"/>
      <c r="ACB102" s="0"/>
      <c r="ACC102" s="0"/>
      <c r="ACD102" s="0"/>
      <c r="ACE102" s="0"/>
      <c r="ACF102" s="0"/>
      <c r="ACG102" s="0"/>
      <c r="ACH102" s="0"/>
      <c r="ACI102" s="0"/>
      <c r="ACJ102" s="0"/>
      <c r="ACK102" s="0"/>
      <c r="ACL102" s="0"/>
      <c r="ACM102" s="0"/>
      <c r="ACN102" s="0"/>
      <c r="ACO102" s="0"/>
      <c r="ACP102" s="0"/>
      <c r="ACQ102" s="0"/>
      <c r="ACR102" s="0"/>
      <c r="ACS102" s="0"/>
      <c r="ACT102" s="0"/>
      <c r="ACU102" s="0"/>
      <c r="ACV102" s="0"/>
      <c r="ACW102" s="0"/>
      <c r="ACX102" s="0"/>
      <c r="ACY102" s="0"/>
      <c r="ACZ102" s="0"/>
      <c r="ADA102" s="0"/>
      <c r="ADB102" s="0"/>
      <c r="ADC102" s="0"/>
      <c r="ADD102" s="0"/>
      <c r="ADE102" s="0"/>
      <c r="ADF102" s="0"/>
      <c r="ADG102" s="0"/>
      <c r="ADH102" s="0"/>
      <c r="ADI102" s="0"/>
      <c r="ADJ102" s="0"/>
      <c r="ADK102" s="0"/>
      <c r="ADL102" s="0"/>
      <c r="ADM102" s="0"/>
      <c r="ADN102" s="0"/>
      <c r="ADO102" s="0"/>
      <c r="ADP102" s="0"/>
      <c r="ADQ102" s="0"/>
      <c r="ADR102" s="0"/>
      <c r="ADS102" s="0"/>
      <c r="ADT102" s="0"/>
      <c r="ADU102" s="0"/>
      <c r="ADV102" s="0"/>
      <c r="ADW102" s="0"/>
      <c r="ADX102" s="0"/>
      <c r="ADY102" s="0"/>
      <c r="ADZ102" s="0"/>
      <c r="AEA102" s="0"/>
      <c r="AEB102" s="0"/>
      <c r="AEC102" s="0"/>
      <c r="AED102" s="0"/>
      <c r="AEE102" s="0"/>
      <c r="AEF102" s="0"/>
      <c r="AEG102" s="0"/>
      <c r="AEH102" s="0"/>
      <c r="AEI102" s="0"/>
      <c r="AEJ102" s="0"/>
      <c r="AEK102" s="0"/>
      <c r="AEL102" s="0"/>
      <c r="AEM102" s="0"/>
      <c r="AEN102" s="0"/>
      <c r="AEO102" s="0"/>
      <c r="AEP102" s="0"/>
      <c r="AEQ102" s="0"/>
      <c r="AER102" s="0"/>
      <c r="AES102" s="0"/>
      <c r="AET102" s="0"/>
      <c r="AEU102" s="0"/>
      <c r="AEV102" s="0"/>
      <c r="AEW102" s="0"/>
      <c r="AEX102" s="0"/>
      <c r="AEY102" s="0"/>
      <c r="AEZ102" s="0"/>
      <c r="AFA102" s="0"/>
      <c r="AFB102" s="0"/>
      <c r="AFC102" s="0"/>
      <c r="AFD102" s="0"/>
      <c r="AFE102" s="0"/>
      <c r="AFF102" s="0"/>
      <c r="AFG102" s="0"/>
      <c r="AFH102" s="0"/>
      <c r="AFI102" s="0"/>
      <c r="AFJ102" s="0"/>
      <c r="AFK102" s="0"/>
      <c r="AFL102" s="0"/>
      <c r="AFM102" s="0"/>
      <c r="AFN102" s="0"/>
      <c r="AFO102" s="0"/>
      <c r="AFP102" s="0"/>
      <c r="AFQ102" s="0"/>
      <c r="AFR102" s="0"/>
      <c r="AFS102" s="0"/>
      <c r="AFT102" s="0"/>
      <c r="AFU102" s="0"/>
      <c r="AFV102" s="0"/>
      <c r="AFW102" s="0"/>
      <c r="AFX102" s="0"/>
      <c r="AFY102" s="0"/>
      <c r="AFZ102" s="0"/>
      <c r="AGA102" s="0"/>
      <c r="AGB102" s="0"/>
      <c r="AGC102" s="0"/>
      <c r="AGD102" s="0"/>
      <c r="AGE102" s="0"/>
      <c r="AGF102" s="0"/>
      <c r="AGG102" s="0"/>
      <c r="AGH102" s="0"/>
      <c r="AGI102" s="0"/>
      <c r="AGJ102" s="0"/>
      <c r="AGK102" s="0"/>
      <c r="AGL102" s="0"/>
      <c r="AGM102" s="0"/>
      <c r="AGN102" s="0"/>
      <c r="AGO102" s="0"/>
      <c r="AGP102" s="0"/>
      <c r="AGQ102" s="0"/>
      <c r="AGR102" s="0"/>
      <c r="AGS102" s="0"/>
      <c r="AGT102" s="0"/>
      <c r="AGU102" s="0"/>
      <c r="AGV102" s="0"/>
      <c r="AGW102" s="0"/>
      <c r="AGX102" s="0"/>
      <c r="AGY102" s="0"/>
      <c r="AGZ102" s="0"/>
      <c r="AHA102" s="0"/>
      <c r="AHB102" s="0"/>
      <c r="AHC102" s="0"/>
      <c r="AHD102" s="0"/>
      <c r="AHE102" s="0"/>
      <c r="AHF102" s="0"/>
      <c r="AHG102" s="0"/>
      <c r="AHH102" s="0"/>
      <c r="AHI102" s="0"/>
      <c r="AHJ102" s="0"/>
      <c r="AHK102" s="0"/>
      <c r="AHL102" s="0"/>
      <c r="AHM102" s="0"/>
      <c r="AHN102" s="0"/>
      <c r="AHO102" s="0"/>
      <c r="AHP102" s="0"/>
      <c r="AHQ102" s="0"/>
      <c r="AHR102" s="0"/>
      <c r="AHS102" s="0"/>
      <c r="AHT102" s="0"/>
      <c r="AHU102" s="0"/>
      <c r="AHV102" s="0"/>
      <c r="AHW102" s="0"/>
      <c r="AHX102" s="0"/>
      <c r="AHY102" s="0"/>
      <c r="AHZ102" s="0"/>
      <c r="AIA102" s="0"/>
      <c r="AIB102" s="0"/>
      <c r="AIC102" s="0"/>
      <c r="AID102" s="0"/>
      <c r="AIE102" s="0"/>
      <c r="AIF102" s="0"/>
      <c r="AIG102" s="0"/>
      <c r="AIH102" s="0"/>
      <c r="AII102" s="0"/>
      <c r="AIJ102" s="0"/>
      <c r="AIK102" s="0"/>
      <c r="AIL102" s="0"/>
      <c r="AIM102" s="0"/>
      <c r="AIN102" s="0"/>
      <c r="AIO102" s="0"/>
      <c r="AIP102" s="0"/>
      <c r="AIQ102" s="0"/>
      <c r="AIR102" s="0"/>
      <c r="AIS102" s="0"/>
      <c r="AIT102" s="0"/>
      <c r="AIU102" s="0"/>
      <c r="AIV102" s="0"/>
      <c r="AIW102" s="0"/>
      <c r="AIX102" s="0"/>
      <c r="AIY102" s="0"/>
      <c r="AIZ102" s="0"/>
      <c r="AJA102" s="0"/>
      <c r="AJB102" s="0"/>
      <c r="AJC102" s="0"/>
      <c r="AJD102" s="0"/>
      <c r="AJE102" s="0"/>
      <c r="AJF102" s="0"/>
      <c r="AJG102" s="0"/>
      <c r="AJH102" s="0"/>
      <c r="AJI102" s="0"/>
      <c r="AJJ102" s="0"/>
      <c r="AJK102" s="0"/>
      <c r="AJL102" s="0"/>
      <c r="AJM102" s="0"/>
      <c r="AJN102" s="0"/>
      <c r="AJO102" s="0"/>
      <c r="AJP102" s="0"/>
      <c r="AJQ102" s="0"/>
      <c r="AJR102" s="0"/>
      <c r="AJS102" s="0"/>
      <c r="AJT102" s="0"/>
      <c r="AJU102" s="0"/>
      <c r="AJV102" s="0"/>
      <c r="AJW102" s="0"/>
      <c r="AJX102" s="0"/>
      <c r="AJY102" s="0"/>
      <c r="AJZ102" s="0"/>
      <c r="AKA102" s="0"/>
      <c r="AKB102" s="0"/>
      <c r="AKC102" s="0"/>
      <c r="AKD102" s="0"/>
      <c r="AKE102" s="0"/>
      <c r="AKF102" s="0"/>
      <c r="AKG102" s="0"/>
      <c r="AKH102" s="0"/>
      <c r="AKI102" s="0"/>
      <c r="AKJ102" s="0"/>
      <c r="AKK102" s="0"/>
      <c r="AKL102" s="0"/>
      <c r="AKM102" s="0"/>
      <c r="AKN102" s="0"/>
      <c r="AKO102" s="0"/>
      <c r="AKP102" s="0"/>
      <c r="AKQ102" s="0"/>
      <c r="AKR102" s="0"/>
      <c r="AKS102" s="0"/>
      <c r="AKT102" s="0"/>
      <c r="AKU102" s="0"/>
      <c r="AKV102" s="0"/>
      <c r="AKW102" s="0"/>
      <c r="AKX102" s="0"/>
      <c r="AKY102" s="0"/>
      <c r="AKZ102" s="0"/>
      <c r="ALA102" s="0"/>
      <c r="ALB102" s="0"/>
      <c r="ALC102" s="0"/>
      <c r="ALD102" s="0"/>
      <c r="ALE102" s="0"/>
      <c r="ALF102" s="0"/>
      <c r="ALG102" s="0"/>
      <c r="ALH102" s="0"/>
      <c r="ALI102" s="0"/>
      <c r="ALJ102" s="0"/>
      <c r="ALK102" s="0"/>
      <c r="ALL102" s="0"/>
      <c r="ALM102" s="0"/>
      <c r="ALN102" s="0"/>
      <c r="ALO102" s="0"/>
      <c r="ALP102" s="0"/>
      <c r="ALQ102" s="0"/>
      <c r="ALR102" s="0"/>
      <c r="ALS102" s="0"/>
      <c r="ALT102" s="0"/>
      <c r="ALU102" s="0"/>
      <c r="ALV102" s="0"/>
      <c r="ALW102" s="0"/>
      <c r="ALX102" s="0"/>
      <c r="ALY102" s="0"/>
      <c r="ALZ102" s="0"/>
      <c r="AMA102" s="0"/>
      <c r="AMB102" s="0"/>
      <c r="AMC102" s="0"/>
      <c r="AMD102" s="0"/>
      <c r="AME102" s="0"/>
      <c r="AMF102" s="0"/>
      <c r="AMG102" s="0"/>
      <c r="AMH102" s="0"/>
      <c r="AMI102" s="0"/>
      <c r="AMJ102" s="0"/>
    </row>
    <row r="103" customFormat="false" ht="15.75" hidden="false" customHeight="false" outlineLevel="0" collapsed="false">
      <c r="A103" s="136"/>
      <c r="B103" s="35"/>
      <c r="C103" s="35"/>
      <c r="D103" s="35"/>
      <c r="E103" s="35"/>
      <c r="F103" s="35" t="n">
        <v>1</v>
      </c>
      <c r="G103" s="35" t="n">
        <v>5000</v>
      </c>
      <c r="H103" s="35" t="n">
        <f aca="false">G103*F103</f>
        <v>5000</v>
      </c>
      <c r="I103" s="36" t="s">
        <v>4962</v>
      </c>
      <c r="J103" s="37" t="n">
        <v>5000</v>
      </c>
      <c r="K103" s="35" t="n">
        <v>0</v>
      </c>
      <c r="L103" s="35"/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0"/>
      <c r="BD103" s="0"/>
      <c r="BE103" s="0"/>
      <c r="BF103" s="0"/>
      <c r="BG103" s="0"/>
      <c r="BH103" s="0"/>
      <c r="BI103" s="0"/>
      <c r="BJ103" s="0"/>
      <c r="BK103" s="0"/>
      <c r="BL103" s="0"/>
      <c r="BM103" s="0"/>
      <c r="BN103" s="0"/>
      <c r="BO103" s="0"/>
      <c r="BP103" s="0"/>
      <c r="BQ103" s="0"/>
      <c r="BR103" s="0"/>
      <c r="BS103" s="0"/>
      <c r="BT103" s="0"/>
      <c r="BU103" s="0"/>
      <c r="BV103" s="0"/>
      <c r="BW103" s="0"/>
      <c r="BX103" s="0"/>
      <c r="BY103" s="0"/>
      <c r="BZ103" s="0"/>
      <c r="CA103" s="0"/>
      <c r="CB103" s="0"/>
      <c r="CC103" s="0"/>
      <c r="CD103" s="0"/>
      <c r="CE103" s="0"/>
      <c r="CF103" s="0"/>
      <c r="CG103" s="0"/>
      <c r="CH103" s="0"/>
      <c r="CI103" s="0"/>
      <c r="CJ103" s="0"/>
      <c r="CK103" s="0"/>
      <c r="CL103" s="0"/>
      <c r="CM103" s="0"/>
      <c r="CN103" s="0"/>
      <c r="CO103" s="0"/>
      <c r="CP103" s="0"/>
      <c r="CQ103" s="0"/>
      <c r="CR103" s="0"/>
      <c r="CS103" s="0"/>
      <c r="CT103" s="0"/>
      <c r="CU103" s="0"/>
      <c r="CV103" s="0"/>
      <c r="CW103" s="0"/>
      <c r="CX103" s="0"/>
      <c r="CY103" s="0"/>
      <c r="CZ103" s="0"/>
      <c r="DA103" s="0"/>
      <c r="DB103" s="0"/>
      <c r="DC103" s="0"/>
      <c r="DD103" s="0"/>
      <c r="DE103" s="0"/>
      <c r="DF103" s="0"/>
      <c r="DG103" s="0"/>
      <c r="DH103" s="0"/>
      <c r="DI103" s="0"/>
      <c r="DJ103" s="0"/>
      <c r="DK103" s="0"/>
      <c r="DL103" s="0"/>
      <c r="DM103" s="0"/>
      <c r="DN103" s="0"/>
      <c r="DO103" s="0"/>
      <c r="DP103" s="0"/>
      <c r="DQ103" s="0"/>
      <c r="DR103" s="0"/>
      <c r="DS103" s="0"/>
      <c r="DT103" s="0"/>
      <c r="DU103" s="0"/>
      <c r="DV103" s="0"/>
      <c r="DW103" s="0"/>
      <c r="DX103" s="0"/>
      <c r="DY103" s="0"/>
      <c r="DZ103" s="0"/>
      <c r="EA103" s="0"/>
      <c r="EB103" s="0"/>
      <c r="EC103" s="0"/>
      <c r="ED103" s="0"/>
      <c r="EE103" s="0"/>
      <c r="EF103" s="0"/>
      <c r="EG103" s="0"/>
      <c r="EH103" s="0"/>
      <c r="EI103" s="0"/>
      <c r="EJ103" s="0"/>
      <c r="EK103" s="0"/>
      <c r="EL103" s="0"/>
      <c r="EM103" s="0"/>
      <c r="EN103" s="0"/>
      <c r="EO103" s="0"/>
      <c r="EP103" s="0"/>
      <c r="EQ103" s="0"/>
      <c r="ER103" s="0"/>
      <c r="ES103" s="0"/>
      <c r="ET103" s="0"/>
      <c r="EU103" s="0"/>
      <c r="EV103" s="0"/>
      <c r="EW103" s="0"/>
      <c r="EX103" s="0"/>
      <c r="EY103" s="0"/>
      <c r="EZ103" s="0"/>
      <c r="FA103" s="0"/>
      <c r="FB103" s="0"/>
      <c r="FC103" s="0"/>
      <c r="FD103" s="0"/>
      <c r="FE103" s="0"/>
      <c r="FF103" s="0"/>
      <c r="FG103" s="0"/>
      <c r="FH103" s="0"/>
      <c r="FI103" s="0"/>
      <c r="FJ103" s="0"/>
      <c r="FK103" s="0"/>
      <c r="FL103" s="0"/>
      <c r="FM103" s="0"/>
      <c r="FN103" s="0"/>
      <c r="FO103" s="0"/>
      <c r="FP103" s="0"/>
      <c r="FQ103" s="0"/>
      <c r="FR103" s="0"/>
      <c r="FS103" s="0"/>
      <c r="FT103" s="0"/>
      <c r="FU103" s="0"/>
      <c r="FV103" s="0"/>
      <c r="FW103" s="0"/>
      <c r="FX103" s="0"/>
      <c r="FY103" s="0"/>
      <c r="FZ103" s="0"/>
      <c r="GA103" s="0"/>
      <c r="GB103" s="0"/>
      <c r="GC103" s="0"/>
      <c r="GD103" s="0"/>
      <c r="GE103" s="0"/>
      <c r="GF103" s="0"/>
      <c r="GG103" s="0"/>
      <c r="GH103" s="0"/>
      <c r="GI103" s="0"/>
      <c r="GJ103" s="0"/>
      <c r="GK103" s="0"/>
      <c r="GL103" s="0"/>
      <c r="GM103" s="0"/>
      <c r="GN103" s="0"/>
      <c r="GO103" s="0"/>
      <c r="GP103" s="0"/>
      <c r="GQ103" s="0"/>
      <c r="GR103" s="0"/>
      <c r="GS103" s="0"/>
      <c r="GT103" s="0"/>
      <c r="GU103" s="0"/>
      <c r="GV103" s="0"/>
      <c r="GW103" s="0"/>
      <c r="GX103" s="0"/>
      <c r="GY103" s="0"/>
      <c r="GZ103" s="0"/>
      <c r="HA103" s="0"/>
      <c r="HB103" s="0"/>
      <c r="HC103" s="0"/>
      <c r="HD103" s="0"/>
      <c r="HE103" s="0"/>
      <c r="HF103" s="0"/>
      <c r="HG103" s="0"/>
      <c r="HH103" s="0"/>
      <c r="HI103" s="0"/>
      <c r="HJ103" s="0"/>
      <c r="HK103" s="0"/>
      <c r="HL103" s="0"/>
      <c r="HM103" s="0"/>
      <c r="HN103" s="0"/>
      <c r="HO103" s="0"/>
      <c r="HP103" s="0"/>
      <c r="HQ103" s="0"/>
      <c r="HR103" s="0"/>
      <c r="HS103" s="0"/>
      <c r="HT103" s="0"/>
      <c r="HU103" s="0"/>
      <c r="HV103" s="0"/>
      <c r="HW103" s="0"/>
      <c r="HX103" s="0"/>
      <c r="HY103" s="0"/>
      <c r="HZ103" s="0"/>
      <c r="IA103" s="0"/>
      <c r="IB103" s="0"/>
      <c r="IC103" s="0"/>
      <c r="ID103" s="0"/>
      <c r="IE103" s="0"/>
      <c r="IF103" s="0"/>
      <c r="IG103" s="0"/>
      <c r="IH103" s="0"/>
      <c r="II103" s="0"/>
      <c r="IJ103" s="0"/>
      <c r="IK103" s="0"/>
      <c r="IL103" s="0"/>
      <c r="IM103" s="0"/>
      <c r="IN103" s="0"/>
      <c r="IO103" s="0"/>
      <c r="IP103" s="0"/>
      <c r="IQ103" s="0"/>
      <c r="IR103" s="0"/>
      <c r="IS103" s="0"/>
      <c r="IT103" s="0"/>
      <c r="IU103" s="0"/>
      <c r="IV103" s="0"/>
      <c r="IW103" s="0"/>
      <c r="IX103" s="0"/>
      <c r="IY103" s="0"/>
      <c r="IZ103" s="0"/>
      <c r="JA103" s="0"/>
      <c r="JB103" s="0"/>
      <c r="JC103" s="0"/>
      <c r="JD103" s="0"/>
      <c r="JE103" s="0"/>
      <c r="JF103" s="0"/>
      <c r="JG103" s="0"/>
      <c r="JH103" s="0"/>
      <c r="JI103" s="0"/>
      <c r="JJ103" s="0"/>
      <c r="JK103" s="0"/>
      <c r="JL103" s="0"/>
      <c r="JM103" s="0"/>
      <c r="JN103" s="0"/>
      <c r="JO103" s="0"/>
      <c r="JP103" s="0"/>
      <c r="JQ103" s="0"/>
      <c r="JR103" s="0"/>
      <c r="JS103" s="0"/>
      <c r="JT103" s="0"/>
      <c r="JU103" s="0"/>
      <c r="JV103" s="0"/>
      <c r="JW103" s="0"/>
      <c r="JX103" s="0"/>
      <c r="JY103" s="0"/>
      <c r="JZ103" s="0"/>
      <c r="KA103" s="0"/>
      <c r="KB103" s="0"/>
      <c r="KC103" s="0"/>
      <c r="KD103" s="0"/>
      <c r="KE103" s="0"/>
      <c r="KF103" s="0"/>
      <c r="KG103" s="0"/>
      <c r="KH103" s="0"/>
      <c r="KI103" s="0"/>
      <c r="KJ103" s="0"/>
      <c r="KK103" s="0"/>
      <c r="KL103" s="0"/>
      <c r="KM103" s="0"/>
      <c r="KN103" s="0"/>
      <c r="KO103" s="0"/>
      <c r="KP103" s="0"/>
      <c r="KQ103" s="0"/>
      <c r="KR103" s="0"/>
      <c r="KS103" s="0"/>
      <c r="KT103" s="0"/>
      <c r="KU103" s="0"/>
      <c r="KV103" s="0"/>
      <c r="KW103" s="0"/>
      <c r="KX103" s="0"/>
      <c r="KY103" s="0"/>
      <c r="KZ103" s="0"/>
      <c r="LA103" s="0"/>
      <c r="LB103" s="0"/>
      <c r="LC103" s="0"/>
      <c r="LD103" s="0"/>
      <c r="LE103" s="0"/>
      <c r="LF103" s="0"/>
      <c r="LG103" s="0"/>
      <c r="LH103" s="0"/>
      <c r="LI103" s="0"/>
      <c r="LJ103" s="0"/>
      <c r="LK103" s="0"/>
      <c r="LL103" s="0"/>
      <c r="LM103" s="0"/>
      <c r="LN103" s="0"/>
      <c r="LO103" s="0"/>
      <c r="LP103" s="0"/>
      <c r="LQ103" s="0"/>
      <c r="LR103" s="0"/>
      <c r="LS103" s="0"/>
      <c r="LT103" s="0"/>
      <c r="LU103" s="0"/>
      <c r="LV103" s="0"/>
      <c r="LW103" s="0"/>
      <c r="LX103" s="0"/>
      <c r="LY103" s="0"/>
      <c r="LZ103" s="0"/>
      <c r="MA103" s="0"/>
      <c r="MB103" s="0"/>
      <c r="MC103" s="0"/>
      <c r="MD103" s="0"/>
      <c r="ME103" s="0"/>
      <c r="MF103" s="0"/>
      <c r="MG103" s="0"/>
      <c r="MH103" s="0"/>
      <c r="MI103" s="0"/>
      <c r="MJ103" s="0"/>
      <c r="MK103" s="0"/>
      <c r="ML103" s="0"/>
      <c r="MM103" s="0"/>
      <c r="MN103" s="0"/>
      <c r="MO103" s="0"/>
      <c r="MP103" s="0"/>
      <c r="MQ103" s="0"/>
      <c r="MR103" s="0"/>
      <c r="MS103" s="0"/>
      <c r="MT103" s="0"/>
      <c r="MU103" s="0"/>
      <c r="MV103" s="0"/>
      <c r="MW103" s="0"/>
      <c r="MX103" s="0"/>
      <c r="MY103" s="0"/>
      <c r="MZ103" s="0"/>
      <c r="NA103" s="0"/>
      <c r="NB103" s="0"/>
      <c r="NC103" s="0"/>
      <c r="ND103" s="0"/>
      <c r="NE103" s="0"/>
      <c r="NF103" s="0"/>
      <c r="NG103" s="0"/>
      <c r="NH103" s="0"/>
      <c r="NI103" s="0"/>
      <c r="NJ103" s="0"/>
      <c r="NK103" s="0"/>
      <c r="NL103" s="0"/>
      <c r="NM103" s="0"/>
      <c r="NN103" s="0"/>
      <c r="NO103" s="0"/>
      <c r="NP103" s="0"/>
      <c r="NQ103" s="0"/>
      <c r="NR103" s="0"/>
      <c r="NS103" s="0"/>
      <c r="NT103" s="0"/>
      <c r="NU103" s="0"/>
      <c r="NV103" s="0"/>
      <c r="NW103" s="0"/>
      <c r="NX103" s="0"/>
      <c r="NY103" s="0"/>
      <c r="NZ103" s="0"/>
      <c r="OA103" s="0"/>
      <c r="OB103" s="0"/>
      <c r="OC103" s="0"/>
      <c r="OD103" s="0"/>
      <c r="OE103" s="0"/>
      <c r="OF103" s="0"/>
      <c r="OG103" s="0"/>
      <c r="OH103" s="0"/>
      <c r="OI103" s="0"/>
      <c r="OJ103" s="0"/>
      <c r="OK103" s="0"/>
      <c r="OL103" s="0"/>
      <c r="OM103" s="0"/>
      <c r="ON103" s="0"/>
      <c r="OO103" s="0"/>
      <c r="OP103" s="0"/>
      <c r="OQ103" s="0"/>
      <c r="OR103" s="0"/>
      <c r="OS103" s="0"/>
      <c r="OT103" s="0"/>
      <c r="OU103" s="0"/>
      <c r="OV103" s="0"/>
      <c r="OW103" s="0"/>
      <c r="OX103" s="0"/>
      <c r="OY103" s="0"/>
      <c r="OZ103" s="0"/>
      <c r="PA103" s="0"/>
      <c r="PB103" s="0"/>
      <c r="PC103" s="0"/>
      <c r="PD103" s="0"/>
      <c r="PE103" s="0"/>
      <c r="PF103" s="0"/>
      <c r="PG103" s="0"/>
      <c r="PH103" s="0"/>
      <c r="PI103" s="0"/>
      <c r="PJ103" s="0"/>
      <c r="PK103" s="0"/>
      <c r="PL103" s="0"/>
      <c r="PM103" s="0"/>
      <c r="PN103" s="0"/>
      <c r="PO103" s="0"/>
      <c r="PP103" s="0"/>
      <c r="PQ103" s="0"/>
      <c r="PR103" s="0"/>
      <c r="PS103" s="0"/>
      <c r="PT103" s="0"/>
      <c r="PU103" s="0"/>
      <c r="PV103" s="0"/>
      <c r="PW103" s="0"/>
      <c r="PX103" s="0"/>
      <c r="PY103" s="0"/>
      <c r="PZ103" s="0"/>
      <c r="QA103" s="0"/>
      <c r="QB103" s="0"/>
      <c r="QC103" s="0"/>
      <c r="QD103" s="0"/>
      <c r="QE103" s="0"/>
      <c r="QF103" s="0"/>
      <c r="QG103" s="0"/>
      <c r="QH103" s="0"/>
      <c r="QI103" s="0"/>
      <c r="QJ103" s="0"/>
      <c r="QK103" s="0"/>
      <c r="QL103" s="0"/>
      <c r="QM103" s="0"/>
      <c r="QN103" s="0"/>
      <c r="QO103" s="0"/>
      <c r="QP103" s="0"/>
      <c r="QQ103" s="0"/>
      <c r="QR103" s="0"/>
      <c r="QS103" s="0"/>
      <c r="QT103" s="0"/>
      <c r="QU103" s="0"/>
      <c r="QV103" s="0"/>
      <c r="QW103" s="0"/>
      <c r="QX103" s="0"/>
      <c r="QY103" s="0"/>
      <c r="QZ103" s="0"/>
      <c r="RA103" s="0"/>
      <c r="RB103" s="0"/>
      <c r="RC103" s="0"/>
      <c r="RD103" s="0"/>
      <c r="RE103" s="0"/>
      <c r="RF103" s="0"/>
      <c r="RG103" s="0"/>
      <c r="RH103" s="0"/>
      <c r="RI103" s="0"/>
      <c r="RJ103" s="0"/>
      <c r="RK103" s="0"/>
      <c r="RL103" s="0"/>
      <c r="RM103" s="0"/>
      <c r="RN103" s="0"/>
      <c r="RO103" s="0"/>
      <c r="RP103" s="0"/>
      <c r="RQ103" s="0"/>
      <c r="RR103" s="0"/>
      <c r="RS103" s="0"/>
      <c r="RT103" s="0"/>
      <c r="RU103" s="0"/>
      <c r="RV103" s="0"/>
      <c r="RW103" s="0"/>
      <c r="RX103" s="0"/>
      <c r="RY103" s="0"/>
      <c r="RZ103" s="0"/>
      <c r="SA103" s="0"/>
      <c r="SB103" s="0"/>
      <c r="SC103" s="0"/>
      <c r="SD103" s="0"/>
      <c r="SE103" s="0"/>
      <c r="SF103" s="0"/>
      <c r="SG103" s="0"/>
      <c r="SH103" s="0"/>
      <c r="SI103" s="0"/>
      <c r="SJ103" s="0"/>
      <c r="SK103" s="0"/>
      <c r="SL103" s="0"/>
      <c r="SM103" s="0"/>
      <c r="SN103" s="0"/>
      <c r="SO103" s="0"/>
      <c r="SP103" s="0"/>
      <c r="SQ103" s="0"/>
      <c r="SR103" s="0"/>
      <c r="SS103" s="0"/>
      <c r="ST103" s="0"/>
      <c r="SU103" s="0"/>
      <c r="SV103" s="0"/>
      <c r="SW103" s="0"/>
      <c r="SX103" s="0"/>
      <c r="SY103" s="0"/>
      <c r="SZ103" s="0"/>
      <c r="TA103" s="0"/>
      <c r="TB103" s="0"/>
      <c r="TC103" s="0"/>
      <c r="TD103" s="0"/>
      <c r="TE103" s="0"/>
      <c r="TF103" s="0"/>
      <c r="TG103" s="0"/>
      <c r="TH103" s="0"/>
      <c r="TI103" s="0"/>
      <c r="TJ103" s="0"/>
      <c r="TK103" s="0"/>
      <c r="TL103" s="0"/>
      <c r="TM103" s="0"/>
      <c r="TN103" s="0"/>
      <c r="TO103" s="0"/>
      <c r="TP103" s="0"/>
      <c r="TQ103" s="0"/>
      <c r="TR103" s="0"/>
      <c r="TS103" s="0"/>
      <c r="TT103" s="0"/>
      <c r="TU103" s="0"/>
      <c r="TV103" s="0"/>
      <c r="TW103" s="0"/>
      <c r="TX103" s="0"/>
      <c r="TY103" s="0"/>
      <c r="TZ103" s="0"/>
      <c r="UA103" s="0"/>
      <c r="UB103" s="0"/>
      <c r="UC103" s="0"/>
      <c r="UD103" s="0"/>
      <c r="UE103" s="0"/>
      <c r="UF103" s="0"/>
      <c r="UG103" s="0"/>
      <c r="UH103" s="0"/>
      <c r="UI103" s="0"/>
      <c r="UJ103" s="0"/>
      <c r="UK103" s="0"/>
      <c r="UL103" s="0"/>
      <c r="UM103" s="0"/>
      <c r="UN103" s="0"/>
      <c r="UO103" s="0"/>
      <c r="UP103" s="0"/>
      <c r="UQ103" s="0"/>
      <c r="UR103" s="0"/>
      <c r="US103" s="0"/>
      <c r="UT103" s="0"/>
      <c r="UU103" s="0"/>
      <c r="UV103" s="0"/>
      <c r="UW103" s="0"/>
      <c r="UX103" s="0"/>
      <c r="UY103" s="0"/>
      <c r="UZ103" s="0"/>
      <c r="VA103" s="0"/>
      <c r="VB103" s="0"/>
      <c r="VC103" s="0"/>
      <c r="VD103" s="0"/>
      <c r="VE103" s="0"/>
      <c r="VF103" s="0"/>
      <c r="VG103" s="0"/>
      <c r="VH103" s="0"/>
      <c r="VI103" s="0"/>
      <c r="VJ103" s="0"/>
      <c r="VK103" s="0"/>
      <c r="VL103" s="0"/>
      <c r="VM103" s="0"/>
      <c r="VN103" s="0"/>
      <c r="VO103" s="0"/>
      <c r="VP103" s="0"/>
      <c r="VQ103" s="0"/>
      <c r="VR103" s="0"/>
      <c r="VS103" s="0"/>
      <c r="VT103" s="0"/>
      <c r="VU103" s="0"/>
      <c r="VV103" s="0"/>
      <c r="VW103" s="0"/>
      <c r="VX103" s="0"/>
      <c r="VY103" s="0"/>
      <c r="VZ103" s="0"/>
      <c r="WA103" s="0"/>
      <c r="WB103" s="0"/>
      <c r="WC103" s="0"/>
      <c r="WD103" s="0"/>
      <c r="WE103" s="0"/>
      <c r="WF103" s="0"/>
      <c r="WG103" s="0"/>
      <c r="WH103" s="0"/>
      <c r="WI103" s="0"/>
      <c r="WJ103" s="0"/>
      <c r="WK103" s="0"/>
      <c r="WL103" s="0"/>
      <c r="WM103" s="0"/>
      <c r="WN103" s="0"/>
      <c r="WO103" s="0"/>
      <c r="WP103" s="0"/>
      <c r="WQ103" s="0"/>
      <c r="WR103" s="0"/>
      <c r="WS103" s="0"/>
      <c r="WT103" s="0"/>
      <c r="WU103" s="0"/>
      <c r="WV103" s="0"/>
      <c r="WW103" s="0"/>
      <c r="WX103" s="0"/>
      <c r="WY103" s="0"/>
      <c r="WZ103" s="0"/>
      <c r="XA103" s="0"/>
      <c r="XB103" s="0"/>
      <c r="XC103" s="0"/>
      <c r="XD103" s="0"/>
      <c r="XE103" s="0"/>
      <c r="XF103" s="0"/>
      <c r="XG103" s="0"/>
      <c r="XH103" s="0"/>
      <c r="XI103" s="0"/>
      <c r="XJ103" s="0"/>
      <c r="XK103" s="0"/>
      <c r="XL103" s="0"/>
      <c r="XM103" s="0"/>
      <c r="XN103" s="0"/>
      <c r="XO103" s="0"/>
      <c r="XP103" s="0"/>
      <c r="XQ103" s="0"/>
      <c r="XR103" s="0"/>
      <c r="XS103" s="0"/>
      <c r="XT103" s="0"/>
      <c r="XU103" s="0"/>
      <c r="XV103" s="0"/>
      <c r="XW103" s="0"/>
      <c r="XX103" s="0"/>
      <c r="XY103" s="0"/>
      <c r="XZ103" s="0"/>
      <c r="YA103" s="0"/>
      <c r="YB103" s="0"/>
      <c r="YC103" s="0"/>
      <c r="YD103" s="0"/>
      <c r="YE103" s="0"/>
      <c r="YF103" s="0"/>
      <c r="YG103" s="0"/>
      <c r="YH103" s="0"/>
      <c r="YI103" s="0"/>
      <c r="YJ103" s="0"/>
      <c r="YK103" s="0"/>
      <c r="YL103" s="0"/>
      <c r="YM103" s="0"/>
      <c r="YN103" s="0"/>
      <c r="YO103" s="0"/>
      <c r="YP103" s="0"/>
      <c r="YQ103" s="0"/>
      <c r="YR103" s="0"/>
      <c r="YS103" s="0"/>
      <c r="YT103" s="0"/>
      <c r="YU103" s="0"/>
      <c r="YV103" s="0"/>
      <c r="YW103" s="0"/>
      <c r="YX103" s="0"/>
      <c r="YY103" s="0"/>
      <c r="YZ103" s="0"/>
      <c r="ZA103" s="0"/>
      <c r="ZB103" s="0"/>
      <c r="ZC103" s="0"/>
      <c r="ZD103" s="0"/>
      <c r="ZE103" s="0"/>
      <c r="ZF103" s="0"/>
      <c r="ZG103" s="0"/>
      <c r="ZH103" s="0"/>
      <c r="ZI103" s="0"/>
      <c r="ZJ103" s="0"/>
      <c r="ZK103" s="0"/>
      <c r="ZL103" s="0"/>
      <c r="ZM103" s="0"/>
      <c r="ZN103" s="0"/>
      <c r="ZO103" s="0"/>
      <c r="ZP103" s="0"/>
      <c r="ZQ103" s="0"/>
      <c r="ZR103" s="0"/>
      <c r="ZS103" s="0"/>
      <c r="ZT103" s="0"/>
      <c r="ZU103" s="0"/>
      <c r="ZV103" s="0"/>
      <c r="ZW103" s="0"/>
      <c r="ZX103" s="0"/>
      <c r="ZY103" s="0"/>
      <c r="ZZ103" s="0"/>
      <c r="AAA103" s="0"/>
      <c r="AAB103" s="0"/>
      <c r="AAC103" s="0"/>
      <c r="AAD103" s="0"/>
      <c r="AAE103" s="0"/>
      <c r="AAF103" s="0"/>
      <c r="AAG103" s="0"/>
      <c r="AAH103" s="0"/>
      <c r="AAI103" s="0"/>
      <c r="AAJ103" s="0"/>
      <c r="AAK103" s="0"/>
      <c r="AAL103" s="0"/>
      <c r="AAM103" s="0"/>
      <c r="AAN103" s="0"/>
      <c r="AAO103" s="0"/>
      <c r="AAP103" s="0"/>
      <c r="AAQ103" s="0"/>
      <c r="AAR103" s="0"/>
      <c r="AAS103" s="0"/>
      <c r="AAT103" s="0"/>
      <c r="AAU103" s="0"/>
      <c r="AAV103" s="0"/>
      <c r="AAW103" s="0"/>
      <c r="AAX103" s="0"/>
      <c r="AAY103" s="0"/>
      <c r="AAZ103" s="0"/>
      <c r="ABA103" s="0"/>
      <c r="ABB103" s="0"/>
      <c r="ABC103" s="0"/>
      <c r="ABD103" s="0"/>
      <c r="ABE103" s="0"/>
      <c r="ABF103" s="0"/>
      <c r="ABG103" s="0"/>
      <c r="ABH103" s="0"/>
      <c r="ABI103" s="0"/>
      <c r="ABJ103" s="0"/>
      <c r="ABK103" s="0"/>
      <c r="ABL103" s="0"/>
      <c r="ABM103" s="0"/>
      <c r="ABN103" s="0"/>
      <c r="ABO103" s="0"/>
      <c r="ABP103" s="0"/>
      <c r="ABQ103" s="0"/>
      <c r="ABR103" s="0"/>
      <c r="ABS103" s="0"/>
      <c r="ABT103" s="0"/>
      <c r="ABU103" s="0"/>
      <c r="ABV103" s="0"/>
      <c r="ABW103" s="0"/>
      <c r="ABX103" s="0"/>
      <c r="ABY103" s="0"/>
      <c r="ABZ103" s="0"/>
      <c r="ACA103" s="0"/>
      <c r="ACB103" s="0"/>
      <c r="ACC103" s="0"/>
      <c r="ACD103" s="0"/>
      <c r="ACE103" s="0"/>
      <c r="ACF103" s="0"/>
      <c r="ACG103" s="0"/>
      <c r="ACH103" s="0"/>
      <c r="ACI103" s="0"/>
      <c r="ACJ103" s="0"/>
      <c r="ACK103" s="0"/>
      <c r="ACL103" s="0"/>
      <c r="ACM103" s="0"/>
      <c r="ACN103" s="0"/>
      <c r="ACO103" s="0"/>
      <c r="ACP103" s="0"/>
      <c r="ACQ103" s="0"/>
      <c r="ACR103" s="0"/>
      <c r="ACS103" s="0"/>
      <c r="ACT103" s="0"/>
      <c r="ACU103" s="0"/>
      <c r="ACV103" s="0"/>
      <c r="ACW103" s="0"/>
      <c r="ACX103" s="0"/>
      <c r="ACY103" s="0"/>
      <c r="ACZ103" s="0"/>
      <c r="ADA103" s="0"/>
      <c r="ADB103" s="0"/>
      <c r="ADC103" s="0"/>
      <c r="ADD103" s="0"/>
      <c r="ADE103" s="0"/>
      <c r="ADF103" s="0"/>
      <c r="ADG103" s="0"/>
      <c r="ADH103" s="0"/>
      <c r="ADI103" s="0"/>
      <c r="ADJ103" s="0"/>
      <c r="ADK103" s="0"/>
      <c r="ADL103" s="0"/>
      <c r="ADM103" s="0"/>
      <c r="ADN103" s="0"/>
      <c r="ADO103" s="0"/>
      <c r="ADP103" s="0"/>
      <c r="ADQ103" s="0"/>
      <c r="ADR103" s="0"/>
      <c r="ADS103" s="0"/>
      <c r="ADT103" s="0"/>
      <c r="ADU103" s="0"/>
      <c r="ADV103" s="0"/>
      <c r="ADW103" s="0"/>
      <c r="ADX103" s="0"/>
      <c r="ADY103" s="0"/>
      <c r="ADZ103" s="0"/>
      <c r="AEA103" s="0"/>
      <c r="AEB103" s="0"/>
      <c r="AEC103" s="0"/>
      <c r="AED103" s="0"/>
      <c r="AEE103" s="0"/>
      <c r="AEF103" s="0"/>
      <c r="AEG103" s="0"/>
      <c r="AEH103" s="0"/>
      <c r="AEI103" s="0"/>
      <c r="AEJ103" s="0"/>
      <c r="AEK103" s="0"/>
      <c r="AEL103" s="0"/>
      <c r="AEM103" s="0"/>
      <c r="AEN103" s="0"/>
      <c r="AEO103" s="0"/>
      <c r="AEP103" s="0"/>
      <c r="AEQ103" s="0"/>
      <c r="AER103" s="0"/>
      <c r="AES103" s="0"/>
      <c r="AET103" s="0"/>
      <c r="AEU103" s="0"/>
      <c r="AEV103" s="0"/>
      <c r="AEW103" s="0"/>
      <c r="AEX103" s="0"/>
      <c r="AEY103" s="0"/>
      <c r="AEZ103" s="0"/>
      <c r="AFA103" s="0"/>
      <c r="AFB103" s="0"/>
      <c r="AFC103" s="0"/>
      <c r="AFD103" s="0"/>
      <c r="AFE103" s="0"/>
      <c r="AFF103" s="0"/>
      <c r="AFG103" s="0"/>
      <c r="AFH103" s="0"/>
      <c r="AFI103" s="0"/>
      <c r="AFJ103" s="0"/>
      <c r="AFK103" s="0"/>
      <c r="AFL103" s="0"/>
      <c r="AFM103" s="0"/>
      <c r="AFN103" s="0"/>
      <c r="AFO103" s="0"/>
      <c r="AFP103" s="0"/>
      <c r="AFQ103" s="0"/>
      <c r="AFR103" s="0"/>
      <c r="AFS103" s="0"/>
      <c r="AFT103" s="0"/>
      <c r="AFU103" s="0"/>
      <c r="AFV103" s="0"/>
      <c r="AFW103" s="0"/>
      <c r="AFX103" s="0"/>
      <c r="AFY103" s="0"/>
      <c r="AFZ103" s="0"/>
      <c r="AGA103" s="0"/>
      <c r="AGB103" s="0"/>
      <c r="AGC103" s="0"/>
      <c r="AGD103" s="0"/>
      <c r="AGE103" s="0"/>
      <c r="AGF103" s="0"/>
      <c r="AGG103" s="0"/>
      <c r="AGH103" s="0"/>
      <c r="AGI103" s="0"/>
      <c r="AGJ103" s="0"/>
      <c r="AGK103" s="0"/>
      <c r="AGL103" s="0"/>
      <c r="AGM103" s="0"/>
      <c r="AGN103" s="0"/>
      <c r="AGO103" s="0"/>
      <c r="AGP103" s="0"/>
      <c r="AGQ103" s="0"/>
      <c r="AGR103" s="0"/>
      <c r="AGS103" s="0"/>
      <c r="AGT103" s="0"/>
      <c r="AGU103" s="0"/>
      <c r="AGV103" s="0"/>
      <c r="AGW103" s="0"/>
      <c r="AGX103" s="0"/>
      <c r="AGY103" s="0"/>
      <c r="AGZ103" s="0"/>
      <c r="AHA103" s="0"/>
      <c r="AHB103" s="0"/>
      <c r="AHC103" s="0"/>
      <c r="AHD103" s="0"/>
      <c r="AHE103" s="0"/>
      <c r="AHF103" s="0"/>
      <c r="AHG103" s="0"/>
      <c r="AHH103" s="0"/>
      <c r="AHI103" s="0"/>
      <c r="AHJ103" s="0"/>
      <c r="AHK103" s="0"/>
      <c r="AHL103" s="0"/>
      <c r="AHM103" s="0"/>
      <c r="AHN103" s="0"/>
      <c r="AHO103" s="0"/>
      <c r="AHP103" s="0"/>
      <c r="AHQ103" s="0"/>
      <c r="AHR103" s="0"/>
      <c r="AHS103" s="0"/>
      <c r="AHT103" s="0"/>
      <c r="AHU103" s="0"/>
      <c r="AHV103" s="0"/>
      <c r="AHW103" s="0"/>
      <c r="AHX103" s="0"/>
      <c r="AHY103" s="0"/>
      <c r="AHZ103" s="0"/>
      <c r="AIA103" s="0"/>
      <c r="AIB103" s="0"/>
      <c r="AIC103" s="0"/>
      <c r="AID103" s="0"/>
      <c r="AIE103" s="0"/>
      <c r="AIF103" s="0"/>
      <c r="AIG103" s="0"/>
      <c r="AIH103" s="0"/>
      <c r="AII103" s="0"/>
      <c r="AIJ103" s="0"/>
      <c r="AIK103" s="0"/>
      <c r="AIL103" s="0"/>
      <c r="AIM103" s="0"/>
      <c r="AIN103" s="0"/>
      <c r="AIO103" s="0"/>
      <c r="AIP103" s="0"/>
      <c r="AIQ103" s="0"/>
      <c r="AIR103" s="0"/>
      <c r="AIS103" s="0"/>
      <c r="AIT103" s="0"/>
      <c r="AIU103" s="0"/>
      <c r="AIV103" s="0"/>
      <c r="AIW103" s="0"/>
      <c r="AIX103" s="0"/>
      <c r="AIY103" s="0"/>
      <c r="AIZ103" s="0"/>
      <c r="AJA103" s="0"/>
      <c r="AJB103" s="0"/>
      <c r="AJC103" s="0"/>
      <c r="AJD103" s="0"/>
      <c r="AJE103" s="0"/>
      <c r="AJF103" s="0"/>
      <c r="AJG103" s="0"/>
      <c r="AJH103" s="0"/>
      <c r="AJI103" s="0"/>
      <c r="AJJ103" s="0"/>
      <c r="AJK103" s="0"/>
      <c r="AJL103" s="0"/>
      <c r="AJM103" s="0"/>
      <c r="AJN103" s="0"/>
      <c r="AJO103" s="0"/>
      <c r="AJP103" s="0"/>
      <c r="AJQ103" s="0"/>
      <c r="AJR103" s="0"/>
      <c r="AJS103" s="0"/>
      <c r="AJT103" s="0"/>
      <c r="AJU103" s="0"/>
      <c r="AJV103" s="0"/>
      <c r="AJW103" s="0"/>
      <c r="AJX103" s="0"/>
      <c r="AJY103" s="0"/>
      <c r="AJZ103" s="0"/>
      <c r="AKA103" s="0"/>
      <c r="AKB103" s="0"/>
      <c r="AKC103" s="0"/>
      <c r="AKD103" s="0"/>
      <c r="AKE103" s="0"/>
      <c r="AKF103" s="0"/>
      <c r="AKG103" s="0"/>
      <c r="AKH103" s="0"/>
      <c r="AKI103" s="0"/>
      <c r="AKJ103" s="0"/>
      <c r="AKK103" s="0"/>
      <c r="AKL103" s="0"/>
      <c r="AKM103" s="0"/>
      <c r="AKN103" s="0"/>
      <c r="AKO103" s="0"/>
      <c r="AKP103" s="0"/>
      <c r="AKQ103" s="0"/>
      <c r="AKR103" s="0"/>
      <c r="AKS103" s="0"/>
      <c r="AKT103" s="0"/>
      <c r="AKU103" s="0"/>
      <c r="AKV103" s="0"/>
      <c r="AKW103" s="0"/>
      <c r="AKX103" s="0"/>
      <c r="AKY103" s="0"/>
      <c r="AKZ103" s="0"/>
      <c r="ALA103" s="0"/>
      <c r="ALB103" s="0"/>
      <c r="ALC103" s="0"/>
      <c r="ALD103" s="0"/>
      <c r="ALE103" s="0"/>
      <c r="ALF103" s="0"/>
      <c r="ALG103" s="0"/>
      <c r="ALH103" s="0"/>
      <c r="ALI103" s="0"/>
      <c r="ALJ103" s="0"/>
      <c r="ALK103" s="0"/>
      <c r="ALL103" s="0"/>
      <c r="ALM103" s="0"/>
      <c r="ALN103" s="0"/>
      <c r="ALO103" s="0"/>
      <c r="ALP103" s="0"/>
      <c r="ALQ103" s="0"/>
      <c r="ALR103" s="0"/>
      <c r="ALS103" s="0"/>
      <c r="ALT103" s="0"/>
      <c r="ALU103" s="0"/>
      <c r="ALV103" s="0"/>
      <c r="ALW103" s="0"/>
      <c r="ALX103" s="0"/>
      <c r="ALY103" s="0"/>
      <c r="ALZ103" s="0"/>
      <c r="AMA103" s="0"/>
      <c r="AMB103" s="0"/>
      <c r="AMC103" s="0"/>
      <c r="AMD103" s="0"/>
      <c r="AME103" s="0"/>
      <c r="AMF103" s="0"/>
      <c r="AMG103" s="0"/>
      <c r="AMH103" s="0"/>
      <c r="AMI103" s="0"/>
      <c r="AMJ103" s="0"/>
    </row>
    <row r="104" s="103" customFormat="true" ht="15.75" hidden="false" customHeight="false" outlineLevel="0" collapsed="false">
      <c r="A104" s="138" t="s">
        <v>992</v>
      </c>
      <c r="B104" s="98" t="s">
        <v>993</v>
      </c>
      <c r="C104" s="98" t="s">
        <v>166</v>
      </c>
      <c r="D104" s="98" t="s">
        <v>47</v>
      </c>
      <c r="E104" s="98" t="n">
        <v>13440</v>
      </c>
      <c r="F104" s="98" t="n">
        <v>2</v>
      </c>
      <c r="G104" s="98" t="n">
        <v>3670</v>
      </c>
      <c r="H104" s="98" t="n">
        <f aca="false">G104*F104</f>
        <v>7340</v>
      </c>
      <c r="I104" s="101" t="s">
        <v>994</v>
      </c>
      <c r="J104" s="102" t="n">
        <v>7340</v>
      </c>
      <c r="K104" s="98" t="n">
        <f aca="false">H104+H105-J104-J105</f>
        <v>-500</v>
      </c>
      <c r="L104" s="98"/>
    </row>
    <row r="105" s="103" customFormat="true" ht="15.75" hidden="false" customHeight="false" outlineLevel="0" collapsed="false">
      <c r="A105" s="138"/>
      <c r="B105" s="98"/>
      <c r="C105" s="98"/>
      <c r="D105" s="98"/>
      <c r="E105" s="98"/>
      <c r="F105" s="98" t="n">
        <v>1</v>
      </c>
      <c r="G105" s="98" t="n">
        <v>5000</v>
      </c>
      <c r="H105" s="98" t="n">
        <f aca="false">(G105*F105)+600</f>
        <v>5600</v>
      </c>
      <c r="I105" s="101" t="s">
        <v>995</v>
      </c>
      <c r="J105" s="102" t="n">
        <v>6100</v>
      </c>
      <c r="K105" s="98" t="n">
        <v>0</v>
      </c>
      <c r="L105" s="98"/>
    </row>
    <row r="106" customFormat="false" ht="15.75" hidden="false" customHeight="false" outlineLevel="0" collapsed="false">
      <c r="A106" s="136" t="s">
        <v>6457</v>
      </c>
      <c r="B106" s="35" t="s">
        <v>6458</v>
      </c>
      <c r="C106" s="35" t="s">
        <v>166</v>
      </c>
      <c r="D106" s="35" t="s">
        <v>142</v>
      </c>
      <c r="E106" s="35" t="n">
        <v>20285.5</v>
      </c>
      <c r="F106" s="35" t="n">
        <v>3</v>
      </c>
      <c r="G106" s="35" t="n">
        <v>3853.5</v>
      </c>
      <c r="H106" s="35" t="n">
        <f aca="false">G106*F106</f>
        <v>11560.5</v>
      </c>
      <c r="I106" s="36" t="s">
        <v>6459</v>
      </c>
      <c r="J106" s="37" t="n">
        <v>11560.5</v>
      </c>
      <c r="K106" s="35" t="n">
        <f aca="false">H106+H107-J106-J107</f>
        <v>0</v>
      </c>
      <c r="L106" s="35"/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0"/>
      <c r="BD106" s="0"/>
      <c r="BE106" s="0"/>
      <c r="BF106" s="0"/>
      <c r="BG106" s="0"/>
      <c r="BH106" s="0"/>
      <c r="BI106" s="0"/>
      <c r="BJ106" s="0"/>
      <c r="BK106" s="0"/>
      <c r="BL106" s="0"/>
      <c r="BM106" s="0"/>
      <c r="BN106" s="0"/>
      <c r="BO106" s="0"/>
      <c r="BP106" s="0"/>
      <c r="BQ106" s="0"/>
      <c r="BR106" s="0"/>
      <c r="BS106" s="0"/>
      <c r="BT106" s="0"/>
      <c r="BU106" s="0"/>
      <c r="BV106" s="0"/>
      <c r="BW106" s="0"/>
      <c r="BX106" s="0"/>
      <c r="BY106" s="0"/>
      <c r="BZ106" s="0"/>
      <c r="CA106" s="0"/>
      <c r="CB106" s="0"/>
      <c r="CC106" s="0"/>
      <c r="CD106" s="0"/>
      <c r="CE106" s="0"/>
      <c r="CF106" s="0"/>
      <c r="CG106" s="0"/>
      <c r="CH106" s="0"/>
      <c r="CI106" s="0"/>
      <c r="CJ106" s="0"/>
      <c r="CK106" s="0"/>
      <c r="CL106" s="0"/>
      <c r="CM106" s="0"/>
      <c r="CN106" s="0"/>
      <c r="CO106" s="0"/>
      <c r="CP106" s="0"/>
      <c r="CQ106" s="0"/>
      <c r="CR106" s="0"/>
      <c r="CS106" s="0"/>
      <c r="CT106" s="0"/>
      <c r="CU106" s="0"/>
      <c r="CV106" s="0"/>
      <c r="CW106" s="0"/>
      <c r="CX106" s="0"/>
      <c r="CY106" s="0"/>
      <c r="CZ106" s="0"/>
      <c r="DA106" s="0"/>
      <c r="DB106" s="0"/>
      <c r="DC106" s="0"/>
      <c r="DD106" s="0"/>
      <c r="DE106" s="0"/>
      <c r="DF106" s="0"/>
      <c r="DG106" s="0"/>
      <c r="DH106" s="0"/>
      <c r="DI106" s="0"/>
      <c r="DJ106" s="0"/>
      <c r="DK106" s="0"/>
      <c r="DL106" s="0"/>
      <c r="DM106" s="0"/>
      <c r="DN106" s="0"/>
      <c r="DO106" s="0"/>
      <c r="DP106" s="0"/>
      <c r="DQ106" s="0"/>
      <c r="DR106" s="0"/>
      <c r="DS106" s="0"/>
      <c r="DT106" s="0"/>
      <c r="DU106" s="0"/>
      <c r="DV106" s="0"/>
      <c r="DW106" s="0"/>
      <c r="DX106" s="0"/>
      <c r="DY106" s="0"/>
      <c r="DZ106" s="0"/>
      <c r="EA106" s="0"/>
      <c r="EB106" s="0"/>
      <c r="EC106" s="0"/>
      <c r="ED106" s="0"/>
      <c r="EE106" s="0"/>
      <c r="EF106" s="0"/>
      <c r="EG106" s="0"/>
      <c r="EH106" s="0"/>
      <c r="EI106" s="0"/>
      <c r="EJ106" s="0"/>
      <c r="EK106" s="0"/>
      <c r="EL106" s="0"/>
      <c r="EM106" s="0"/>
      <c r="EN106" s="0"/>
      <c r="EO106" s="0"/>
      <c r="EP106" s="0"/>
      <c r="EQ106" s="0"/>
      <c r="ER106" s="0"/>
      <c r="ES106" s="0"/>
      <c r="ET106" s="0"/>
      <c r="EU106" s="0"/>
      <c r="EV106" s="0"/>
      <c r="EW106" s="0"/>
      <c r="EX106" s="0"/>
      <c r="EY106" s="0"/>
      <c r="EZ106" s="0"/>
      <c r="FA106" s="0"/>
      <c r="FB106" s="0"/>
      <c r="FC106" s="0"/>
      <c r="FD106" s="0"/>
      <c r="FE106" s="0"/>
      <c r="FF106" s="0"/>
      <c r="FG106" s="0"/>
      <c r="FH106" s="0"/>
      <c r="FI106" s="0"/>
      <c r="FJ106" s="0"/>
      <c r="FK106" s="0"/>
      <c r="FL106" s="0"/>
      <c r="FM106" s="0"/>
      <c r="FN106" s="0"/>
      <c r="FO106" s="0"/>
      <c r="FP106" s="0"/>
      <c r="FQ106" s="0"/>
      <c r="FR106" s="0"/>
      <c r="FS106" s="0"/>
      <c r="FT106" s="0"/>
      <c r="FU106" s="0"/>
      <c r="FV106" s="0"/>
      <c r="FW106" s="0"/>
      <c r="FX106" s="0"/>
      <c r="FY106" s="0"/>
      <c r="FZ106" s="0"/>
      <c r="GA106" s="0"/>
      <c r="GB106" s="0"/>
      <c r="GC106" s="0"/>
      <c r="GD106" s="0"/>
      <c r="GE106" s="0"/>
      <c r="GF106" s="0"/>
      <c r="GG106" s="0"/>
      <c r="GH106" s="0"/>
      <c r="GI106" s="0"/>
      <c r="GJ106" s="0"/>
      <c r="GK106" s="0"/>
      <c r="GL106" s="0"/>
      <c r="GM106" s="0"/>
      <c r="GN106" s="0"/>
      <c r="GO106" s="0"/>
      <c r="GP106" s="0"/>
      <c r="GQ106" s="0"/>
      <c r="GR106" s="0"/>
      <c r="GS106" s="0"/>
      <c r="GT106" s="0"/>
      <c r="GU106" s="0"/>
      <c r="GV106" s="0"/>
      <c r="GW106" s="0"/>
      <c r="GX106" s="0"/>
      <c r="GY106" s="0"/>
      <c r="GZ106" s="0"/>
      <c r="HA106" s="0"/>
      <c r="HB106" s="0"/>
      <c r="HC106" s="0"/>
      <c r="HD106" s="0"/>
      <c r="HE106" s="0"/>
      <c r="HF106" s="0"/>
      <c r="HG106" s="0"/>
      <c r="HH106" s="0"/>
      <c r="HI106" s="0"/>
      <c r="HJ106" s="0"/>
      <c r="HK106" s="0"/>
      <c r="HL106" s="0"/>
      <c r="HM106" s="0"/>
      <c r="HN106" s="0"/>
      <c r="HO106" s="0"/>
      <c r="HP106" s="0"/>
      <c r="HQ106" s="0"/>
      <c r="HR106" s="0"/>
      <c r="HS106" s="0"/>
      <c r="HT106" s="0"/>
      <c r="HU106" s="0"/>
      <c r="HV106" s="0"/>
      <c r="HW106" s="0"/>
      <c r="HX106" s="0"/>
      <c r="HY106" s="0"/>
      <c r="HZ106" s="0"/>
      <c r="IA106" s="0"/>
      <c r="IB106" s="0"/>
      <c r="IC106" s="0"/>
      <c r="ID106" s="0"/>
      <c r="IE106" s="0"/>
      <c r="IF106" s="0"/>
      <c r="IG106" s="0"/>
      <c r="IH106" s="0"/>
      <c r="II106" s="0"/>
      <c r="IJ106" s="0"/>
      <c r="IK106" s="0"/>
      <c r="IL106" s="0"/>
      <c r="IM106" s="0"/>
      <c r="IN106" s="0"/>
      <c r="IO106" s="0"/>
      <c r="IP106" s="0"/>
      <c r="IQ106" s="0"/>
      <c r="IR106" s="0"/>
      <c r="IS106" s="0"/>
      <c r="IT106" s="0"/>
      <c r="IU106" s="0"/>
      <c r="IV106" s="0"/>
      <c r="IW106" s="0"/>
      <c r="IX106" s="0"/>
      <c r="IY106" s="0"/>
      <c r="IZ106" s="0"/>
      <c r="JA106" s="0"/>
      <c r="JB106" s="0"/>
      <c r="JC106" s="0"/>
      <c r="JD106" s="0"/>
      <c r="JE106" s="0"/>
      <c r="JF106" s="0"/>
      <c r="JG106" s="0"/>
      <c r="JH106" s="0"/>
      <c r="JI106" s="0"/>
      <c r="JJ106" s="0"/>
      <c r="JK106" s="0"/>
      <c r="JL106" s="0"/>
      <c r="JM106" s="0"/>
      <c r="JN106" s="0"/>
      <c r="JO106" s="0"/>
      <c r="JP106" s="0"/>
      <c r="JQ106" s="0"/>
      <c r="JR106" s="0"/>
      <c r="JS106" s="0"/>
      <c r="JT106" s="0"/>
      <c r="JU106" s="0"/>
      <c r="JV106" s="0"/>
      <c r="JW106" s="0"/>
      <c r="JX106" s="0"/>
      <c r="JY106" s="0"/>
      <c r="JZ106" s="0"/>
      <c r="KA106" s="0"/>
      <c r="KB106" s="0"/>
      <c r="KC106" s="0"/>
      <c r="KD106" s="0"/>
      <c r="KE106" s="0"/>
      <c r="KF106" s="0"/>
      <c r="KG106" s="0"/>
      <c r="KH106" s="0"/>
      <c r="KI106" s="0"/>
      <c r="KJ106" s="0"/>
      <c r="KK106" s="0"/>
      <c r="KL106" s="0"/>
      <c r="KM106" s="0"/>
      <c r="KN106" s="0"/>
      <c r="KO106" s="0"/>
      <c r="KP106" s="0"/>
      <c r="KQ106" s="0"/>
      <c r="KR106" s="0"/>
      <c r="KS106" s="0"/>
      <c r="KT106" s="0"/>
      <c r="KU106" s="0"/>
      <c r="KV106" s="0"/>
      <c r="KW106" s="0"/>
      <c r="KX106" s="0"/>
      <c r="KY106" s="0"/>
      <c r="KZ106" s="0"/>
      <c r="LA106" s="0"/>
      <c r="LB106" s="0"/>
      <c r="LC106" s="0"/>
      <c r="LD106" s="0"/>
      <c r="LE106" s="0"/>
      <c r="LF106" s="0"/>
      <c r="LG106" s="0"/>
      <c r="LH106" s="0"/>
      <c r="LI106" s="0"/>
      <c r="LJ106" s="0"/>
      <c r="LK106" s="0"/>
      <c r="LL106" s="0"/>
      <c r="LM106" s="0"/>
      <c r="LN106" s="0"/>
      <c r="LO106" s="0"/>
      <c r="LP106" s="0"/>
      <c r="LQ106" s="0"/>
      <c r="LR106" s="0"/>
      <c r="LS106" s="0"/>
      <c r="LT106" s="0"/>
      <c r="LU106" s="0"/>
      <c r="LV106" s="0"/>
      <c r="LW106" s="0"/>
      <c r="LX106" s="0"/>
      <c r="LY106" s="0"/>
      <c r="LZ106" s="0"/>
      <c r="MA106" s="0"/>
      <c r="MB106" s="0"/>
      <c r="MC106" s="0"/>
      <c r="MD106" s="0"/>
      <c r="ME106" s="0"/>
      <c r="MF106" s="0"/>
      <c r="MG106" s="0"/>
      <c r="MH106" s="0"/>
      <c r="MI106" s="0"/>
      <c r="MJ106" s="0"/>
      <c r="MK106" s="0"/>
      <c r="ML106" s="0"/>
      <c r="MM106" s="0"/>
      <c r="MN106" s="0"/>
      <c r="MO106" s="0"/>
      <c r="MP106" s="0"/>
      <c r="MQ106" s="0"/>
      <c r="MR106" s="0"/>
      <c r="MS106" s="0"/>
      <c r="MT106" s="0"/>
      <c r="MU106" s="0"/>
      <c r="MV106" s="0"/>
      <c r="MW106" s="0"/>
      <c r="MX106" s="0"/>
      <c r="MY106" s="0"/>
      <c r="MZ106" s="0"/>
      <c r="NA106" s="0"/>
      <c r="NB106" s="0"/>
      <c r="NC106" s="0"/>
      <c r="ND106" s="0"/>
      <c r="NE106" s="0"/>
      <c r="NF106" s="0"/>
      <c r="NG106" s="0"/>
      <c r="NH106" s="0"/>
      <c r="NI106" s="0"/>
      <c r="NJ106" s="0"/>
      <c r="NK106" s="0"/>
      <c r="NL106" s="0"/>
      <c r="NM106" s="0"/>
      <c r="NN106" s="0"/>
      <c r="NO106" s="0"/>
      <c r="NP106" s="0"/>
      <c r="NQ106" s="0"/>
      <c r="NR106" s="0"/>
      <c r="NS106" s="0"/>
      <c r="NT106" s="0"/>
      <c r="NU106" s="0"/>
      <c r="NV106" s="0"/>
      <c r="NW106" s="0"/>
      <c r="NX106" s="0"/>
      <c r="NY106" s="0"/>
      <c r="NZ106" s="0"/>
      <c r="OA106" s="0"/>
      <c r="OB106" s="0"/>
      <c r="OC106" s="0"/>
      <c r="OD106" s="0"/>
      <c r="OE106" s="0"/>
      <c r="OF106" s="0"/>
      <c r="OG106" s="0"/>
      <c r="OH106" s="0"/>
      <c r="OI106" s="0"/>
      <c r="OJ106" s="0"/>
      <c r="OK106" s="0"/>
      <c r="OL106" s="0"/>
      <c r="OM106" s="0"/>
      <c r="ON106" s="0"/>
      <c r="OO106" s="0"/>
      <c r="OP106" s="0"/>
      <c r="OQ106" s="0"/>
      <c r="OR106" s="0"/>
      <c r="OS106" s="0"/>
      <c r="OT106" s="0"/>
      <c r="OU106" s="0"/>
      <c r="OV106" s="0"/>
      <c r="OW106" s="0"/>
      <c r="OX106" s="0"/>
      <c r="OY106" s="0"/>
      <c r="OZ106" s="0"/>
      <c r="PA106" s="0"/>
      <c r="PB106" s="0"/>
      <c r="PC106" s="0"/>
      <c r="PD106" s="0"/>
      <c r="PE106" s="0"/>
      <c r="PF106" s="0"/>
      <c r="PG106" s="0"/>
      <c r="PH106" s="0"/>
      <c r="PI106" s="0"/>
      <c r="PJ106" s="0"/>
      <c r="PK106" s="0"/>
      <c r="PL106" s="0"/>
      <c r="PM106" s="0"/>
      <c r="PN106" s="0"/>
      <c r="PO106" s="0"/>
      <c r="PP106" s="0"/>
      <c r="PQ106" s="0"/>
      <c r="PR106" s="0"/>
      <c r="PS106" s="0"/>
      <c r="PT106" s="0"/>
      <c r="PU106" s="0"/>
      <c r="PV106" s="0"/>
      <c r="PW106" s="0"/>
      <c r="PX106" s="0"/>
      <c r="PY106" s="0"/>
      <c r="PZ106" s="0"/>
      <c r="QA106" s="0"/>
      <c r="QB106" s="0"/>
      <c r="QC106" s="0"/>
      <c r="QD106" s="0"/>
      <c r="QE106" s="0"/>
      <c r="QF106" s="0"/>
      <c r="QG106" s="0"/>
      <c r="QH106" s="0"/>
      <c r="QI106" s="0"/>
      <c r="QJ106" s="0"/>
      <c r="QK106" s="0"/>
      <c r="QL106" s="0"/>
      <c r="QM106" s="0"/>
      <c r="QN106" s="0"/>
      <c r="QO106" s="0"/>
      <c r="QP106" s="0"/>
      <c r="QQ106" s="0"/>
      <c r="QR106" s="0"/>
      <c r="QS106" s="0"/>
      <c r="QT106" s="0"/>
      <c r="QU106" s="0"/>
      <c r="QV106" s="0"/>
      <c r="QW106" s="0"/>
      <c r="QX106" s="0"/>
      <c r="QY106" s="0"/>
      <c r="QZ106" s="0"/>
      <c r="RA106" s="0"/>
      <c r="RB106" s="0"/>
      <c r="RC106" s="0"/>
      <c r="RD106" s="0"/>
      <c r="RE106" s="0"/>
      <c r="RF106" s="0"/>
      <c r="RG106" s="0"/>
      <c r="RH106" s="0"/>
      <c r="RI106" s="0"/>
      <c r="RJ106" s="0"/>
      <c r="RK106" s="0"/>
      <c r="RL106" s="0"/>
      <c r="RM106" s="0"/>
      <c r="RN106" s="0"/>
      <c r="RO106" s="0"/>
      <c r="RP106" s="0"/>
      <c r="RQ106" s="0"/>
      <c r="RR106" s="0"/>
      <c r="RS106" s="0"/>
      <c r="RT106" s="0"/>
      <c r="RU106" s="0"/>
      <c r="RV106" s="0"/>
      <c r="RW106" s="0"/>
      <c r="RX106" s="0"/>
      <c r="RY106" s="0"/>
      <c r="RZ106" s="0"/>
      <c r="SA106" s="0"/>
      <c r="SB106" s="0"/>
      <c r="SC106" s="0"/>
      <c r="SD106" s="0"/>
      <c r="SE106" s="0"/>
      <c r="SF106" s="0"/>
      <c r="SG106" s="0"/>
      <c r="SH106" s="0"/>
      <c r="SI106" s="0"/>
      <c r="SJ106" s="0"/>
      <c r="SK106" s="0"/>
      <c r="SL106" s="0"/>
      <c r="SM106" s="0"/>
      <c r="SN106" s="0"/>
      <c r="SO106" s="0"/>
      <c r="SP106" s="0"/>
      <c r="SQ106" s="0"/>
      <c r="SR106" s="0"/>
      <c r="SS106" s="0"/>
      <c r="ST106" s="0"/>
      <c r="SU106" s="0"/>
      <c r="SV106" s="0"/>
      <c r="SW106" s="0"/>
      <c r="SX106" s="0"/>
      <c r="SY106" s="0"/>
      <c r="SZ106" s="0"/>
      <c r="TA106" s="0"/>
      <c r="TB106" s="0"/>
      <c r="TC106" s="0"/>
      <c r="TD106" s="0"/>
      <c r="TE106" s="0"/>
      <c r="TF106" s="0"/>
      <c r="TG106" s="0"/>
      <c r="TH106" s="0"/>
      <c r="TI106" s="0"/>
      <c r="TJ106" s="0"/>
      <c r="TK106" s="0"/>
      <c r="TL106" s="0"/>
      <c r="TM106" s="0"/>
      <c r="TN106" s="0"/>
      <c r="TO106" s="0"/>
      <c r="TP106" s="0"/>
      <c r="TQ106" s="0"/>
      <c r="TR106" s="0"/>
      <c r="TS106" s="0"/>
      <c r="TT106" s="0"/>
      <c r="TU106" s="0"/>
      <c r="TV106" s="0"/>
      <c r="TW106" s="0"/>
      <c r="TX106" s="0"/>
      <c r="TY106" s="0"/>
      <c r="TZ106" s="0"/>
      <c r="UA106" s="0"/>
      <c r="UB106" s="0"/>
      <c r="UC106" s="0"/>
      <c r="UD106" s="0"/>
      <c r="UE106" s="0"/>
      <c r="UF106" s="0"/>
      <c r="UG106" s="0"/>
      <c r="UH106" s="0"/>
      <c r="UI106" s="0"/>
      <c r="UJ106" s="0"/>
      <c r="UK106" s="0"/>
      <c r="UL106" s="0"/>
      <c r="UM106" s="0"/>
      <c r="UN106" s="0"/>
      <c r="UO106" s="0"/>
      <c r="UP106" s="0"/>
      <c r="UQ106" s="0"/>
      <c r="UR106" s="0"/>
      <c r="US106" s="0"/>
      <c r="UT106" s="0"/>
      <c r="UU106" s="0"/>
      <c r="UV106" s="0"/>
      <c r="UW106" s="0"/>
      <c r="UX106" s="0"/>
      <c r="UY106" s="0"/>
      <c r="UZ106" s="0"/>
      <c r="VA106" s="0"/>
      <c r="VB106" s="0"/>
      <c r="VC106" s="0"/>
      <c r="VD106" s="0"/>
      <c r="VE106" s="0"/>
      <c r="VF106" s="0"/>
      <c r="VG106" s="0"/>
      <c r="VH106" s="0"/>
      <c r="VI106" s="0"/>
      <c r="VJ106" s="0"/>
      <c r="VK106" s="0"/>
      <c r="VL106" s="0"/>
      <c r="VM106" s="0"/>
      <c r="VN106" s="0"/>
      <c r="VO106" s="0"/>
      <c r="VP106" s="0"/>
      <c r="VQ106" s="0"/>
      <c r="VR106" s="0"/>
      <c r="VS106" s="0"/>
      <c r="VT106" s="0"/>
      <c r="VU106" s="0"/>
      <c r="VV106" s="0"/>
      <c r="VW106" s="0"/>
      <c r="VX106" s="0"/>
      <c r="VY106" s="0"/>
      <c r="VZ106" s="0"/>
      <c r="WA106" s="0"/>
      <c r="WB106" s="0"/>
      <c r="WC106" s="0"/>
      <c r="WD106" s="0"/>
      <c r="WE106" s="0"/>
      <c r="WF106" s="0"/>
      <c r="WG106" s="0"/>
      <c r="WH106" s="0"/>
      <c r="WI106" s="0"/>
      <c r="WJ106" s="0"/>
      <c r="WK106" s="0"/>
      <c r="WL106" s="0"/>
      <c r="WM106" s="0"/>
      <c r="WN106" s="0"/>
      <c r="WO106" s="0"/>
      <c r="WP106" s="0"/>
      <c r="WQ106" s="0"/>
      <c r="WR106" s="0"/>
      <c r="WS106" s="0"/>
      <c r="WT106" s="0"/>
      <c r="WU106" s="0"/>
      <c r="WV106" s="0"/>
      <c r="WW106" s="0"/>
      <c r="WX106" s="0"/>
      <c r="WY106" s="0"/>
      <c r="WZ106" s="0"/>
      <c r="XA106" s="0"/>
      <c r="XB106" s="0"/>
      <c r="XC106" s="0"/>
      <c r="XD106" s="0"/>
      <c r="XE106" s="0"/>
      <c r="XF106" s="0"/>
      <c r="XG106" s="0"/>
      <c r="XH106" s="0"/>
      <c r="XI106" s="0"/>
      <c r="XJ106" s="0"/>
      <c r="XK106" s="0"/>
      <c r="XL106" s="0"/>
      <c r="XM106" s="0"/>
      <c r="XN106" s="0"/>
      <c r="XO106" s="0"/>
      <c r="XP106" s="0"/>
      <c r="XQ106" s="0"/>
      <c r="XR106" s="0"/>
      <c r="XS106" s="0"/>
      <c r="XT106" s="0"/>
      <c r="XU106" s="0"/>
      <c r="XV106" s="0"/>
      <c r="XW106" s="0"/>
      <c r="XX106" s="0"/>
      <c r="XY106" s="0"/>
      <c r="XZ106" s="0"/>
      <c r="YA106" s="0"/>
      <c r="YB106" s="0"/>
      <c r="YC106" s="0"/>
      <c r="YD106" s="0"/>
      <c r="YE106" s="0"/>
      <c r="YF106" s="0"/>
      <c r="YG106" s="0"/>
      <c r="YH106" s="0"/>
      <c r="YI106" s="0"/>
      <c r="YJ106" s="0"/>
      <c r="YK106" s="0"/>
      <c r="YL106" s="0"/>
      <c r="YM106" s="0"/>
      <c r="YN106" s="0"/>
      <c r="YO106" s="0"/>
      <c r="YP106" s="0"/>
      <c r="YQ106" s="0"/>
      <c r="YR106" s="0"/>
      <c r="YS106" s="0"/>
      <c r="YT106" s="0"/>
      <c r="YU106" s="0"/>
      <c r="YV106" s="0"/>
      <c r="YW106" s="0"/>
      <c r="YX106" s="0"/>
      <c r="YY106" s="0"/>
      <c r="YZ106" s="0"/>
      <c r="ZA106" s="0"/>
      <c r="ZB106" s="0"/>
      <c r="ZC106" s="0"/>
      <c r="ZD106" s="0"/>
      <c r="ZE106" s="0"/>
      <c r="ZF106" s="0"/>
      <c r="ZG106" s="0"/>
      <c r="ZH106" s="0"/>
      <c r="ZI106" s="0"/>
      <c r="ZJ106" s="0"/>
      <c r="ZK106" s="0"/>
      <c r="ZL106" s="0"/>
      <c r="ZM106" s="0"/>
      <c r="ZN106" s="0"/>
      <c r="ZO106" s="0"/>
      <c r="ZP106" s="0"/>
      <c r="ZQ106" s="0"/>
      <c r="ZR106" s="0"/>
      <c r="ZS106" s="0"/>
      <c r="ZT106" s="0"/>
      <c r="ZU106" s="0"/>
      <c r="ZV106" s="0"/>
      <c r="ZW106" s="0"/>
      <c r="ZX106" s="0"/>
      <c r="ZY106" s="0"/>
      <c r="ZZ106" s="0"/>
      <c r="AAA106" s="0"/>
      <c r="AAB106" s="0"/>
      <c r="AAC106" s="0"/>
      <c r="AAD106" s="0"/>
      <c r="AAE106" s="0"/>
      <c r="AAF106" s="0"/>
      <c r="AAG106" s="0"/>
      <c r="AAH106" s="0"/>
      <c r="AAI106" s="0"/>
      <c r="AAJ106" s="0"/>
      <c r="AAK106" s="0"/>
      <c r="AAL106" s="0"/>
      <c r="AAM106" s="0"/>
      <c r="AAN106" s="0"/>
      <c r="AAO106" s="0"/>
      <c r="AAP106" s="0"/>
      <c r="AAQ106" s="0"/>
      <c r="AAR106" s="0"/>
      <c r="AAS106" s="0"/>
      <c r="AAT106" s="0"/>
      <c r="AAU106" s="0"/>
      <c r="AAV106" s="0"/>
      <c r="AAW106" s="0"/>
      <c r="AAX106" s="0"/>
      <c r="AAY106" s="0"/>
      <c r="AAZ106" s="0"/>
      <c r="ABA106" s="0"/>
      <c r="ABB106" s="0"/>
      <c r="ABC106" s="0"/>
      <c r="ABD106" s="0"/>
      <c r="ABE106" s="0"/>
      <c r="ABF106" s="0"/>
      <c r="ABG106" s="0"/>
      <c r="ABH106" s="0"/>
      <c r="ABI106" s="0"/>
      <c r="ABJ106" s="0"/>
      <c r="ABK106" s="0"/>
      <c r="ABL106" s="0"/>
      <c r="ABM106" s="0"/>
      <c r="ABN106" s="0"/>
      <c r="ABO106" s="0"/>
      <c r="ABP106" s="0"/>
      <c r="ABQ106" s="0"/>
      <c r="ABR106" s="0"/>
      <c r="ABS106" s="0"/>
      <c r="ABT106" s="0"/>
      <c r="ABU106" s="0"/>
      <c r="ABV106" s="0"/>
      <c r="ABW106" s="0"/>
      <c r="ABX106" s="0"/>
      <c r="ABY106" s="0"/>
      <c r="ABZ106" s="0"/>
      <c r="ACA106" s="0"/>
      <c r="ACB106" s="0"/>
      <c r="ACC106" s="0"/>
      <c r="ACD106" s="0"/>
      <c r="ACE106" s="0"/>
      <c r="ACF106" s="0"/>
      <c r="ACG106" s="0"/>
      <c r="ACH106" s="0"/>
      <c r="ACI106" s="0"/>
      <c r="ACJ106" s="0"/>
      <c r="ACK106" s="0"/>
      <c r="ACL106" s="0"/>
      <c r="ACM106" s="0"/>
      <c r="ACN106" s="0"/>
      <c r="ACO106" s="0"/>
      <c r="ACP106" s="0"/>
      <c r="ACQ106" s="0"/>
      <c r="ACR106" s="0"/>
      <c r="ACS106" s="0"/>
      <c r="ACT106" s="0"/>
      <c r="ACU106" s="0"/>
      <c r="ACV106" s="0"/>
      <c r="ACW106" s="0"/>
      <c r="ACX106" s="0"/>
      <c r="ACY106" s="0"/>
      <c r="ACZ106" s="0"/>
      <c r="ADA106" s="0"/>
      <c r="ADB106" s="0"/>
      <c r="ADC106" s="0"/>
      <c r="ADD106" s="0"/>
      <c r="ADE106" s="0"/>
      <c r="ADF106" s="0"/>
      <c r="ADG106" s="0"/>
      <c r="ADH106" s="0"/>
      <c r="ADI106" s="0"/>
      <c r="ADJ106" s="0"/>
      <c r="ADK106" s="0"/>
      <c r="ADL106" s="0"/>
      <c r="ADM106" s="0"/>
      <c r="ADN106" s="0"/>
      <c r="ADO106" s="0"/>
      <c r="ADP106" s="0"/>
      <c r="ADQ106" s="0"/>
      <c r="ADR106" s="0"/>
      <c r="ADS106" s="0"/>
      <c r="ADT106" s="0"/>
      <c r="ADU106" s="0"/>
      <c r="ADV106" s="0"/>
      <c r="ADW106" s="0"/>
      <c r="ADX106" s="0"/>
      <c r="ADY106" s="0"/>
      <c r="ADZ106" s="0"/>
      <c r="AEA106" s="0"/>
      <c r="AEB106" s="0"/>
      <c r="AEC106" s="0"/>
      <c r="AED106" s="0"/>
      <c r="AEE106" s="0"/>
      <c r="AEF106" s="0"/>
      <c r="AEG106" s="0"/>
      <c r="AEH106" s="0"/>
      <c r="AEI106" s="0"/>
      <c r="AEJ106" s="0"/>
      <c r="AEK106" s="0"/>
      <c r="AEL106" s="0"/>
      <c r="AEM106" s="0"/>
      <c r="AEN106" s="0"/>
      <c r="AEO106" s="0"/>
      <c r="AEP106" s="0"/>
      <c r="AEQ106" s="0"/>
      <c r="AER106" s="0"/>
      <c r="AES106" s="0"/>
      <c r="AET106" s="0"/>
      <c r="AEU106" s="0"/>
      <c r="AEV106" s="0"/>
      <c r="AEW106" s="0"/>
      <c r="AEX106" s="0"/>
      <c r="AEY106" s="0"/>
      <c r="AEZ106" s="0"/>
      <c r="AFA106" s="0"/>
      <c r="AFB106" s="0"/>
      <c r="AFC106" s="0"/>
      <c r="AFD106" s="0"/>
      <c r="AFE106" s="0"/>
      <c r="AFF106" s="0"/>
      <c r="AFG106" s="0"/>
      <c r="AFH106" s="0"/>
      <c r="AFI106" s="0"/>
      <c r="AFJ106" s="0"/>
      <c r="AFK106" s="0"/>
      <c r="AFL106" s="0"/>
      <c r="AFM106" s="0"/>
      <c r="AFN106" s="0"/>
      <c r="AFO106" s="0"/>
      <c r="AFP106" s="0"/>
      <c r="AFQ106" s="0"/>
      <c r="AFR106" s="0"/>
      <c r="AFS106" s="0"/>
      <c r="AFT106" s="0"/>
      <c r="AFU106" s="0"/>
      <c r="AFV106" s="0"/>
      <c r="AFW106" s="0"/>
      <c r="AFX106" s="0"/>
      <c r="AFY106" s="0"/>
      <c r="AFZ106" s="0"/>
      <c r="AGA106" s="0"/>
      <c r="AGB106" s="0"/>
      <c r="AGC106" s="0"/>
      <c r="AGD106" s="0"/>
      <c r="AGE106" s="0"/>
      <c r="AGF106" s="0"/>
      <c r="AGG106" s="0"/>
      <c r="AGH106" s="0"/>
      <c r="AGI106" s="0"/>
      <c r="AGJ106" s="0"/>
      <c r="AGK106" s="0"/>
      <c r="AGL106" s="0"/>
      <c r="AGM106" s="0"/>
      <c r="AGN106" s="0"/>
      <c r="AGO106" s="0"/>
      <c r="AGP106" s="0"/>
      <c r="AGQ106" s="0"/>
      <c r="AGR106" s="0"/>
      <c r="AGS106" s="0"/>
      <c r="AGT106" s="0"/>
      <c r="AGU106" s="0"/>
      <c r="AGV106" s="0"/>
      <c r="AGW106" s="0"/>
      <c r="AGX106" s="0"/>
      <c r="AGY106" s="0"/>
      <c r="AGZ106" s="0"/>
      <c r="AHA106" s="0"/>
      <c r="AHB106" s="0"/>
      <c r="AHC106" s="0"/>
      <c r="AHD106" s="0"/>
      <c r="AHE106" s="0"/>
      <c r="AHF106" s="0"/>
      <c r="AHG106" s="0"/>
      <c r="AHH106" s="0"/>
      <c r="AHI106" s="0"/>
      <c r="AHJ106" s="0"/>
      <c r="AHK106" s="0"/>
      <c r="AHL106" s="0"/>
      <c r="AHM106" s="0"/>
      <c r="AHN106" s="0"/>
      <c r="AHO106" s="0"/>
      <c r="AHP106" s="0"/>
      <c r="AHQ106" s="0"/>
      <c r="AHR106" s="0"/>
      <c r="AHS106" s="0"/>
      <c r="AHT106" s="0"/>
      <c r="AHU106" s="0"/>
      <c r="AHV106" s="0"/>
      <c r="AHW106" s="0"/>
      <c r="AHX106" s="0"/>
      <c r="AHY106" s="0"/>
      <c r="AHZ106" s="0"/>
      <c r="AIA106" s="0"/>
      <c r="AIB106" s="0"/>
      <c r="AIC106" s="0"/>
      <c r="AID106" s="0"/>
      <c r="AIE106" s="0"/>
      <c r="AIF106" s="0"/>
      <c r="AIG106" s="0"/>
      <c r="AIH106" s="0"/>
      <c r="AII106" s="0"/>
      <c r="AIJ106" s="0"/>
      <c r="AIK106" s="0"/>
      <c r="AIL106" s="0"/>
      <c r="AIM106" s="0"/>
      <c r="AIN106" s="0"/>
      <c r="AIO106" s="0"/>
      <c r="AIP106" s="0"/>
      <c r="AIQ106" s="0"/>
      <c r="AIR106" s="0"/>
      <c r="AIS106" s="0"/>
      <c r="AIT106" s="0"/>
      <c r="AIU106" s="0"/>
      <c r="AIV106" s="0"/>
      <c r="AIW106" s="0"/>
      <c r="AIX106" s="0"/>
      <c r="AIY106" s="0"/>
      <c r="AIZ106" s="0"/>
      <c r="AJA106" s="0"/>
      <c r="AJB106" s="0"/>
      <c r="AJC106" s="0"/>
      <c r="AJD106" s="0"/>
      <c r="AJE106" s="0"/>
      <c r="AJF106" s="0"/>
      <c r="AJG106" s="0"/>
      <c r="AJH106" s="0"/>
      <c r="AJI106" s="0"/>
      <c r="AJJ106" s="0"/>
      <c r="AJK106" s="0"/>
      <c r="AJL106" s="0"/>
      <c r="AJM106" s="0"/>
      <c r="AJN106" s="0"/>
      <c r="AJO106" s="0"/>
      <c r="AJP106" s="0"/>
      <c r="AJQ106" s="0"/>
      <c r="AJR106" s="0"/>
      <c r="AJS106" s="0"/>
      <c r="AJT106" s="0"/>
      <c r="AJU106" s="0"/>
      <c r="AJV106" s="0"/>
      <c r="AJW106" s="0"/>
      <c r="AJX106" s="0"/>
      <c r="AJY106" s="0"/>
      <c r="AJZ106" s="0"/>
      <c r="AKA106" s="0"/>
      <c r="AKB106" s="0"/>
      <c r="AKC106" s="0"/>
      <c r="AKD106" s="0"/>
      <c r="AKE106" s="0"/>
      <c r="AKF106" s="0"/>
      <c r="AKG106" s="0"/>
      <c r="AKH106" s="0"/>
      <c r="AKI106" s="0"/>
      <c r="AKJ106" s="0"/>
      <c r="AKK106" s="0"/>
      <c r="AKL106" s="0"/>
      <c r="AKM106" s="0"/>
      <c r="AKN106" s="0"/>
      <c r="AKO106" s="0"/>
      <c r="AKP106" s="0"/>
      <c r="AKQ106" s="0"/>
      <c r="AKR106" s="0"/>
      <c r="AKS106" s="0"/>
      <c r="AKT106" s="0"/>
      <c r="AKU106" s="0"/>
      <c r="AKV106" s="0"/>
      <c r="AKW106" s="0"/>
      <c r="AKX106" s="0"/>
      <c r="AKY106" s="0"/>
      <c r="AKZ106" s="0"/>
      <c r="ALA106" s="0"/>
      <c r="ALB106" s="0"/>
      <c r="ALC106" s="0"/>
      <c r="ALD106" s="0"/>
      <c r="ALE106" s="0"/>
      <c r="ALF106" s="0"/>
      <c r="ALG106" s="0"/>
      <c r="ALH106" s="0"/>
      <c r="ALI106" s="0"/>
      <c r="ALJ106" s="0"/>
      <c r="ALK106" s="0"/>
      <c r="ALL106" s="0"/>
      <c r="ALM106" s="0"/>
      <c r="ALN106" s="0"/>
      <c r="ALO106" s="0"/>
      <c r="ALP106" s="0"/>
      <c r="ALQ106" s="0"/>
      <c r="ALR106" s="0"/>
      <c r="ALS106" s="0"/>
      <c r="ALT106" s="0"/>
      <c r="ALU106" s="0"/>
      <c r="ALV106" s="0"/>
      <c r="ALW106" s="0"/>
      <c r="ALX106" s="0"/>
      <c r="ALY106" s="0"/>
      <c r="ALZ106" s="0"/>
      <c r="AMA106" s="0"/>
      <c r="AMB106" s="0"/>
      <c r="AMC106" s="0"/>
      <c r="AMD106" s="0"/>
      <c r="AME106" s="0"/>
      <c r="AMF106" s="0"/>
      <c r="AMG106" s="0"/>
      <c r="AMH106" s="0"/>
      <c r="AMI106" s="0"/>
      <c r="AMJ106" s="0"/>
    </row>
    <row r="107" customFormat="false" ht="15.75" hidden="false" customHeight="false" outlineLevel="0" collapsed="false">
      <c r="A107" s="136"/>
      <c r="B107" s="35"/>
      <c r="C107" s="35"/>
      <c r="D107" s="35"/>
      <c r="E107" s="35"/>
      <c r="F107" s="35" t="n">
        <v>1</v>
      </c>
      <c r="G107" s="35" t="n">
        <v>5000</v>
      </c>
      <c r="H107" s="35" t="n">
        <f aca="false">(G107*F107)+1100</f>
        <v>6100</v>
      </c>
      <c r="I107" s="36" t="s">
        <v>6460</v>
      </c>
      <c r="J107" s="37" t="n">
        <v>6100</v>
      </c>
      <c r="K107" s="35" t="n">
        <v>0</v>
      </c>
      <c r="L107" s="35"/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0"/>
      <c r="BD107" s="0"/>
      <c r="BE107" s="0"/>
      <c r="BF107" s="0"/>
      <c r="BG107" s="0"/>
      <c r="BH107" s="0"/>
      <c r="BI107" s="0"/>
      <c r="BJ107" s="0"/>
      <c r="BK107" s="0"/>
      <c r="BL107" s="0"/>
      <c r="BM107" s="0"/>
      <c r="BN107" s="0"/>
      <c r="BO107" s="0"/>
      <c r="BP107" s="0"/>
      <c r="BQ107" s="0"/>
      <c r="BR107" s="0"/>
      <c r="BS107" s="0"/>
      <c r="BT107" s="0"/>
      <c r="BU107" s="0"/>
      <c r="BV107" s="0"/>
      <c r="BW107" s="0"/>
      <c r="BX107" s="0"/>
      <c r="BY107" s="0"/>
      <c r="BZ107" s="0"/>
      <c r="CA107" s="0"/>
      <c r="CB107" s="0"/>
      <c r="CC107" s="0"/>
      <c r="CD107" s="0"/>
      <c r="CE107" s="0"/>
      <c r="CF107" s="0"/>
      <c r="CG107" s="0"/>
      <c r="CH107" s="0"/>
      <c r="CI107" s="0"/>
      <c r="CJ107" s="0"/>
      <c r="CK107" s="0"/>
      <c r="CL107" s="0"/>
      <c r="CM107" s="0"/>
      <c r="CN107" s="0"/>
      <c r="CO107" s="0"/>
      <c r="CP107" s="0"/>
      <c r="CQ107" s="0"/>
      <c r="CR107" s="0"/>
      <c r="CS107" s="0"/>
      <c r="CT107" s="0"/>
      <c r="CU107" s="0"/>
      <c r="CV107" s="0"/>
      <c r="CW107" s="0"/>
      <c r="CX107" s="0"/>
      <c r="CY107" s="0"/>
      <c r="CZ107" s="0"/>
      <c r="DA107" s="0"/>
      <c r="DB107" s="0"/>
      <c r="DC107" s="0"/>
      <c r="DD107" s="0"/>
      <c r="DE107" s="0"/>
      <c r="DF107" s="0"/>
      <c r="DG107" s="0"/>
      <c r="DH107" s="0"/>
      <c r="DI107" s="0"/>
      <c r="DJ107" s="0"/>
      <c r="DK107" s="0"/>
      <c r="DL107" s="0"/>
      <c r="DM107" s="0"/>
      <c r="DN107" s="0"/>
      <c r="DO107" s="0"/>
      <c r="DP107" s="0"/>
      <c r="DQ107" s="0"/>
      <c r="DR107" s="0"/>
      <c r="DS107" s="0"/>
      <c r="DT107" s="0"/>
      <c r="DU107" s="0"/>
      <c r="DV107" s="0"/>
      <c r="DW107" s="0"/>
      <c r="DX107" s="0"/>
      <c r="DY107" s="0"/>
      <c r="DZ107" s="0"/>
      <c r="EA107" s="0"/>
      <c r="EB107" s="0"/>
      <c r="EC107" s="0"/>
      <c r="ED107" s="0"/>
      <c r="EE107" s="0"/>
      <c r="EF107" s="0"/>
      <c r="EG107" s="0"/>
      <c r="EH107" s="0"/>
      <c r="EI107" s="0"/>
      <c r="EJ107" s="0"/>
      <c r="EK107" s="0"/>
      <c r="EL107" s="0"/>
      <c r="EM107" s="0"/>
      <c r="EN107" s="0"/>
      <c r="EO107" s="0"/>
      <c r="EP107" s="0"/>
      <c r="EQ107" s="0"/>
      <c r="ER107" s="0"/>
      <c r="ES107" s="0"/>
      <c r="ET107" s="0"/>
      <c r="EU107" s="0"/>
      <c r="EV107" s="0"/>
      <c r="EW107" s="0"/>
      <c r="EX107" s="0"/>
      <c r="EY107" s="0"/>
      <c r="EZ107" s="0"/>
      <c r="FA107" s="0"/>
      <c r="FB107" s="0"/>
      <c r="FC107" s="0"/>
      <c r="FD107" s="0"/>
      <c r="FE107" s="0"/>
      <c r="FF107" s="0"/>
      <c r="FG107" s="0"/>
      <c r="FH107" s="0"/>
      <c r="FI107" s="0"/>
      <c r="FJ107" s="0"/>
      <c r="FK107" s="0"/>
      <c r="FL107" s="0"/>
      <c r="FM107" s="0"/>
      <c r="FN107" s="0"/>
      <c r="FO107" s="0"/>
      <c r="FP107" s="0"/>
      <c r="FQ107" s="0"/>
      <c r="FR107" s="0"/>
      <c r="FS107" s="0"/>
      <c r="FT107" s="0"/>
      <c r="FU107" s="0"/>
      <c r="FV107" s="0"/>
      <c r="FW107" s="0"/>
      <c r="FX107" s="0"/>
      <c r="FY107" s="0"/>
      <c r="FZ107" s="0"/>
      <c r="GA107" s="0"/>
      <c r="GB107" s="0"/>
      <c r="GC107" s="0"/>
      <c r="GD107" s="0"/>
      <c r="GE107" s="0"/>
      <c r="GF107" s="0"/>
      <c r="GG107" s="0"/>
      <c r="GH107" s="0"/>
      <c r="GI107" s="0"/>
      <c r="GJ107" s="0"/>
      <c r="GK107" s="0"/>
      <c r="GL107" s="0"/>
      <c r="GM107" s="0"/>
      <c r="GN107" s="0"/>
      <c r="GO107" s="0"/>
      <c r="GP107" s="0"/>
      <c r="GQ107" s="0"/>
      <c r="GR107" s="0"/>
      <c r="GS107" s="0"/>
      <c r="GT107" s="0"/>
      <c r="GU107" s="0"/>
      <c r="GV107" s="0"/>
      <c r="GW107" s="0"/>
      <c r="GX107" s="0"/>
      <c r="GY107" s="0"/>
      <c r="GZ107" s="0"/>
      <c r="HA107" s="0"/>
      <c r="HB107" s="0"/>
      <c r="HC107" s="0"/>
      <c r="HD107" s="0"/>
      <c r="HE107" s="0"/>
      <c r="HF107" s="0"/>
      <c r="HG107" s="0"/>
      <c r="HH107" s="0"/>
      <c r="HI107" s="0"/>
      <c r="HJ107" s="0"/>
      <c r="HK107" s="0"/>
      <c r="HL107" s="0"/>
      <c r="HM107" s="0"/>
      <c r="HN107" s="0"/>
      <c r="HO107" s="0"/>
      <c r="HP107" s="0"/>
      <c r="HQ107" s="0"/>
      <c r="HR107" s="0"/>
      <c r="HS107" s="0"/>
      <c r="HT107" s="0"/>
      <c r="HU107" s="0"/>
      <c r="HV107" s="0"/>
      <c r="HW107" s="0"/>
      <c r="HX107" s="0"/>
      <c r="HY107" s="0"/>
      <c r="HZ107" s="0"/>
      <c r="IA107" s="0"/>
      <c r="IB107" s="0"/>
      <c r="IC107" s="0"/>
      <c r="ID107" s="0"/>
      <c r="IE107" s="0"/>
      <c r="IF107" s="0"/>
      <c r="IG107" s="0"/>
      <c r="IH107" s="0"/>
      <c r="II107" s="0"/>
      <c r="IJ107" s="0"/>
      <c r="IK107" s="0"/>
      <c r="IL107" s="0"/>
      <c r="IM107" s="0"/>
      <c r="IN107" s="0"/>
      <c r="IO107" s="0"/>
      <c r="IP107" s="0"/>
      <c r="IQ107" s="0"/>
      <c r="IR107" s="0"/>
      <c r="IS107" s="0"/>
      <c r="IT107" s="0"/>
      <c r="IU107" s="0"/>
      <c r="IV107" s="0"/>
      <c r="IW107" s="0"/>
      <c r="IX107" s="0"/>
      <c r="IY107" s="0"/>
      <c r="IZ107" s="0"/>
      <c r="JA107" s="0"/>
      <c r="JB107" s="0"/>
      <c r="JC107" s="0"/>
      <c r="JD107" s="0"/>
      <c r="JE107" s="0"/>
      <c r="JF107" s="0"/>
      <c r="JG107" s="0"/>
      <c r="JH107" s="0"/>
      <c r="JI107" s="0"/>
      <c r="JJ107" s="0"/>
      <c r="JK107" s="0"/>
      <c r="JL107" s="0"/>
      <c r="JM107" s="0"/>
      <c r="JN107" s="0"/>
      <c r="JO107" s="0"/>
      <c r="JP107" s="0"/>
      <c r="JQ107" s="0"/>
      <c r="JR107" s="0"/>
      <c r="JS107" s="0"/>
      <c r="JT107" s="0"/>
      <c r="JU107" s="0"/>
      <c r="JV107" s="0"/>
      <c r="JW107" s="0"/>
      <c r="JX107" s="0"/>
      <c r="JY107" s="0"/>
      <c r="JZ107" s="0"/>
      <c r="KA107" s="0"/>
      <c r="KB107" s="0"/>
      <c r="KC107" s="0"/>
      <c r="KD107" s="0"/>
      <c r="KE107" s="0"/>
      <c r="KF107" s="0"/>
      <c r="KG107" s="0"/>
      <c r="KH107" s="0"/>
      <c r="KI107" s="0"/>
      <c r="KJ107" s="0"/>
      <c r="KK107" s="0"/>
      <c r="KL107" s="0"/>
      <c r="KM107" s="0"/>
      <c r="KN107" s="0"/>
      <c r="KO107" s="0"/>
      <c r="KP107" s="0"/>
      <c r="KQ107" s="0"/>
      <c r="KR107" s="0"/>
      <c r="KS107" s="0"/>
      <c r="KT107" s="0"/>
      <c r="KU107" s="0"/>
      <c r="KV107" s="0"/>
      <c r="KW107" s="0"/>
      <c r="KX107" s="0"/>
      <c r="KY107" s="0"/>
      <c r="KZ107" s="0"/>
      <c r="LA107" s="0"/>
      <c r="LB107" s="0"/>
      <c r="LC107" s="0"/>
      <c r="LD107" s="0"/>
      <c r="LE107" s="0"/>
      <c r="LF107" s="0"/>
      <c r="LG107" s="0"/>
      <c r="LH107" s="0"/>
      <c r="LI107" s="0"/>
      <c r="LJ107" s="0"/>
      <c r="LK107" s="0"/>
      <c r="LL107" s="0"/>
      <c r="LM107" s="0"/>
      <c r="LN107" s="0"/>
      <c r="LO107" s="0"/>
      <c r="LP107" s="0"/>
      <c r="LQ107" s="0"/>
      <c r="LR107" s="0"/>
      <c r="LS107" s="0"/>
      <c r="LT107" s="0"/>
      <c r="LU107" s="0"/>
      <c r="LV107" s="0"/>
      <c r="LW107" s="0"/>
      <c r="LX107" s="0"/>
      <c r="LY107" s="0"/>
      <c r="LZ107" s="0"/>
      <c r="MA107" s="0"/>
      <c r="MB107" s="0"/>
      <c r="MC107" s="0"/>
      <c r="MD107" s="0"/>
      <c r="ME107" s="0"/>
      <c r="MF107" s="0"/>
      <c r="MG107" s="0"/>
      <c r="MH107" s="0"/>
      <c r="MI107" s="0"/>
      <c r="MJ107" s="0"/>
      <c r="MK107" s="0"/>
      <c r="ML107" s="0"/>
      <c r="MM107" s="0"/>
      <c r="MN107" s="0"/>
      <c r="MO107" s="0"/>
      <c r="MP107" s="0"/>
      <c r="MQ107" s="0"/>
      <c r="MR107" s="0"/>
      <c r="MS107" s="0"/>
      <c r="MT107" s="0"/>
      <c r="MU107" s="0"/>
      <c r="MV107" s="0"/>
      <c r="MW107" s="0"/>
      <c r="MX107" s="0"/>
      <c r="MY107" s="0"/>
      <c r="MZ107" s="0"/>
      <c r="NA107" s="0"/>
      <c r="NB107" s="0"/>
      <c r="NC107" s="0"/>
      <c r="ND107" s="0"/>
      <c r="NE107" s="0"/>
      <c r="NF107" s="0"/>
      <c r="NG107" s="0"/>
      <c r="NH107" s="0"/>
      <c r="NI107" s="0"/>
      <c r="NJ107" s="0"/>
      <c r="NK107" s="0"/>
      <c r="NL107" s="0"/>
      <c r="NM107" s="0"/>
      <c r="NN107" s="0"/>
      <c r="NO107" s="0"/>
      <c r="NP107" s="0"/>
      <c r="NQ107" s="0"/>
      <c r="NR107" s="0"/>
      <c r="NS107" s="0"/>
      <c r="NT107" s="0"/>
      <c r="NU107" s="0"/>
      <c r="NV107" s="0"/>
      <c r="NW107" s="0"/>
      <c r="NX107" s="0"/>
      <c r="NY107" s="0"/>
      <c r="NZ107" s="0"/>
      <c r="OA107" s="0"/>
      <c r="OB107" s="0"/>
      <c r="OC107" s="0"/>
      <c r="OD107" s="0"/>
      <c r="OE107" s="0"/>
      <c r="OF107" s="0"/>
      <c r="OG107" s="0"/>
      <c r="OH107" s="0"/>
      <c r="OI107" s="0"/>
      <c r="OJ107" s="0"/>
      <c r="OK107" s="0"/>
      <c r="OL107" s="0"/>
      <c r="OM107" s="0"/>
      <c r="ON107" s="0"/>
      <c r="OO107" s="0"/>
      <c r="OP107" s="0"/>
      <c r="OQ107" s="0"/>
      <c r="OR107" s="0"/>
      <c r="OS107" s="0"/>
      <c r="OT107" s="0"/>
      <c r="OU107" s="0"/>
      <c r="OV107" s="0"/>
      <c r="OW107" s="0"/>
      <c r="OX107" s="0"/>
      <c r="OY107" s="0"/>
      <c r="OZ107" s="0"/>
      <c r="PA107" s="0"/>
      <c r="PB107" s="0"/>
      <c r="PC107" s="0"/>
      <c r="PD107" s="0"/>
      <c r="PE107" s="0"/>
      <c r="PF107" s="0"/>
      <c r="PG107" s="0"/>
      <c r="PH107" s="0"/>
      <c r="PI107" s="0"/>
      <c r="PJ107" s="0"/>
      <c r="PK107" s="0"/>
      <c r="PL107" s="0"/>
      <c r="PM107" s="0"/>
      <c r="PN107" s="0"/>
      <c r="PO107" s="0"/>
      <c r="PP107" s="0"/>
      <c r="PQ107" s="0"/>
      <c r="PR107" s="0"/>
      <c r="PS107" s="0"/>
      <c r="PT107" s="0"/>
      <c r="PU107" s="0"/>
      <c r="PV107" s="0"/>
      <c r="PW107" s="0"/>
      <c r="PX107" s="0"/>
      <c r="PY107" s="0"/>
      <c r="PZ107" s="0"/>
      <c r="QA107" s="0"/>
      <c r="QB107" s="0"/>
      <c r="QC107" s="0"/>
      <c r="QD107" s="0"/>
      <c r="QE107" s="0"/>
      <c r="QF107" s="0"/>
      <c r="QG107" s="0"/>
      <c r="QH107" s="0"/>
      <c r="QI107" s="0"/>
      <c r="QJ107" s="0"/>
      <c r="QK107" s="0"/>
      <c r="QL107" s="0"/>
      <c r="QM107" s="0"/>
      <c r="QN107" s="0"/>
      <c r="QO107" s="0"/>
      <c r="QP107" s="0"/>
      <c r="QQ107" s="0"/>
      <c r="QR107" s="0"/>
      <c r="QS107" s="0"/>
      <c r="QT107" s="0"/>
      <c r="QU107" s="0"/>
      <c r="QV107" s="0"/>
      <c r="QW107" s="0"/>
      <c r="QX107" s="0"/>
      <c r="QY107" s="0"/>
      <c r="QZ107" s="0"/>
      <c r="RA107" s="0"/>
      <c r="RB107" s="0"/>
      <c r="RC107" s="0"/>
      <c r="RD107" s="0"/>
      <c r="RE107" s="0"/>
      <c r="RF107" s="0"/>
      <c r="RG107" s="0"/>
      <c r="RH107" s="0"/>
      <c r="RI107" s="0"/>
      <c r="RJ107" s="0"/>
      <c r="RK107" s="0"/>
      <c r="RL107" s="0"/>
      <c r="RM107" s="0"/>
      <c r="RN107" s="0"/>
      <c r="RO107" s="0"/>
      <c r="RP107" s="0"/>
      <c r="RQ107" s="0"/>
      <c r="RR107" s="0"/>
      <c r="RS107" s="0"/>
      <c r="RT107" s="0"/>
      <c r="RU107" s="0"/>
      <c r="RV107" s="0"/>
      <c r="RW107" s="0"/>
      <c r="RX107" s="0"/>
      <c r="RY107" s="0"/>
      <c r="RZ107" s="0"/>
      <c r="SA107" s="0"/>
      <c r="SB107" s="0"/>
      <c r="SC107" s="0"/>
      <c r="SD107" s="0"/>
      <c r="SE107" s="0"/>
      <c r="SF107" s="0"/>
      <c r="SG107" s="0"/>
      <c r="SH107" s="0"/>
      <c r="SI107" s="0"/>
      <c r="SJ107" s="0"/>
      <c r="SK107" s="0"/>
      <c r="SL107" s="0"/>
      <c r="SM107" s="0"/>
      <c r="SN107" s="0"/>
      <c r="SO107" s="0"/>
      <c r="SP107" s="0"/>
      <c r="SQ107" s="0"/>
      <c r="SR107" s="0"/>
      <c r="SS107" s="0"/>
      <c r="ST107" s="0"/>
      <c r="SU107" s="0"/>
      <c r="SV107" s="0"/>
      <c r="SW107" s="0"/>
      <c r="SX107" s="0"/>
      <c r="SY107" s="0"/>
      <c r="SZ107" s="0"/>
      <c r="TA107" s="0"/>
      <c r="TB107" s="0"/>
      <c r="TC107" s="0"/>
      <c r="TD107" s="0"/>
      <c r="TE107" s="0"/>
      <c r="TF107" s="0"/>
      <c r="TG107" s="0"/>
      <c r="TH107" s="0"/>
      <c r="TI107" s="0"/>
      <c r="TJ107" s="0"/>
      <c r="TK107" s="0"/>
      <c r="TL107" s="0"/>
      <c r="TM107" s="0"/>
      <c r="TN107" s="0"/>
      <c r="TO107" s="0"/>
      <c r="TP107" s="0"/>
      <c r="TQ107" s="0"/>
      <c r="TR107" s="0"/>
      <c r="TS107" s="0"/>
      <c r="TT107" s="0"/>
      <c r="TU107" s="0"/>
      <c r="TV107" s="0"/>
      <c r="TW107" s="0"/>
      <c r="TX107" s="0"/>
      <c r="TY107" s="0"/>
      <c r="TZ107" s="0"/>
      <c r="UA107" s="0"/>
      <c r="UB107" s="0"/>
      <c r="UC107" s="0"/>
      <c r="UD107" s="0"/>
      <c r="UE107" s="0"/>
      <c r="UF107" s="0"/>
      <c r="UG107" s="0"/>
      <c r="UH107" s="0"/>
      <c r="UI107" s="0"/>
      <c r="UJ107" s="0"/>
      <c r="UK107" s="0"/>
      <c r="UL107" s="0"/>
      <c r="UM107" s="0"/>
      <c r="UN107" s="0"/>
      <c r="UO107" s="0"/>
      <c r="UP107" s="0"/>
      <c r="UQ107" s="0"/>
      <c r="UR107" s="0"/>
      <c r="US107" s="0"/>
      <c r="UT107" s="0"/>
      <c r="UU107" s="0"/>
      <c r="UV107" s="0"/>
      <c r="UW107" s="0"/>
      <c r="UX107" s="0"/>
      <c r="UY107" s="0"/>
      <c r="UZ107" s="0"/>
      <c r="VA107" s="0"/>
      <c r="VB107" s="0"/>
      <c r="VC107" s="0"/>
      <c r="VD107" s="0"/>
      <c r="VE107" s="0"/>
      <c r="VF107" s="0"/>
      <c r="VG107" s="0"/>
      <c r="VH107" s="0"/>
      <c r="VI107" s="0"/>
      <c r="VJ107" s="0"/>
      <c r="VK107" s="0"/>
      <c r="VL107" s="0"/>
      <c r="VM107" s="0"/>
      <c r="VN107" s="0"/>
      <c r="VO107" s="0"/>
      <c r="VP107" s="0"/>
      <c r="VQ107" s="0"/>
      <c r="VR107" s="0"/>
      <c r="VS107" s="0"/>
      <c r="VT107" s="0"/>
      <c r="VU107" s="0"/>
      <c r="VV107" s="0"/>
      <c r="VW107" s="0"/>
      <c r="VX107" s="0"/>
      <c r="VY107" s="0"/>
      <c r="VZ107" s="0"/>
      <c r="WA107" s="0"/>
      <c r="WB107" s="0"/>
      <c r="WC107" s="0"/>
      <c r="WD107" s="0"/>
      <c r="WE107" s="0"/>
      <c r="WF107" s="0"/>
      <c r="WG107" s="0"/>
      <c r="WH107" s="0"/>
      <c r="WI107" s="0"/>
      <c r="WJ107" s="0"/>
      <c r="WK107" s="0"/>
      <c r="WL107" s="0"/>
      <c r="WM107" s="0"/>
      <c r="WN107" s="0"/>
      <c r="WO107" s="0"/>
      <c r="WP107" s="0"/>
      <c r="WQ107" s="0"/>
      <c r="WR107" s="0"/>
      <c r="WS107" s="0"/>
      <c r="WT107" s="0"/>
      <c r="WU107" s="0"/>
      <c r="WV107" s="0"/>
      <c r="WW107" s="0"/>
      <c r="WX107" s="0"/>
      <c r="WY107" s="0"/>
      <c r="WZ107" s="0"/>
      <c r="XA107" s="0"/>
      <c r="XB107" s="0"/>
      <c r="XC107" s="0"/>
      <c r="XD107" s="0"/>
      <c r="XE107" s="0"/>
      <c r="XF107" s="0"/>
      <c r="XG107" s="0"/>
      <c r="XH107" s="0"/>
      <c r="XI107" s="0"/>
      <c r="XJ107" s="0"/>
      <c r="XK107" s="0"/>
      <c r="XL107" s="0"/>
      <c r="XM107" s="0"/>
      <c r="XN107" s="0"/>
      <c r="XO107" s="0"/>
      <c r="XP107" s="0"/>
      <c r="XQ107" s="0"/>
      <c r="XR107" s="0"/>
      <c r="XS107" s="0"/>
      <c r="XT107" s="0"/>
      <c r="XU107" s="0"/>
      <c r="XV107" s="0"/>
      <c r="XW107" s="0"/>
      <c r="XX107" s="0"/>
      <c r="XY107" s="0"/>
      <c r="XZ107" s="0"/>
      <c r="YA107" s="0"/>
      <c r="YB107" s="0"/>
      <c r="YC107" s="0"/>
      <c r="YD107" s="0"/>
      <c r="YE107" s="0"/>
      <c r="YF107" s="0"/>
      <c r="YG107" s="0"/>
      <c r="YH107" s="0"/>
      <c r="YI107" s="0"/>
      <c r="YJ107" s="0"/>
      <c r="YK107" s="0"/>
      <c r="YL107" s="0"/>
      <c r="YM107" s="0"/>
      <c r="YN107" s="0"/>
      <c r="YO107" s="0"/>
      <c r="YP107" s="0"/>
      <c r="YQ107" s="0"/>
      <c r="YR107" s="0"/>
      <c r="YS107" s="0"/>
      <c r="YT107" s="0"/>
      <c r="YU107" s="0"/>
      <c r="YV107" s="0"/>
      <c r="YW107" s="0"/>
      <c r="YX107" s="0"/>
      <c r="YY107" s="0"/>
      <c r="YZ107" s="0"/>
      <c r="ZA107" s="0"/>
      <c r="ZB107" s="0"/>
      <c r="ZC107" s="0"/>
      <c r="ZD107" s="0"/>
      <c r="ZE107" s="0"/>
      <c r="ZF107" s="0"/>
      <c r="ZG107" s="0"/>
      <c r="ZH107" s="0"/>
      <c r="ZI107" s="0"/>
      <c r="ZJ107" s="0"/>
      <c r="ZK107" s="0"/>
      <c r="ZL107" s="0"/>
      <c r="ZM107" s="0"/>
      <c r="ZN107" s="0"/>
      <c r="ZO107" s="0"/>
      <c r="ZP107" s="0"/>
      <c r="ZQ107" s="0"/>
      <c r="ZR107" s="0"/>
      <c r="ZS107" s="0"/>
      <c r="ZT107" s="0"/>
      <c r="ZU107" s="0"/>
      <c r="ZV107" s="0"/>
      <c r="ZW107" s="0"/>
      <c r="ZX107" s="0"/>
      <c r="ZY107" s="0"/>
      <c r="ZZ107" s="0"/>
      <c r="AAA107" s="0"/>
      <c r="AAB107" s="0"/>
      <c r="AAC107" s="0"/>
      <c r="AAD107" s="0"/>
      <c r="AAE107" s="0"/>
      <c r="AAF107" s="0"/>
      <c r="AAG107" s="0"/>
      <c r="AAH107" s="0"/>
      <c r="AAI107" s="0"/>
      <c r="AAJ107" s="0"/>
      <c r="AAK107" s="0"/>
      <c r="AAL107" s="0"/>
      <c r="AAM107" s="0"/>
      <c r="AAN107" s="0"/>
      <c r="AAO107" s="0"/>
      <c r="AAP107" s="0"/>
      <c r="AAQ107" s="0"/>
      <c r="AAR107" s="0"/>
      <c r="AAS107" s="0"/>
      <c r="AAT107" s="0"/>
      <c r="AAU107" s="0"/>
      <c r="AAV107" s="0"/>
      <c r="AAW107" s="0"/>
      <c r="AAX107" s="0"/>
      <c r="AAY107" s="0"/>
      <c r="AAZ107" s="0"/>
      <c r="ABA107" s="0"/>
      <c r="ABB107" s="0"/>
      <c r="ABC107" s="0"/>
      <c r="ABD107" s="0"/>
      <c r="ABE107" s="0"/>
      <c r="ABF107" s="0"/>
      <c r="ABG107" s="0"/>
      <c r="ABH107" s="0"/>
      <c r="ABI107" s="0"/>
      <c r="ABJ107" s="0"/>
      <c r="ABK107" s="0"/>
      <c r="ABL107" s="0"/>
      <c r="ABM107" s="0"/>
      <c r="ABN107" s="0"/>
      <c r="ABO107" s="0"/>
      <c r="ABP107" s="0"/>
      <c r="ABQ107" s="0"/>
      <c r="ABR107" s="0"/>
      <c r="ABS107" s="0"/>
      <c r="ABT107" s="0"/>
      <c r="ABU107" s="0"/>
      <c r="ABV107" s="0"/>
      <c r="ABW107" s="0"/>
      <c r="ABX107" s="0"/>
      <c r="ABY107" s="0"/>
      <c r="ABZ107" s="0"/>
      <c r="ACA107" s="0"/>
      <c r="ACB107" s="0"/>
      <c r="ACC107" s="0"/>
      <c r="ACD107" s="0"/>
      <c r="ACE107" s="0"/>
      <c r="ACF107" s="0"/>
      <c r="ACG107" s="0"/>
      <c r="ACH107" s="0"/>
      <c r="ACI107" s="0"/>
      <c r="ACJ107" s="0"/>
      <c r="ACK107" s="0"/>
      <c r="ACL107" s="0"/>
      <c r="ACM107" s="0"/>
      <c r="ACN107" s="0"/>
      <c r="ACO107" s="0"/>
      <c r="ACP107" s="0"/>
      <c r="ACQ107" s="0"/>
      <c r="ACR107" s="0"/>
      <c r="ACS107" s="0"/>
      <c r="ACT107" s="0"/>
      <c r="ACU107" s="0"/>
      <c r="ACV107" s="0"/>
      <c r="ACW107" s="0"/>
      <c r="ACX107" s="0"/>
      <c r="ACY107" s="0"/>
      <c r="ACZ107" s="0"/>
      <c r="ADA107" s="0"/>
      <c r="ADB107" s="0"/>
      <c r="ADC107" s="0"/>
      <c r="ADD107" s="0"/>
      <c r="ADE107" s="0"/>
      <c r="ADF107" s="0"/>
      <c r="ADG107" s="0"/>
      <c r="ADH107" s="0"/>
      <c r="ADI107" s="0"/>
      <c r="ADJ107" s="0"/>
      <c r="ADK107" s="0"/>
      <c r="ADL107" s="0"/>
      <c r="ADM107" s="0"/>
      <c r="ADN107" s="0"/>
      <c r="ADO107" s="0"/>
      <c r="ADP107" s="0"/>
      <c r="ADQ107" s="0"/>
      <c r="ADR107" s="0"/>
      <c r="ADS107" s="0"/>
      <c r="ADT107" s="0"/>
      <c r="ADU107" s="0"/>
      <c r="ADV107" s="0"/>
      <c r="ADW107" s="0"/>
      <c r="ADX107" s="0"/>
      <c r="ADY107" s="0"/>
      <c r="ADZ107" s="0"/>
      <c r="AEA107" s="0"/>
      <c r="AEB107" s="0"/>
      <c r="AEC107" s="0"/>
      <c r="AED107" s="0"/>
      <c r="AEE107" s="0"/>
      <c r="AEF107" s="0"/>
      <c r="AEG107" s="0"/>
      <c r="AEH107" s="0"/>
      <c r="AEI107" s="0"/>
      <c r="AEJ107" s="0"/>
      <c r="AEK107" s="0"/>
      <c r="AEL107" s="0"/>
      <c r="AEM107" s="0"/>
      <c r="AEN107" s="0"/>
      <c r="AEO107" s="0"/>
      <c r="AEP107" s="0"/>
      <c r="AEQ107" s="0"/>
      <c r="AER107" s="0"/>
      <c r="AES107" s="0"/>
      <c r="AET107" s="0"/>
      <c r="AEU107" s="0"/>
      <c r="AEV107" s="0"/>
      <c r="AEW107" s="0"/>
      <c r="AEX107" s="0"/>
      <c r="AEY107" s="0"/>
      <c r="AEZ107" s="0"/>
      <c r="AFA107" s="0"/>
      <c r="AFB107" s="0"/>
      <c r="AFC107" s="0"/>
      <c r="AFD107" s="0"/>
      <c r="AFE107" s="0"/>
      <c r="AFF107" s="0"/>
      <c r="AFG107" s="0"/>
      <c r="AFH107" s="0"/>
      <c r="AFI107" s="0"/>
      <c r="AFJ107" s="0"/>
      <c r="AFK107" s="0"/>
      <c r="AFL107" s="0"/>
      <c r="AFM107" s="0"/>
      <c r="AFN107" s="0"/>
      <c r="AFO107" s="0"/>
      <c r="AFP107" s="0"/>
      <c r="AFQ107" s="0"/>
      <c r="AFR107" s="0"/>
      <c r="AFS107" s="0"/>
      <c r="AFT107" s="0"/>
      <c r="AFU107" s="0"/>
      <c r="AFV107" s="0"/>
      <c r="AFW107" s="0"/>
      <c r="AFX107" s="0"/>
      <c r="AFY107" s="0"/>
      <c r="AFZ107" s="0"/>
      <c r="AGA107" s="0"/>
      <c r="AGB107" s="0"/>
      <c r="AGC107" s="0"/>
      <c r="AGD107" s="0"/>
      <c r="AGE107" s="0"/>
      <c r="AGF107" s="0"/>
      <c r="AGG107" s="0"/>
      <c r="AGH107" s="0"/>
      <c r="AGI107" s="0"/>
      <c r="AGJ107" s="0"/>
      <c r="AGK107" s="0"/>
      <c r="AGL107" s="0"/>
      <c r="AGM107" s="0"/>
      <c r="AGN107" s="0"/>
      <c r="AGO107" s="0"/>
      <c r="AGP107" s="0"/>
      <c r="AGQ107" s="0"/>
      <c r="AGR107" s="0"/>
      <c r="AGS107" s="0"/>
      <c r="AGT107" s="0"/>
      <c r="AGU107" s="0"/>
      <c r="AGV107" s="0"/>
      <c r="AGW107" s="0"/>
      <c r="AGX107" s="0"/>
      <c r="AGY107" s="0"/>
      <c r="AGZ107" s="0"/>
      <c r="AHA107" s="0"/>
      <c r="AHB107" s="0"/>
      <c r="AHC107" s="0"/>
      <c r="AHD107" s="0"/>
      <c r="AHE107" s="0"/>
      <c r="AHF107" s="0"/>
      <c r="AHG107" s="0"/>
      <c r="AHH107" s="0"/>
      <c r="AHI107" s="0"/>
      <c r="AHJ107" s="0"/>
      <c r="AHK107" s="0"/>
      <c r="AHL107" s="0"/>
      <c r="AHM107" s="0"/>
      <c r="AHN107" s="0"/>
      <c r="AHO107" s="0"/>
      <c r="AHP107" s="0"/>
      <c r="AHQ107" s="0"/>
      <c r="AHR107" s="0"/>
      <c r="AHS107" s="0"/>
      <c r="AHT107" s="0"/>
      <c r="AHU107" s="0"/>
      <c r="AHV107" s="0"/>
      <c r="AHW107" s="0"/>
      <c r="AHX107" s="0"/>
      <c r="AHY107" s="0"/>
      <c r="AHZ107" s="0"/>
      <c r="AIA107" s="0"/>
      <c r="AIB107" s="0"/>
      <c r="AIC107" s="0"/>
      <c r="AID107" s="0"/>
      <c r="AIE107" s="0"/>
      <c r="AIF107" s="0"/>
      <c r="AIG107" s="0"/>
      <c r="AIH107" s="0"/>
      <c r="AII107" s="0"/>
      <c r="AIJ107" s="0"/>
      <c r="AIK107" s="0"/>
      <c r="AIL107" s="0"/>
      <c r="AIM107" s="0"/>
      <c r="AIN107" s="0"/>
      <c r="AIO107" s="0"/>
      <c r="AIP107" s="0"/>
      <c r="AIQ107" s="0"/>
      <c r="AIR107" s="0"/>
      <c r="AIS107" s="0"/>
      <c r="AIT107" s="0"/>
      <c r="AIU107" s="0"/>
      <c r="AIV107" s="0"/>
      <c r="AIW107" s="0"/>
      <c r="AIX107" s="0"/>
      <c r="AIY107" s="0"/>
      <c r="AIZ107" s="0"/>
      <c r="AJA107" s="0"/>
      <c r="AJB107" s="0"/>
      <c r="AJC107" s="0"/>
      <c r="AJD107" s="0"/>
      <c r="AJE107" s="0"/>
      <c r="AJF107" s="0"/>
      <c r="AJG107" s="0"/>
      <c r="AJH107" s="0"/>
      <c r="AJI107" s="0"/>
      <c r="AJJ107" s="0"/>
      <c r="AJK107" s="0"/>
      <c r="AJL107" s="0"/>
      <c r="AJM107" s="0"/>
      <c r="AJN107" s="0"/>
      <c r="AJO107" s="0"/>
      <c r="AJP107" s="0"/>
      <c r="AJQ107" s="0"/>
      <c r="AJR107" s="0"/>
      <c r="AJS107" s="0"/>
      <c r="AJT107" s="0"/>
      <c r="AJU107" s="0"/>
      <c r="AJV107" s="0"/>
      <c r="AJW107" s="0"/>
      <c r="AJX107" s="0"/>
      <c r="AJY107" s="0"/>
      <c r="AJZ107" s="0"/>
      <c r="AKA107" s="0"/>
      <c r="AKB107" s="0"/>
      <c r="AKC107" s="0"/>
      <c r="AKD107" s="0"/>
      <c r="AKE107" s="0"/>
      <c r="AKF107" s="0"/>
      <c r="AKG107" s="0"/>
      <c r="AKH107" s="0"/>
      <c r="AKI107" s="0"/>
      <c r="AKJ107" s="0"/>
      <c r="AKK107" s="0"/>
      <c r="AKL107" s="0"/>
      <c r="AKM107" s="0"/>
      <c r="AKN107" s="0"/>
      <c r="AKO107" s="0"/>
      <c r="AKP107" s="0"/>
      <c r="AKQ107" s="0"/>
      <c r="AKR107" s="0"/>
      <c r="AKS107" s="0"/>
      <c r="AKT107" s="0"/>
      <c r="AKU107" s="0"/>
      <c r="AKV107" s="0"/>
      <c r="AKW107" s="0"/>
      <c r="AKX107" s="0"/>
      <c r="AKY107" s="0"/>
      <c r="AKZ107" s="0"/>
      <c r="ALA107" s="0"/>
      <c r="ALB107" s="0"/>
      <c r="ALC107" s="0"/>
      <c r="ALD107" s="0"/>
      <c r="ALE107" s="0"/>
      <c r="ALF107" s="0"/>
      <c r="ALG107" s="0"/>
      <c r="ALH107" s="0"/>
      <c r="ALI107" s="0"/>
      <c r="ALJ107" s="0"/>
      <c r="ALK107" s="0"/>
      <c r="ALL107" s="0"/>
      <c r="ALM107" s="0"/>
      <c r="ALN107" s="0"/>
      <c r="ALO107" s="0"/>
      <c r="ALP107" s="0"/>
      <c r="ALQ107" s="0"/>
      <c r="ALR107" s="0"/>
      <c r="ALS107" s="0"/>
      <c r="ALT107" s="0"/>
      <c r="ALU107" s="0"/>
      <c r="ALV107" s="0"/>
      <c r="ALW107" s="0"/>
      <c r="ALX107" s="0"/>
      <c r="ALY107" s="0"/>
      <c r="ALZ107" s="0"/>
      <c r="AMA107" s="0"/>
      <c r="AMB107" s="0"/>
      <c r="AMC107" s="0"/>
      <c r="AMD107" s="0"/>
      <c r="AME107" s="0"/>
      <c r="AMF107" s="0"/>
      <c r="AMG107" s="0"/>
      <c r="AMH107" s="0"/>
      <c r="AMI107" s="0"/>
      <c r="AMJ107" s="0"/>
    </row>
    <row r="108" customFormat="false" ht="15.75" hidden="false" customHeight="false" outlineLevel="0" collapsed="false">
      <c r="A108" s="136" t="s">
        <v>3088</v>
      </c>
      <c r="B108" s="35" t="s">
        <v>3089</v>
      </c>
      <c r="C108" s="35" t="s">
        <v>166</v>
      </c>
      <c r="D108" s="35" t="s">
        <v>142</v>
      </c>
      <c r="E108" s="35" t="n">
        <v>18860.5</v>
      </c>
      <c r="F108" s="35" t="n">
        <v>3</v>
      </c>
      <c r="G108" s="35" t="n">
        <v>3853.5</v>
      </c>
      <c r="H108" s="35" t="n">
        <f aca="false">G108*F108</f>
        <v>11560.5</v>
      </c>
      <c r="I108" s="36" t="s">
        <v>3090</v>
      </c>
      <c r="J108" s="37" t="n">
        <v>11560.5</v>
      </c>
      <c r="K108" s="35" t="n">
        <f aca="false">H108+H109-J108-J109</f>
        <v>0</v>
      </c>
      <c r="L108" s="35"/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0"/>
      <c r="BD108" s="0"/>
      <c r="BE108" s="0"/>
      <c r="BF108" s="0"/>
      <c r="BG108" s="0"/>
      <c r="BH108" s="0"/>
      <c r="BI108" s="0"/>
      <c r="BJ108" s="0"/>
      <c r="BK108" s="0"/>
      <c r="BL108" s="0"/>
      <c r="BM108" s="0"/>
      <c r="BN108" s="0"/>
      <c r="BO108" s="0"/>
      <c r="BP108" s="0"/>
      <c r="BQ108" s="0"/>
      <c r="BR108" s="0"/>
      <c r="BS108" s="0"/>
      <c r="BT108" s="0"/>
      <c r="BU108" s="0"/>
      <c r="BV108" s="0"/>
      <c r="BW108" s="0"/>
      <c r="BX108" s="0"/>
      <c r="BY108" s="0"/>
      <c r="BZ108" s="0"/>
      <c r="CA108" s="0"/>
      <c r="CB108" s="0"/>
      <c r="CC108" s="0"/>
      <c r="CD108" s="0"/>
      <c r="CE108" s="0"/>
      <c r="CF108" s="0"/>
      <c r="CG108" s="0"/>
      <c r="CH108" s="0"/>
      <c r="CI108" s="0"/>
      <c r="CJ108" s="0"/>
      <c r="CK108" s="0"/>
      <c r="CL108" s="0"/>
      <c r="CM108" s="0"/>
      <c r="CN108" s="0"/>
      <c r="CO108" s="0"/>
      <c r="CP108" s="0"/>
      <c r="CQ108" s="0"/>
      <c r="CR108" s="0"/>
      <c r="CS108" s="0"/>
      <c r="CT108" s="0"/>
      <c r="CU108" s="0"/>
      <c r="CV108" s="0"/>
      <c r="CW108" s="0"/>
      <c r="CX108" s="0"/>
      <c r="CY108" s="0"/>
      <c r="CZ108" s="0"/>
      <c r="DA108" s="0"/>
      <c r="DB108" s="0"/>
      <c r="DC108" s="0"/>
      <c r="DD108" s="0"/>
      <c r="DE108" s="0"/>
      <c r="DF108" s="0"/>
      <c r="DG108" s="0"/>
      <c r="DH108" s="0"/>
      <c r="DI108" s="0"/>
      <c r="DJ108" s="0"/>
      <c r="DK108" s="0"/>
      <c r="DL108" s="0"/>
      <c r="DM108" s="0"/>
      <c r="DN108" s="0"/>
      <c r="DO108" s="0"/>
      <c r="DP108" s="0"/>
      <c r="DQ108" s="0"/>
      <c r="DR108" s="0"/>
      <c r="DS108" s="0"/>
      <c r="DT108" s="0"/>
      <c r="DU108" s="0"/>
      <c r="DV108" s="0"/>
      <c r="DW108" s="0"/>
      <c r="DX108" s="0"/>
      <c r="DY108" s="0"/>
      <c r="DZ108" s="0"/>
      <c r="EA108" s="0"/>
      <c r="EB108" s="0"/>
      <c r="EC108" s="0"/>
      <c r="ED108" s="0"/>
      <c r="EE108" s="0"/>
      <c r="EF108" s="0"/>
      <c r="EG108" s="0"/>
      <c r="EH108" s="0"/>
      <c r="EI108" s="0"/>
      <c r="EJ108" s="0"/>
      <c r="EK108" s="0"/>
      <c r="EL108" s="0"/>
      <c r="EM108" s="0"/>
      <c r="EN108" s="0"/>
      <c r="EO108" s="0"/>
      <c r="EP108" s="0"/>
      <c r="EQ108" s="0"/>
      <c r="ER108" s="0"/>
      <c r="ES108" s="0"/>
      <c r="ET108" s="0"/>
      <c r="EU108" s="0"/>
      <c r="EV108" s="0"/>
      <c r="EW108" s="0"/>
      <c r="EX108" s="0"/>
      <c r="EY108" s="0"/>
      <c r="EZ108" s="0"/>
      <c r="FA108" s="0"/>
      <c r="FB108" s="0"/>
      <c r="FC108" s="0"/>
      <c r="FD108" s="0"/>
      <c r="FE108" s="0"/>
      <c r="FF108" s="0"/>
      <c r="FG108" s="0"/>
      <c r="FH108" s="0"/>
      <c r="FI108" s="0"/>
      <c r="FJ108" s="0"/>
      <c r="FK108" s="0"/>
      <c r="FL108" s="0"/>
      <c r="FM108" s="0"/>
      <c r="FN108" s="0"/>
      <c r="FO108" s="0"/>
      <c r="FP108" s="0"/>
      <c r="FQ108" s="0"/>
      <c r="FR108" s="0"/>
      <c r="FS108" s="0"/>
      <c r="FT108" s="0"/>
      <c r="FU108" s="0"/>
      <c r="FV108" s="0"/>
      <c r="FW108" s="0"/>
      <c r="FX108" s="0"/>
      <c r="FY108" s="0"/>
      <c r="FZ108" s="0"/>
      <c r="GA108" s="0"/>
      <c r="GB108" s="0"/>
      <c r="GC108" s="0"/>
      <c r="GD108" s="0"/>
      <c r="GE108" s="0"/>
      <c r="GF108" s="0"/>
      <c r="GG108" s="0"/>
      <c r="GH108" s="0"/>
      <c r="GI108" s="0"/>
      <c r="GJ108" s="0"/>
      <c r="GK108" s="0"/>
      <c r="GL108" s="0"/>
      <c r="GM108" s="0"/>
      <c r="GN108" s="0"/>
      <c r="GO108" s="0"/>
      <c r="GP108" s="0"/>
      <c r="GQ108" s="0"/>
      <c r="GR108" s="0"/>
      <c r="GS108" s="0"/>
      <c r="GT108" s="0"/>
      <c r="GU108" s="0"/>
      <c r="GV108" s="0"/>
      <c r="GW108" s="0"/>
      <c r="GX108" s="0"/>
      <c r="GY108" s="0"/>
      <c r="GZ108" s="0"/>
      <c r="HA108" s="0"/>
      <c r="HB108" s="0"/>
      <c r="HC108" s="0"/>
      <c r="HD108" s="0"/>
      <c r="HE108" s="0"/>
      <c r="HF108" s="0"/>
      <c r="HG108" s="0"/>
      <c r="HH108" s="0"/>
      <c r="HI108" s="0"/>
      <c r="HJ108" s="0"/>
      <c r="HK108" s="0"/>
      <c r="HL108" s="0"/>
      <c r="HM108" s="0"/>
      <c r="HN108" s="0"/>
      <c r="HO108" s="0"/>
      <c r="HP108" s="0"/>
      <c r="HQ108" s="0"/>
      <c r="HR108" s="0"/>
      <c r="HS108" s="0"/>
      <c r="HT108" s="0"/>
      <c r="HU108" s="0"/>
      <c r="HV108" s="0"/>
      <c r="HW108" s="0"/>
      <c r="HX108" s="0"/>
      <c r="HY108" s="0"/>
      <c r="HZ108" s="0"/>
      <c r="IA108" s="0"/>
      <c r="IB108" s="0"/>
      <c r="IC108" s="0"/>
      <c r="ID108" s="0"/>
      <c r="IE108" s="0"/>
      <c r="IF108" s="0"/>
      <c r="IG108" s="0"/>
      <c r="IH108" s="0"/>
      <c r="II108" s="0"/>
      <c r="IJ108" s="0"/>
      <c r="IK108" s="0"/>
      <c r="IL108" s="0"/>
      <c r="IM108" s="0"/>
      <c r="IN108" s="0"/>
      <c r="IO108" s="0"/>
      <c r="IP108" s="0"/>
      <c r="IQ108" s="0"/>
      <c r="IR108" s="0"/>
      <c r="IS108" s="0"/>
      <c r="IT108" s="0"/>
      <c r="IU108" s="0"/>
      <c r="IV108" s="0"/>
      <c r="IW108" s="0"/>
      <c r="IX108" s="0"/>
      <c r="IY108" s="0"/>
      <c r="IZ108" s="0"/>
      <c r="JA108" s="0"/>
      <c r="JB108" s="0"/>
      <c r="JC108" s="0"/>
      <c r="JD108" s="0"/>
      <c r="JE108" s="0"/>
      <c r="JF108" s="0"/>
      <c r="JG108" s="0"/>
      <c r="JH108" s="0"/>
      <c r="JI108" s="0"/>
      <c r="JJ108" s="0"/>
      <c r="JK108" s="0"/>
      <c r="JL108" s="0"/>
      <c r="JM108" s="0"/>
      <c r="JN108" s="0"/>
      <c r="JO108" s="0"/>
      <c r="JP108" s="0"/>
      <c r="JQ108" s="0"/>
      <c r="JR108" s="0"/>
      <c r="JS108" s="0"/>
      <c r="JT108" s="0"/>
      <c r="JU108" s="0"/>
      <c r="JV108" s="0"/>
      <c r="JW108" s="0"/>
      <c r="JX108" s="0"/>
      <c r="JY108" s="0"/>
      <c r="JZ108" s="0"/>
      <c r="KA108" s="0"/>
      <c r="KB108" s="0"/>
      <c r="KC108" s="0"/>
      <c r="KD108" s="0"/>
      <c r="KE108" s="0"/>
      <c r="KF108" s="0"/>
      <c r="KG108" s="0"/>
      <c r="KH108" s="0"/>
      <c r="KI108" s="0"/>
      <c r="KJ108" s="0"/>
      <c r="KK108" s="0"/>
      <c r="KL108" s="0"/>
      <c r="KM108" s="0"/>
      <c r="KN108" s="0"/>
      <c r="KO108" s="0"/>
      <c r="KP108" s="0"/>
      <c r="KQ108" s="0"/>
      <c r="KR108" s="0"/>
      <c r="KS108" s="0"/>
      <c r="KT108" s="0"/>
      <c r="KU108" s="0"/>
      <c r="KV108" s="0"/>
      <c r="KW108" s="0"/>
      <c r="KX108" s="0"/>
      <c r="KY108" s="0"/>
      <c r="KZ108" s="0"/>
      <c r="LA108" s="0"/>
      <c r="LB108" s="0"/>
      <c r="LC108" s="0"/>
      <c r="LD108" s="0"/>
      <c r="LE108" s="0"/>
      <c r="LF108" s="0"/>
      <c r="LG108" s="0"/>
      <c r="LH108" s="0"/>
      <c r="LI108" s="0"/>
      <c r="LJ108" s="0"/>
      <c r="LK108" s="0"/>
      <c r="LL108" s="0"/>
      <c r="LM108" s="0"/>
      <c r="LN108" s="0"/>
      <c r="LO108" s="0"/>
      <c r="LP108" s="0"/>
      <c r="LQ108" s="0"/>
      <c r="LR108" s="0"/>
      <c r="LS108" s="0"/>
      <c r="LT108" s="0"/>
      <c r="LU108" s="0"/>
      <c r="LV108" s="0"/>
      <c r="LW108" s="0"/>
      <c r="LX108" s="0"/>
      <c r="LY108" s="0"/>
      <c r="LZ108" s="0"/>
      <c r="MA108" s="0"/>
      <c r="MB108" s="0"/>
      <c r="MC108" s="0"/>
      <c r="MD108" s="0"/>
      <c r="ME108" s="0"/>
      <c r="MF108" s="0"/>
      <c r="MG108" s="0"/>
      <c r="MH108" s="0"/>
      <c r="MI108" s="0"/>
      <c r="MJ108" s="0"/>
      <c r="MK108" s="0"/>
      <c r="ML108" s="0"/>
      <c r="MM108" s="0"/>
      <c r="MN108" s="0"/>
      <c r="MO108" s="0"/>
      <c r="MP108" s="0"/>
      <c r="MQ108" s="0"/>
      <c r="MR108" s="0"/>
      <c r="MS108" s="0"/>
      <c r="MT108" s="0"/>
      <c r="MU108" s="0"/>
      <c r="MV108" s="0"/>
      <c r="MW108" s="0"/>
      <c r="MX108" s="0"/>
      <c r="MY108" s="0"/>
      <c r="MZ108" s="0"/>
      <c r="NA108" s="0"/>
      <c r="NB108" s="0"/>
      <c r="NC108" s="0"/>
      <c r="ND108" s="0"/>
      <c r="NE108" s="0"/>
      <c r="NF108" s="0"/>
      <c r="NG108" s="0"/>
      <c r="NH108" s="0"/>
      <c r="NI108" s="0"/>
      <c r="NJ108" s="0"/>
      <c r="NK108" s="0"/>
      <c r="NL108" s="0"/>
      <c r="NM108" s="0"/>
      <c r="NN108" s="0"/>
      <c r="NO108" s="0"/>
      <c r="NP108" s="0"/>
      <c r="NQ108" s="0"/>
      <c r="NR108" s="0"/>
      <c r="NS108" s="0"/>
      <c r="NT108" s="0"/>
      <c r="NU108" s="0"/>
      <c r="NV108" s="0"/>
      <c r="NW108" s="0"/>
      <c r="NX108" s="0"/>
      <c r="NY108" s="0"/>
      <c r="NZ108" s="0"/>
      <c r="OA108" s="0"/>
      <c r="OB108" s="0"/>
      <c r="OC108" s="0"/>
      <c r="OD108" s="0"/>
      <c r="OE108" s="0"/>
      <c r="OF108" s="0"/>
      <c r="OG108" s="0"/>
      <c r="OH108" s="0"/>
      <c r="OI108" s="0"/>
      <c r="OJ108" s="0"/>
      <c r="OK108" s="0"/>
      <c r="OL108" s="0"/>
      <c r="OM108" s="0"/>
      <c r="ON108" s="0"/>
      <c r="OO108" s="0"/>
      <c r="OP108" s="0"/>
      <c r="OQ108" s="0"/>
      <c r="OR108" s="0"/>
      <c r="OS108" s="0"/>
      <c r="OT108" s="0"/>
      <c r="OU108" s="0"/>
      <c r="OV108" s="0"/>
      <c r="OW108" s="0"/>
      <c r="OX108" s="0"/>
      <c r="OY108" s="0"/>
      <c r="OZ108" s="0"/>
      <c r="PA108" s="0"/>
      <c r="PB108" s="0"/>
      <c r="PC108" s="0"/>
      <c r="PD108" s="0"/>
      <c r="PE108" s="0"/>
      <c r="PF108" s="0"/>
      <c r="PG108" s="0"/>
      <c r="PH108" s="0"/>
      <c r="PI108" s="0"/>
      <c r="PJ108" s="0"/>
      <c r="PK108" s="0"/>
      <c r="PL108" s="0"/>
      <c r="PM108" s="0"/>
      <c r="PN108" s="0"/>
      <c r="PO108" s="0"/>
      <c r="PP108" s="0"/>
      <c r="PQ108" s="0"/>
      <c r="PR108" s="0"/>
      <c r="PS108" s="0"/>
      <c r="PT108" s="0"/>
      <c r="PU108" s="0"/>
      <c r="PV108" s="0"/>
      <c r="PW108" s="0"/>
      <c r="PX108" s="0"/>
      <c r="PY108" s="0"/>
      <c r="PZ108" s="0"/>
      <c r="QA108" s="0"/>
      <c r="QB108" s="0"/>
      <c r="QC108" s="0"/>
      <c r="QD108" s="0"/>
      <c r="QE108" s="0"/>
      <c r="QF108" s="0"/>
      <c r="QG108" s="0"/>
      <c r="QH108" s="0"/>
      <c r="QI108" s="0"/>
      <c r="QJ108" s="0"/>
      <c r="QK108" s="0"/>
      <c r="QL108" s="0"/>
      <c r="QM108" s="0"/>
      <c r="QN108" s="0"/>
      <c r="QO108" s="0"/>
      <c r="QP108" s="0"/>
      <c r="QQ108" s="0"/>
      <c r="QR108" s="0"/>
      <c r="QS108" s="0"/>
      <c r="QT108" s="0"/>
      <c r="QU108" s="0"/>
      <c r="QV108" s="0"/>
      <c r="QW108" s="0"/>
      <c r="QX108" s="0"/>
      <c r="QY108" s="0"/>
      <c r="QZ108" s="0"/>
      <c r="RA108" s="0"/>
      <c r="RB108" s="0"/>
      <c r="RC108" s="0"/>
      <c r="RD108" s="0"/>
      <c r="RE108" s="0"/>
      <c r="RF108" s="0"/>
      <c r="RG108" s="0"/>
      <c r="RH108" s="0"/>
      <c r="RI108" s="0"/>
      <c r="RJ108" s="0"/>
      <c r="RK108" s="0"/>
      <c r="RL108" s="0"/>
      <c r="RM108" s="0"/>
      <c r="RN108" s="0"/>
      <c r="RO108" s="0"/>
      <c r="RP108" s="0"/>
      <c r="RQ108" s="0"/>
      <c r="RR108" s="0"/>
      <c r="RS108" s="0"/>
      <c r="RT108" s="0"/>
      <c r="RU108" s="0"/>
      <c r="RV108" s="0"/>
      <c r="RW108" s="0"/>
      <c r="RX108" s="0"/>
      <c r="RY108" s="0"/>
      <c r="RZ108" s="0"/>
      <c r="SA108" s="0"/>
      <c r="SB108" s="0"/>
      <c r="SC108" s="0"/>
      <c r="SD108" s="0"/>
      <c r="SE108" s="0"/>
      <c r="SF108" s="0"/>
      <c r="SG108" s="0"/>
      <c r="SH108" s="0"/>
      <c r="SI108" s="0"/>
      <c r="SJ108" s="0"/>
      <c r="SK108" s="0"/>
      <c r="SL108" s="0"/>
      <c r="SM108" s="0"/>
      <c r="SN108" s="0"/>
      <c r="SO108" s="0"/>
      <c r="SP108" s="0"/>
      <c r="SQ108" s="0"/>
      <c r="SR108" s="0"/>
      <c r="SS108" s="0"/>
      <c r="ST108" s="0"/>
      <c r="SU108" s="0"/>
      <c r="SV108" s="0"/>
      <c r="SW108" s="0"/>
      <c r="SX108" s="0"/>
      <c r="SY108" s="0"/>
      <c r="SZ108" s="0"/>
      <c r="TA108" s="0"/>
      <c r="TB108" s="0"/>
      <c r="TC108" s="0"/>
      <c r="TD108" s="0"/>
      <c r="TE108" s="0"/>
      <c r="TF108" s="0"/>
      <c r="TG108" s="0"/>
      <c r="TH108" s="0"/>
      <c r="TI108" s="0"/>
      <c r="TJ108" s="0"/>
      <c r="TK108" s="0"/>
      <c r="TL108" s="0"/>
      <c r="TM108" s="0"/>
      <c r="TN108" s="0"/>
      <c r="TO108" s="0"/>
      <c r="TP108" s="0"/>
      <c r="TQ108" s="0"/>
      <c r="TR108" s="0"/>
      <c r="TS108" s="0"/>
      <c r="TT108" s="0"/>
      <c r="TU108" s="0"/>
      <c r="TV108" s="0"/>
      <c r="TW108" s="0"/>
      <c r="TX108" s="0"/>
      <c r="TY108" s="0"/>
      <c r="TZ108" s="0"/>
      <c r="UA108" s="0"/>
      <c r="UB108" s="0"/>
      <c r="UC108" s="0"/>
      <c r="UD108" s="0"/>
      <c r="UE108" s="0"/>
      <c r="UF108" s="0"/>
      <c r="UG108" s="0"/>
      <c r="UH108" s="0"/>
      <c r="UI108" s="0"/>
      <c r="UJ108" s="0"/>
      <c r="UK108" s="0"/>
      <c r="UL108" s="0"/>
      <c r="UM108" s="0"/>
      <c r="UN108" s="0"/>
      <c r="UO108" s="0"/>
      <c r="UP108" s="0"/>
      <c r="UQ108" s="0"/>
      <c r="UR108" s="0"/>
      <c r="US108" s="0"/>
      <c r="UT108" s="0"/>
      <c r="UU108" s="0"/>
      <c r="UV108" s="0"/>
      <c r="UW108" s="0"/>
      <c r="UX108" s="0"/>
      <c r="UY108" s="0"/>
      <c r="UZ108" s="0"/>
      <c r="VA108" s="0"/>
      <c r="VB108" s="0"/>
      <c r="VC108" s="0"/>
      <c r="VD108" s="0"/>
      <c r="VE108" s="0"/>
      <c r="VF108" s="0"/>
      <c r="VG108" s="0"/>
      <c r="VH108" s="0"/>
      <c r="VI108" s="0"/>
      <c r="VJ108" s="0"/>
      <c r="VK108" s="0"/>
      <c r="VL108" s="0"/>
      <c r="VM108" s="0"/>
      <c r="VN108" s="0"/>
      <c r="VO108" s="0"/>
      <c r="VP108" s="0"/>
      <c r="VQ108" s="0"/>
      <c r="VR108" s="0"/>
      <c r="VS108" s="0"/>
      <c r="VT108" s="0"/>
      <c r="VU108" s="0"/>
      <c r="VV108" s="0"/>
      <c r="VW108" s="0"/>
      <c r="VX108" s="0"/>
      <c r="VY108" s="0"/>
      <c r="VZ108" s="0"/>
      <c r="WA108" s="0"/>
      <c r="WB108" s="0"/>
      <c r="WC108" s="0"/>
      <c r="WD108" s="0"/>
      <c r="WE108" s="0"/>
      <c r="WF108" s="0"/>
      <c r="WG108" s="0"/>
      <c r="WH108" s="0"/>
      <c r="WI108" s="0"/>
      <c r="WJ108" s="0"/>
      <c r="WK108" s="0"/>
      <c r="WL108" s="0"/>
      <c r="WM108" s="0"/>
      <c r="WN108" s="0"/>
      <c r="WO108" s="0"/>
      <c r="WP108" s="0"/>
      <c r="WQ108" s="0"/>
      <c r="WR108" s="0"/>
      <c r="WS108" s="0"/>
      <c r="WT108" s="0"/>
      <c r="WU108" s="0"/>
      <c r="WV108" s="0"/>
      <c r="WW108" s="0"/>
      <c r="WX108" s="0"/>
      <c r="WY108" s="0"/>
      <c r="WZ108" s="0"/>
      <c r="XA108" s="0"/>
      <c r="XB108" s="0"/>
      <c r="XC108" s="0"/>
      <c r="XD108" s="0"/>
      <c r="XE108" s="0"/>
      <c r="XF108" s="0"/>
      <c r="XG108" s="0"/>
      <c r="XH108" s="0"/>
      <c r="XI108" s="0"/>
      <c r="XJ108" s="0"/>
      <c r="XK108" s="0"/>
      <c r="XL108" s="0"/>
      <c r="XM108" s="0"/>
      <c r="XN108" s="0"/>
      <c r="XO108" s="0"/>
      <c r="XP108" s="0"/>
      <c r="XQ108" s="0"/>
      <c r="XR108" s="0"/>
      <c r="XS108" s="0"/>
      <c r="XT108" s="0"/>
      <c r="XU108" s="0"/>
      <c r="XV108" s="0"/>
      <c r="XW108" s="0"/>
      <c r="XX108" s="0"/>
      <c r="XY108" s="0"/>
      <c r="XZ108" s="0"/>
      <c r="YA108" s="0"/>
      <c r="YB108" s="0"/>
      <c r="YC108" s="0"/>
      <c r="YD108" s="0"/>
      <c r="YE108" s="0"/>
      <c r="YF108" s="0"/>
      <c r="YG108" s="0"/>
      <c r="YH108" s="0"/>
      <c r="YI108" s="0"/>
      <c r="YJ108" s="0"/>
      <c r="YK108" s="0"/>
      <c r="YL108" s="0"/>
      <c r="YM108" s="0"/>
      <c r="YN108" s="0"/>
      <c r="YO108" s="0"/>
      <c r="YP108" s="0"/>
      <c r="YQ108" s="0"/>
      <c r="YR108" s="0"/>
      <c r="YS108" s="0"/>
      <c r="YT108" s="0"/>
      <c r="YU108" s="0"/>
      <c r="YV108" s="0"/>
      <c r="YW108" s="0"/>
      <c r="YX108" s="0"/>
      <c r="YY108" s="0"/>
      <c r="YZ108" s="0"/>
      <c r="ZA108" s="0"/>
      <c r="ZB108" s="0"/>
      <c r="ZC108" s="0"/>
      <c r="ZD108" s="0"/>
      <c r="ZE108" s="0"/>
      <c r="ZF108" s="0"/>
      <c r="ZG108" s="0"/>
      <c r="ZH108" s="0"/>
      <c r="ZI108" s="0"/>
      <c r="ZJ108" s="0"/>
      <c r="ZK108" s="0"/>
      <c r="ZL108" s="0"/>
      <c r="ZM108" s="0"/>
      <c r="ZN108" s="0"/>
      <c r="ZO108" s="0"/>
      <c r="ZP108" s="0"/>
      <c r="ZQ108" s="0"/>
      <c r="ZR108" s="0"/>
      <c r="ZS108" s="0"/>
      <c r="ZT108" s="0"/>
      <c r="ZU108" s="0"/>
      <c r="ZV108" s="0"/>
      <c r="ZW108" s="0"/>
      <c r="ZX108" s="0"/>
      <c r="ZY108" s="0"/>
      <c r="ZZ108" s="0"/>
      <c r="AAA108" s="0"/>
      <c r="AAB108" s="0"/>
      <c r="AAC108" s="0"/>
      <c r="AAD108" s="0"/>
      <c r="AAE108" s="0"/>
      <c r="AAF108" s="0"/>
      <c r="AAG108" s="0"/>
      <c r="AAH108" s="0"/>
      <c r="AAI108" s="0"/>
      <c r="AAJ108" s="0"/>
      <c r="AAK108" s="0"/>
      <c r="AAL108" s="0"/>
      <c r="AAM108" s="0"/>
      <c r="AAN108" s="0"/>
      <c r="AAO108" s="0"/>
      <c r="AAP108" s="0"/>
      <c r="AAQ108" s="0"/>
      <c r="AAR108" s="0"/>
      <c r="AAS108" s="0"/>
      <c r="AAT108" s="0"/>
      <c r="AAU108" s="0"/>
      <c r="AAV108" s="0"/>
      <c r="AAW108" s="0"/>
      <c r="AAX108" s="0"/>
      <c r="AAY108" s="0"/>
      <c r="AAZ108" s="0"/>
      <c r="ABA108" s="0"/>
      <c r="ABB108" s="0"/>
      <c r="ABC108" s="0"/>
      <c r="ABD108" s="0"/>
      <c r="ABE108" s="0"/>
      <c r="ABF108" s="0"/>
      <c r="ABG108" s="0"/>
      <c r="ABH108" s="0"/>
      <c r="ABI108" s="0"/>
      <c r="ABJ108" s="0"/>
      <c r="ABK108" s="0"/>
      <c r="ABL108" s="0"/>
      <c r="ABM108" s="0"/>
      <c r="ABN108" s="0"/>
      <c r="ABO108" s="0"/>
      <c r="ABP108" s="0"/>
      <c r="ABQ108" s="0"/>
      <c r="ABR108" s="0"/>
      <c r="ABS108" s="0"/>
      <c r="ABT108" s="0"/>
      <c r="ABU108" s="0"/>
      <c r="ABV108" s="0"/>
      <c r="ABW108" s="0"/>
      <c r="ABX108" s="0"/>
      <c r="ABY108" s="0"/>
      <c r="ABZ108" s="0"/>
      <c r="ACA108" s="0"/>
      <c r="ACB108" s="0"/>
      <c r="ACC108" s="0"/>
      <c r="ACD108" s="0"/>
      <c r="ACE108" s="0"/>
      <c r="ACF108" s="0"/>
      <c r="ACG108" s="0"/>
      <c r="ACH108" s="0"/>
      <c r="ACI108" s="0"/>
      <c r="ACJ108" s="0"/>
      <c r="ACK108" s="0"/>
      <c r="ACL108" s="0"/>
      <c r="ACM108" s="0"/>
      <c r="ACN108" s="0"/>
      <c r="ACO108" s="0"/>
      <c r="ACP108" s="0"/>
      <c r="ACQ108" s="0"/>
      <c r="ACR108" s="0"/>
      <c r="ACS108" s="0"/>
      <c r="ACT108" s="0"/>
      <c r="ACU108" s="0"/>
      <c r="ACV108" s="0"/>
      <c r="ACW108" s="0"/>
      <c r="ACX108" s="0"/>
      <c r="ACY108" s="0"/>
      <c r="ACZ108" s="0"/>
      <c r="ADA108" s="0"/>
      <c r="ADB108" s="0"/>
      <c r="ADC108" s="0"/>
      <c r="ADD108" s="0"/>
      <c r="ADE108" s="0"/>
      <c r="ADF108" s="0"/>
      <c r="ADG108" s="0"/>
      <c r="ADH108" s="0"/>
      <c r="ADI108" s="0"/>
      <c r="ADJ108" s="0"/>
      <c r="ADK108" s="0"/>
      <c r="ADL108" s="0"/>
      <c r="ADM108" s="0"/>
      <c r="ADN108" s="0"/>
      <c r="ADO108" s="0"/>
      <c r="ADP108" s="0"/>
      <c r="ADQ108" s="0"/>
      <c r="ADR108" s="0"/>
      <c r="ADS108" s="0"/>
      <c r="ADT108" s="0"/>
      <c r="ADU108" s="0"/>
      <c r="ADV108" s="0"/>
      <c r="ADW108" s="0"/>
      <c r="ADX108" s="0"/>
      <c r="ADY108" s="0"/>
      <c r="ADZ108" s="0"/>
      <c r="AEA108" s="0"/>
      <c r="AEB108" s="0"/>
      <c r="AEC108" s="0"/>
      <c r="AED108" s="0"/>
      <c r="AEE108" s="0"/>
      <c r="AEF108" s="0"/>
      <c r="AEG108" s="0"/>
      <c r="AEH108" s="0"/>
      <c r="AEI108" s="0"/>
      <c r="AEJ108" s="0"/>
      <c r="AEK108" s="0"/>
      <c r="AEL108" s="0"/>
      <c r="AEM108" s="0"/>
      <c r="AEN108" s="0"/>
      <c r="AEO108" s="0"/>
      <c r="AEP108" s="0"/>
      <c r="AEQ108" s="0"/>
      <c r="AER108" s="0"/>
      <c r="AES108" s="0"/>
      <c r="AET108" s="0"/>
      <c r="AEU108" s="0"/>
      <c r="AEV108" s="0"/>
      <c r="AEW108" s="0"/>
      <c r="AEX108" s="0"/>
      <c r="AEY108" s="0"/>
      <c r="AEZ108" s="0"/>
      <c r="AFA108" s="0"/>
      <c r="AFB108" s="0"/>
      <c r="AFC108" s="0"/>
      <c r="AFD108" s="0"/>
      <c r="AFE108" s="0"/>
      <c r="AFF108" s="0"/>
      <c r="AFG108" s="0"/>
      <c r="AFH108" s="0"/>
      <c r="AFI108" s="0"/>
      <c r="AFJ108" s="0"/>
      <c r="AFK108" s="0"/>
      <c r="AFL108" s="0"/>
      <c r="AFM108" s="0"/>
      <c r="AFN108" s="0"/>
      <c r="AFO108" s="0"/>
      <c r="AFP108" s="0"/>
      <c r="AFQ108" s="0"/>
      <c r="AFR108" s="0"/>
      <c r="AFS108" s="0"/>
      <c r="AFT108" s="0"/>
      <c r="AFU108" s="0"/>
      <c r="AFV108" s="0"/>
      <c r="AFW108" s="0"/>
      <c r="AFX108" s="0"/>
      <c r="AFY108" s="0"/>
      <c r="AFZ108" s="0"/>
      <c r="AGA108" s="0"/>
      <c r="AGB108" s="0"/>
      <c r="AGC108" s="0"/>
      <c r="AGD108" s="0"/>
      <c r="AGE108" s="0"/>
      <c r="AGF108" s="0"/>
      <c r="AGG108" s="0"/>
      <c r="AGH108" s="0"/>
      <c r="AGI108" s="0"/>
      <c r="AGJ108" s="0"/>
      <c r="AGK108" s="0"/>
      <c r="AGL108" s="0"/>
      <c r="AGM108" s="0"/>
      <c r="AGN108" s="0"/>
      <c r="AGO108" s="0"/>
      <c r="AGP108" s="0"/>
      <c r="AGQ108" s="0"/>
      <c r="AGR108" s="0"/>
      <c r="AGS108" s="0"/>
      <c r="AGT108" s="0"/>
      <c r="AGU108" s="0"/>
      <c r="AGV108" s="0"/>
      <c r="AGW108" s="0"/>
      <c r="AGX108" s="0"/>
      <c r="AGY108" s="0"/>
      <c r="AGZ108" s="0"/>
      <c r="AHA108" s="0"/>
      <c r="AHB108" s="0"/>
      <c r="AHC108" s="0"/>
      <c r="AHD108" s="0"/>
      <c r="AHE108" s="0"/>
      <c r="AHF108" s="0"/>
      <c r="AHG108" s="0"/>
      <c r="AHH108" s="0"/>
      <c r="AHI108" s="0"/>
      <c r="AHJ108" s="0"/>
      <c r="AHK108" s="0"/>
      <c r="AHL108" s="0"/>
      <c r="AHM108" s="0"/>
      <c r="AHN108" s="0"/>
      <c r="AHO108" s="0"/>
      <c r="AHP108" s="0"/>
      <c r="AHQ108" s="0"/>
      <c r="AHR108" s="0"/>
      <c r="AHS108" s="0"/>
      <c r="AHT108" s="0"/>
      <c r="AHU108" s="0"/>
      <c r="AHV108" s="0"/>
      <c r="AHW108" s="0"/>
      <c r="AHX108" s="0"/>
      <c r="AHY108" s="0"/>
      <c r="AHZ108" s="0"/>
      <c r="AIA108" s="0"/>
      <c r="AIB108" s="0"/>
      <c r="AIC108" s="0"/>
      <c r="AID108" s="0"/>
      <c r="AIE108" s="0"/>
      <c r="AIF108" s="0"/>
      <c r="AIG108" s="0"/>
      <c r="AIH108" s="0"/>
      <c r="AII108" s="0"/>
      <c r="AIJ108" s="0"/>
      <c r="AIK108" s="0"/>
      <c r="AIL108" s="0"/>
      <c r="AIM108" s="0"/>
      <c r="AIN108" s="0"/>
      <c r="AIO108" s="0"/>
      <c r="AIP108" s="0"/>
      <c r="AIQ108" s="0"/>
      <c r="AIR108" s="0"/>
      <c r="AIS108" s="0"/>
      <c r="AIT108" s="0"/>
      <c r="AIU108" s="0"/>
      <c r="AIV108" s="0"/>
      <c r="AIW108" s="0"/>
      <c r="AIX108" s="0"/>
      <c r="AIY108" s="0"/>
      <c r="AIZ108" s="0"/>
      <c r="AJA108" s="0"/>
      <c r="AJB108" s="0"/>
      <c r="AJC108" s="0"/>
      <c r="AJD108" s="0"/>
      <c r="AJE108" s="0"/>
      <c r="AJF108" s="0"/>
      <c r="AJG108" s="0"/>
      <c r="AJH108" s="0"/>
      <c r="AJI108" s="0"/>
      <c r="AJJ108" s="0"/>
      <c r="AJK108" s="0"/>
      <c r="AJL108" s="0"/>
      <c r="AJM108" s="0"/>
      <c r="AJN108" s="0"/>
      <c r="AJO108" s="0"/>
      <c r="AJP108" s="0"/>
      <c r="AJQ108" s="0"/>
      <c r="AJR108" s="0"/>
      <c r="AJS108" s="0"/>
      <c r="AJT108" s="0"/>
      <c r="AJU108" s="0"/>
      <c r="AJV108" s="0"/>
      <c r="AJW108" s="0"/>
      <c r="AJX108" s="0"/>
      <c r="AJY108" s="0"/>
      <c r="AJZ108" s="0"/>
      <c r="AKA108" s="0"/>
      <c r="AKB108" s="0"/>
      <c r="AKC108" s="0"/>
      <c r="AKD108" s="0"/>
      <c r="AKE108" s="0"/>
      <c r="AKF108" s="0"/>
      <c r="AKG108" s="0"/>
      <c r="AKH108" s="0"/>
      <c r="AKI108" s="0"/>
      <c r="AKJ108" s="0"/>
      <c r="AKK108" s="0"/>
      <c r="AKL108" s="0"/>
      <c r="AKM108" s="0"/>
      <c r="AKN108" s="0"/>
      <c r="AKO108" s="0"/>
      <c r="AKP108" s="0"/>
      <c r="AKQ108" s="0"/>
      <c r="AKR108" s="0"/>
      <c r="AKS108" s="0"/>
      <c r="AKT108" s="0"/>
      <c r="AKU108" s="0"/>
      <c r="AKV108" s="0"/>
      <c r="AKW108" s="0"/>
      <c r="AKX108" s="0"/>
      <c r="AKY108" s="0"/>
      <c r="AKZ108" s="0"/>
      <c r="ALA108" s="0"/>
      <c r="ALB108" s="0"/>
      <c r="ALC108" s="0"/>
      <c r="ALD108" s="0"/>
      <c r="ALE108" s="0"/>
      <c r="ALF108" s="0"/>
      <c r="ALG108" s="0"/>
      <c r="ALH108" s="0"/>
      <c r="ALI108" s="0"/>
      <c r="ALJ108" s="0"/>
      <c r="ALK108" s="0"/>
      <c r="ALL108" s="0"/>
      <c r="ALM108" s="0"/>
      <c r="ALN108" s="0"/>
      <c r="ALO108" s="0"/>
      <c r="ALP108" s="0"/>
      <c r="ALQ108" s="0"/>
      <c r="ALR108" s="0"/>
      <c r="ALS108" s="0"/>
      <c r="ALT108" s="0"/>
      <c r="ALU108" s="0"/>
      <c r="ALV108" s="0"/>
      <c r="ALW108" s="0"/>
      <c r="ALX108" s="0"/>
      <c r="ALY108" s="0"/>
      <c r="ALZ108" s="0"/>
      <c r="AMA108" s="0"/>
      <c r="AMB108" s="0"/>
      <c r="AMC108" s="0"/>
      <c r="AMD108" s="0"/>
      <c r="AME108" s="0"/>
      <c r="AMF108" s="0"/>
      <c r="AMG108" s="0"/>
      <c r="AMH108" s="0"/>
      <c r="AMI108" s="0"/>
      <c r="AMJ108" s="0"/>
    </row>
    <row r="109" customFormat="false" ht="15.75" hidden="false" customHeight="false" outlineLevel="0" collapsed="false">
      <c r="A109" s="136"/>
      <c r="B109" s="35"/>
      <c r="C109" s="35"/>
      <c r="D109" s="35"/>
      <c r="E109" s="35"/>
      <c r="F109" s="35" t="n">
        <v>1</v>
      </c>
      <c r="G109" s="35" t="n">
        <v>5000</v>
      </c>
      <c r="H109" s="35" t="n">
        <f aca="false">G109*F109</f>
        <v>5000</v>
      </c>
      <c r="I109" s="36" t="s">
        <v>3091</v>
      </c>
      <c r="J109" s="37" t="n">
        <v>5000</v>
      </c>
      <c r="K109" s="35" t="n">
        <v>0</v>
      </c>
      <c r="L109" s="35"/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0"/>
      <c r="BD109" s="0"/>
      <c r="BE109" s="0"/>
      <c r="BF109" s="0"/>
      <c r="BG109" s="0"/>
      <c r="BH109" s="0"/>
      <c r="BI109" s="0"/>
      <c r="BJ109" s="0"/>
      <c r="BK109" s="0"/>
      <c r="BL109" s="0"/>
      <c r="BM109" s="0"/>
      <c r="BN109" s="0"/>
      <c r="BO109" s="0"/>
      <c r="BP109" s="0"/>
      <c r="BQ109" s="0"/>
      <c r="BR109" s="0"/>
      <c r="BS109" s="0"/>
      <c r="BT109" s="0"/>
      <c r="BU109" s="0"/>
      <c r="BV109" s="0"/>
      <c r="BW109" s="0"/>
      <c r="BX109" s="0"/>
      <c r="BY109" s="0"/>
      <c r="BZ109" s="0"/>
      <c r="CA109" s="0"/>
      <c r="CB109" s="0"/>
      <c r="CC109" s="0"/>
      <c r="CD109" s="0"/>
      <c r="CE109" s="0"/>
      <c r="CF109" s="0"/>
      <c r="CG109" s="0"/>
      <c r="CH109" s="0"/>
      <c r="CI109" s="0"/>
      <c r="CJ109" s="0"/>
      <c r="CK109" s="0"/>
      <c r="CL109" s="0"/>
      <c r="CM109" s="0"/>
      <c r="CN109" s="0"/>
      <c r="CO109" s="0"/>
      <c r="CP109" s="0"/>
      <c r="CQ109" s="0"/>
      <c r="CR109" s="0"/>
      <c r="CS109" s="0"/>
      <c r="CT109" s="0"/>
      <c r="CU109" s="0"/>
      <c r="CV109" s="0"/>
      <c r="CW109" s="0"/>
      <c r="CX109" s="0"/>
      <c r="CY109" s="0"/>
      <c r="CZ109" s="0"/>
      <c r="DA109" s="0"/>
      <c r="DB109" s="0"/>
      <c r="DC109" s="0"/>
      <c r="DD109" s="0"/>
      <c r="DE109" s="0"/>
      <c r="DF109" s="0"/>
      <c r="DG109" s="0"/>
      <c r="DH109" s="0"/>
      <c r="DI109" s="0"/>
      <c r="DJ109" s="0"/>
      <c r="DK109" s="0"/>
      <c r="DL109" s="0"/>
      <c r="DM109" s="0"/>
      <c r="DN109" s="0"/>
      <c r="DO109" s="0"/>
      <c r="DP109" s="0"/>
      <c r="DQ109" s="0"/>
      <c r="DR109" s="0"/>
      <c r="DS109" s="0"/>
      <c r="DT109" s="0"/>
      <c r="DU109" s="0"/>
      <c r="DV109" s="0"/>
      <c r="DW109" s="0"/>
      <c r="DX109" s="0"/>
      <c r="DY109" s="0"/>
      <c r="DZ109" s="0"/>
      <c r="EA109" s="0"/>
      <c r="EB109" s="0"/>
      <c r="EC109" s="0"/>
      <c r="ED109" s="0"/>
      <c r="EE109" s="0"/>
      <c r="EF109" s="0"/>
      <c r="EG109" s="0"/>
      <c r="EH109" s="0"/>
      <c r="EI109" s="0"/>
      <c r="EJ109" s="0"/>
      <c r="EK109" s="0"/>
      <c r="EL109" s="0"/>
      <c r="EM109" s="0"/>
      <c r="EN109" s="0"/>
      <c r="EO109" s="0"/>
      <c r="EP109" s="0"/>
      <c r="EQ109" s="0"/>
      <c r="ER109" s="0"/>
      <c r="ES109" s="0"/>
      <c r="ET109" s="0"/>
      <c r="EU109" s="0"/>
      <c r="EV109" s="0"/>
      <c r="EW109" s="0"/>
      <c r="EX109" s="0"/>
      <c r="EY109" s="0"/>
      <c r="EZ109" s="0"/>
      <c r="FA109" s="0"/>
      <c r="FB109" s="0"/>
      <c r="FC109" s="0"/>
      <c r="FD109" s="0"/>
      <c r="FE109" s="0"/>
      <c r="FF109" s="0"/>
      <c r="FG109" s="0"/>
      <c r="FH109" s="0"/>
      <c r="FI109" s="0"/>
      <c r="FJ109" s="0"/>
      <c r="FK109" s="0"/>
      <c r="FL109" s="0"/>
      <c r="FM109" s="0"/>
      <c r="FN109" s="0"/>
      <c r="FO109" s="0"/>
      <c r="FP109" s="0"/>
      <c r="FQ109" s="0"/>
      <c r="FR109" s="0"/>
      <c r="FS109" s="0"/>
      <c r="FT109" s="0"/>
      <c r="FU109" s="0"/>
      <c r="FV109" s="0"/>
      <c r="FW109" s="0"/>
      <c r="FX109" s="0"/>
      <c r="FY109" s="0"/>
      <c r="FZ109" s="0"/>
      <c r="GA109" s="0"/>
      <c r="GB109" s="0"/>
      <c r="GC109" s="0"/>
      <c r="GD109" s="0"/>
      <c r="GE109" s="0"/>
      <c r="GF109" s="0"/>
      <c r="GG109" s="0"/>
      <c r="GH109" s="0"/>
      <c r="GI109" s="0"/>
      <c r="GJ109" s="0"/>
      <c r="GK109" s="0"/>
      <c r="GL109" s="0"/>
      <c r="GM109" s="0"/>
      <c r="GN109" s="0"/>
      <c r="GO109" s="0"/>
      <c r="GP109" s="0"/>
      <c r="GQ109" s="0"/>
      <c r="GR109" s="0"/>
      <c r="GS109" s="0"/>
      <c r="GT109" s="0"/>
      <c r="GU109" s="0"/>
      <c r="GV109" s="0"/>
      <c r="GW109" s="0"/>
      <c r="GX109" s="0"/>
      <c r="GY109" s="0"/>
      <c r="GZ109" s="0"/>
      <c r="HA109" s="0"/>
      <c r="HB109" s="0"/>
      <c r="HC109" s="0"/>
      <c r="HD109" s="0"/>
      <c r="HE109" s="0"/>
      <c r="HF109" s="0"/>
      <c r="HG109" s="0"/>
      <c r="HH109" s="0"/>
      <c r="HI109" s="0"/>
      <c r="HJ109" s="0"/>
      <c r="HK109" s="0"/>
      <c r="HL109" s="0"/>
      <c r="HM109" s="0"/>
      <c r="HN109" s="0"/>
      <c r="HO109" s="0"/>
      <c r="HP109" s="0"/>
      <c r="HQ109" s="0"/>
      <c r="HR109" s="0"/>
      <c r="HS109" s="0"/>
      <c r="HT109" s="0"/>
      <c r="HU109" s="0"/>
      <c r="HV109" s="0"/>
      <c r="HW109" s="0"/>
      <c r="HX109" s="0"/>
      <c r="HY109" s="0"/>
      <c r="HZ109" s="0"/>
      <c r="IA109" s="0"/>
      <c r="IB109" s="0"/>
      <c r="IC109" s="0"/>
      <c r="ID109" s="0"/>
      <c r="IE109" s="0"/>
      <c r="IF109" s="0"/>
      <c r="IG109" s="0"/>
      <c r="IH109" s="0"/>
      <c r="II109" s="0"/>
      <c r="IJ109" s="0"/>
      <c r="IK109" s="0"/>
      <c r="IL109" s="0"/>
      <c r="IM109" s="0"/>
      <c r="IN109" s="0"/>
      <c r="IO109" s="0"/>
      <c r="IP109" s="0"/>
      <c r="IQ109" s="0"/>
      <c r="IR109" s="0"/>
      <c r="IS109" s="0"/>
      <c r="IT109" s="0"/>
      <c r="IU109" s="0"/>
      <c r="IV109" s="0"/>
      <c r="IW109" s="0"/>
      <c r="IX109" s="0"/>
      <c r="IY109" s="0"/>
      <c r="IZ109" s="0"/>
      <c r="JA109" s="0"/>
      <c r="JB109" s="0"/>
      <c r="JC109" s="0"/>
      <c r="JD109" s="0"/>
      <c r="JE109" s="0"/>
      <c r="JF109" s="0"/>
      <c r="JG109" s="0"/>
      <c r="JH109" s="0"/>
      <c r="JI109" s="0"/>
      <c r="JJ109" s="0"/>
      <c r="JK109" s="0"/>
      <c r="JL109" s="0"/>
      <c r="JM109" s="0"/>
      <c r="JN109" s="0"/>
      <c r="JO109" s="0"/>
      <c r="JP109" s="0"/>
      <c r="JQ109" s="0"/>
      <c r="JR109" s="0"/>
      <c r="JS109" s="0"/>
      <c r="JT109" s="0"/>
      <c r="JU109" s="0"/>
      <c r="JV109" s="0"/>
      <c r="JW109" s="0"/>
      <c r="JX109" s="0"/>
      <c r="JY109" s="0"/>
      <c r="JZ109" s="0"/>
      <c r="KA109" s="0"/>
      <c r="KB109" s="0"/>
      <c r="KC109" s="0"/>
      <c r="KD109" s="0"/>
      <c r="KE109" s="0"/>
      <c r="KF109" s="0"/>
      <c r="KG109" s="0"/>
      <c r="KH109" s="0"/>
      <c r="KI109" s="0"/>
      <c r="KJ109" s="0"/>
      <c r="KK109" s="0"/>
      <c r="KL109" s="0"/>
      <c r="KM109" s="0"/>
      <c r="KN109" s="0"/>
      <c r="KO109" s="0"/>
      <c r="KP109" s="0"/>
      <c r="KQ109" s="0"/>
      <c r="KR109" s="0"/>
      <c r="KS109" s="0"/>
      <c r="KT109" s="0"/>
      <c r="KU109" s="0"/>
      <c r="KV109" s="0"/>
      <c r="KW109" s="0"/>
      <c r="KX109" s="0"/>
      <c r="KY109" s="0"/>
      <c r="KZ109" s="0"/>
      <c r="LA109" s="0"/>
      <c r="LB109" s="0"/>
      <c r="LC109" s="0"/>
      <c r="LD109" s="0"/>
      <c r="LE109" s="0"/>
      <c r="LF109" s="0"/>
      <c r="LG109" s="0"/>
      <c r="LH109" s="0"/>
      <c r="LI109" s="0"/>
      <c r="LJ109" s="0"/>
      <c r="LK109" s="0"/>
      <c r="LL109" s="0"/>
      <c r="LM109" s="0"/>
      <c r="LN109" s="0"/>
      <c r="LO109" s="0"/>
      <c r="LP109" s="0"/>
      <c r="LQ109" s="0"/>
      <c r="LR109" s="0"/>
      <c r="LS109" s="0"/>
      <c r="LT109" s="0"/>
      <c r="LU109" s="0"/>
      <c r="LV109" s="0"/>
      <c r="LW109" s="0"/>
      <c r="LX109" s="0"/>
      <c r="LY109" s="0"/>
      <c r="LZ109" s="0"/>
      <c r="MA109" s="0"/>
      <c r="MB109" s="0"/>
      <c r="MC109" s="0"/>
      <c r="MD109" s="0"/>
      <c r="ME109" s="0"/>
      <c r="MF109" s="0"/>
      <c r="MG109" s="0"/>
      <c r="MH109" s="0"/>
      <c r="MI109" s="0"/>
      <c r="MJ109" s="0"/>
      <c r="MK109" s="0"/>
      <c r="ML109" s="0"/>
      <c r="MM109" s="0"/>
      <c r="MN109" s="0"/>
      <c r="MO109" s="0"/>
      <c r="MP109" s="0"/>
      <c r="MQ109" s="0"/>
      <c r="MR109" s="0"/>
      <c r="MS109" s="0"/>
      <c r="MT109" s="0"/>
      <c r="MU109" s="0"/>
      <c r="MV109" s="0"/>
      <c r="MW109" s="0"/>
      <c r="MX109" s="0"/>
      <c r="MY109" s="0"/>
      <c r="MZ109" s="0"/>
      <c r="NA109" s="0"/>
      <c r="NB109" s="0"/>
      <c r="NC109" s="0"/>
      <c r="ND109" s="0"/>
      <c r="NE109" s="0"/>
      <c r="NF109" s="0"/>
      <c r="NG109" s="0"/>
      <c r="NH109" s="0"/>
      <c r="NI109" s="0"/>
      <c r="NJ109" s="0"/>
      <c r="NK109" s="0"/>
      <c r="NL109" s="0"/>
      <c r="NM109" s="0"/>
      <c r="NN109" s="0"/>
      <c r="NO109" s="0"/>
      <c r="NP109" s="0"/>
      <c r="NQ109" s="0"/>
      <c r="NR109" s="0"/>
      <c r="NS109" s="0"/>
      <c r="NT109" s="0"/>
      <c r="NU109" s="0"/>
      <c r="NV109" s="0"/>
      <c r="NW109" s="0"/>
      <c r="NX109" s="0"/>
      <c r="NY109" s="0"/>
      <c r="NZ109" s="0"/>
      <c r="OA109" s="0"/>
      <c r="OB109" s="0"/>
      <c r="OC109" s="0"/>
      <c r="OD109" s="0"/>
      <c r="OE109" s="0"/>
      <c r="OF109" s="0"/>
      <c r="OG109" s="0"/>
      <c r="OH109" s="0"/>
      <c r="OI109" s="0"/>
      <c r="OJ109" s="0"/>
      <c r="OK109" s="0"/>
      <c r="OL109" s="0"/>
      <c r="OM109" s="0"/>
      <c r="ON109" s="0"/>
      <c r="OO109" s="0"/>
      <c r="OP109" s="0"/>
      <c r="OQ109" s="0"/>
      <c r="OR109" s="0"/>
      <c r="OS109" s="0"/>
      <c r="OT109" s="0"/>
      <c r="OU109" s="0"/>
      <c r="OV109" s="0"/>
      <c r="OW109" s="0"/>
      <c r="OX109" s="0"/>
      <c r="OY109" s="0"/>
      <c r="OZ109" s="0"/>
      <c r="PA109" s="0"/>
      <c r="PB109" s="0"/>
      <c r="PC109" s="0"/>
      <c r="PD109" s="0"/>
      <c r="PE109" s="0"/>
      <c r="PF109" s="0"/>
      <c r="PG109" s="0"/>
      <c r="PH109" s="0"/>
      <c r="PI109" s="0"/>
      <c r="PJ109" s="0"/>
      <c r="PK109" s="0"/>
      <c r="PL109" s="0"/>
      <c r="PM109" s="0"/>
      <c r="PN109" s="0"/>
      <c r="PO109" s="0"/>
      <c r="PP109" s="0"/>
      <c r="PQ109" s="0"/>
      <c r="PR109" s="0"/>
      <c r="PS109" s="0"/>
      <c r="PT109" s="0"/>
      <c r="PU109" s="0"/>
      <c r="PV109" s="0"/>
      <c r="PW109" s="0"/>
      <c r="PX109" s="0"/>
      <c r="PY109" s="0"/>
      <c r="PZ109" s="0"/>
      <c r="QA109" s="0"/>
      <c r="QB109" s="0"/>
      <c r="QC109" s="0"/>
      <c r="QD109" s="0"/>
      <c r="QE109" s="0"/>
      <c r="QF109" s="0"/>
      <c r="QG109" s="0"/>
      <c r="QH109" s="0"/>
      <c r="QI109" s="0"/>
      <c r="QJ109" s="0"/>
      <c r="QK109" s="0"/>
      <c r="QL109" s="0"/>
      <c r="QM109" s="0"/>
      <c r="QN109" s="0"/>
      <c r="QO109" s="0"/>
      <c r="QP109" s="0"/>
      <c r="QQ109" s="0"/>
      <c r="QR109" s="0"/>
      <c r="QS109" s="0"/>
      <c r="QT109" s="0"/>
      <c r="QU109" s="0"/>
      <c r="QV109" s="0"/>
      <c r="QW109" s="0"/>
      <c r="QX109" s="0"/>
      <c r="QY109" s="0"/>
      <c r="QZ109" s="0"/>
      <c r="RA109" s="0"/>
      <c r="RB109" s="0"/>
      <c r="RC109" s="0"/>
      <c r="RD109" s="0"/>
      <c r="RE109" s="0"/>
      <c r="RF109" s="0"/>
      <c r="RG109" s="0"/>
      <c r="RH109" s="0"/>
      <c r="RI109" s="0"/>
      <c r="RJ109" s="0"/>
      <c r="RK109" s="0"/>
      <c r="RL109" s="0"/>
      <c r="RM109" s="0"/>
      <c r="RN109" s="0"/>
      <c r="RO109" s="0"/>
      <c r="RP109" s="0"/>
      <c r="RQ109" s="0"/>
      <c r="RR109" s="0"/>
      <c r="RS109" s="0"/>
      <c r="RT109" s="0"/>
      <c r="RU109" s="0"/>
      <c r="RV109" s="0"/>
      <c r="RW109" s="0"/>
      <c r="RX109" s="0"/>
      <c r="RY109" s="0"/>
      <c r="RZ109" s="0"/>
      <c r="SA109" s="0"/>
      <c r="SB109" s="0"/>
      <c r="SC109" s="0"/>
      <c r="SD109" s="0"/>
      <c r="SE109" s="0"/>
      <c r="SF109" s="0"/>
      <c r="SG109" s="0"/>
      <c r="SH109" s="0"/>
      <c r="SI109" s="0"/>
      <c r="SJ109" s="0"/>
      <c r="SK109" s="0"/>
      <c r="SL109" s="0"/>
      <c r="SM109" s="0"/>
      <c r="SN109" s="0"/>
      <c r="SO109" s="0"/>
      <c r="SP109" s="0"/>
      <c r="SQ109" s="0"/>
      <c r="SR109" s="0"/>
      <c r="SS109" s="0"/>
      <c r="ST109" s="0"/>
      <c r="SU109" s="0"/>
      <c r="SV109" s="0"/>
      <c r="SW109" s="0"/>
      <c r="SX109" s="0"/>
      <c r="SY109" s="0"/>
      <c r="SZ109" s="0"/>
      <c r="TA109" s="0"/>
      <c r="TB109" s="0"/>
      <c r="TC109" s="0"/>
      <c r="TD109" s="0"/>
      <c r="TE109" s="0"/>
      <c r="TF109" s="0"/>
      <c r="TG109" s="0"/>
      <c r="TH109" s="0"/>
      <c r="TI109" s="0"/>
      <c r="TJ109" s="0"/>
      <c r="TK109" s="0"/>
      <c r="TL109" s="0"/>
      <c r="TM109" s="0"/>
      <c r="TN109" s="0"/>
      <c r="TO109" s="0"/>
      <c r="TP109" s="0"/>
      <c r="TQ109" s="0"/>
      <c r="TR109" s="0"/>
      <c r="TS109" s="0"/>
      <c r="TT109" s="0"/>
      <c r="TU109" s="0"/>
      <c r="TV109" s="0"/>
      <c r="TW109" s="0"/>
      <c r="TX109" s="0"/>
      <c r="TY109" s="0"/>
      <c r="TZ109" s="0"/>
      <c r="UA109" s="0"/>
      <c r="UB109" s="0"/>
      <c r="UC109" s="0"/>
      <c r="UD109" s="0"/>
      <c r="UE109" s="0"/>
      <c r="UF109" s="0"/>
      <c r="UG109" s="0"/>
      <c r="UH109" s="0"/>
      <c r="UI109" s="0"/>
      <c r="UJ109" s="0"/>
      <c r="UK109" s="0"/>
      <c r="UL109" s="0"/>
      <c r="UM109" s="0"/>
      <c r="UN109" s="0"/>
      <c r="UO109" s="0"/>
      <c r="UP109" s="0"/>
      <c r="UQ109" s="0"/>
      <c r="UR109" s="0"/>
      <c r="US109" s="0"/>
      <c r="UT109" s="0"/>
      <c r="UU109" s="0"/>
      <c r="UV109" s="0"/>
      <c r="UW109" s="0"/>
      <c r="UX109" s="0"/>
      <c r="UY109" s="0"/>
      <c r="UZ109" s="0"/>
      <c r="VA109" s="0"/>
      <c r="VB109" s="0"/>
      <c r="VC109" s="0"/>
      <c r="VD109" s="0"/>
      <c r="VE109" s="0"/>
      <c r="VF109" s="0"/>
      <c r="VG109" s="0"/>
      <c r="VH109" s="0"/>
      <c r="VI109" s="0"/>
      <c r="VJ109" s="0"/>
      <c r="VK109" s="0"/>
      <c r="VL109" s="0"/>
      <c r="VM109" s="0"/>
      <c r="VN109" s="0"/>
      <c r="VO109" s="0"/>
      <c r="VP109" s="0"/>
      <c r="VQ109" s="0"/>
      <c r="VR109" s="0"/>
      <c r="VS109" s="0"/>
      <c r="VT109" s="0"/>
      <c r="VU109" s="0"/>
      <c r="VV109" s="0"/>
      <c r="VW109" s="0"/>
      <c r="VX109" s="0"/>
      <c r="VY109" s="0"/>
      <c r="VZ109" s="0"/>
      <c r="WA109" s="0"/>
      <c r="WB109" s="0"/>
      <c r="WC109" s="0"/>
      <c r="WD109" s="0"/>
      <c r="WE109" s="0"/>
      <c r="WF109" s="0"/>
      <c r="WG109" s="0"/>
      <c r="WH109" s="0"/>
      <c r="WI109" s="0"/>
      <c r="WJ109" s="0"/>
      <c r="WK109" s="0"/>
      <c r="WL109" s="0"/>
      <c r="WM109" s="0"/>
      <c r="WN109" s="0"/>
      <c r="WO109" s="0"/>
      <c r="WP109" s="0"/>
      <c r="WQ109" s="0"/>
      <c r="WR109" s="0"/>
      <c r="WS109" s="0"/>
      <c r="WT109" s="0"/>
      <c r="WU109" s="0"/>
      <c r="WV109" s="0"/>
      <c r="WW109" s="0"/>
      <c r="WX109" s="0"/>
      <c r="WY109" s="0"/>
      <c r="WZ109" s="0"/>
      <c r="XA109" s="0"/>
      <c r="XB109" s="0"/>
      <c r="XC109" s="0"/>
      <c r="XD109" s="0"/>
      <c r="XE109" s="0"/>
      <c r="XF109" s="0"/>
      <c r="XG109" s="0"/>
      <c r="XH109" s="0"/>
      <c r="XI109" s="0"/>
      <c r="XJ109" s="0"/>
      <c r="XK109" s="0"/>
      <c r="XL109" s="0"/>
      <c r="XM109" s="0"/>
      <c r="XN109" s="0"/>
      <c r="XO109" s="0"/>
      <c r="XP109" s="0"/>
      <c r="XQ109" s="0"/>
      <c r="XR109" s="0"/>
      <c r="XS109" s="0"/>
      <c r="XT109" s="0"/>
      <c r="XU109" s="0"/>
      <c r="XV109" s="0"/>
      <c r="XW109" s="0"/>
      <c r="XX109" s="0"/>
      <c r="XY109" s="0"/>
      <c r="XZ109" s="0"/>
      <c r="YA109" s="0"/>
      <c r="YB109" s="0"/>
      <c r="YC109" s="0"/>
      <c r="YD109" s="0"/>
      <c r="YE109" s="0"/>
      <c r="YF109" s="0"/>
      <c r="YG109" s="0"/>
      <c r="YH109" s="0"/>
      <c r="YI109" s="0"/>
      <c r="YJ109" s="0"/>
      <c r="YK109" s="0"/>
      <c r="YL109" s="0"/>
      <c r="YM109" s="0"/>
      <c r="YN109" s="0"/>
      <c r="YO109" s="0"/>
      <c r="YP109" s="0"/>
      <c r="YQ109" s="0"/>
      <c r="YR109" s="0"/>
      <c r="YS109" s="0"/>
      <c r="YT109" s="0"/>
      <c r="YU109" s="0"/>
      <c r="YV109" s="0"/>
      <c r="YW109" s="0"/>
      <c r="YX109" s="0"/>
      <c r="YY109" s="0"/>
      <c r="YZ109" s="0"/>
      <c r="ZA109" s="0"/>
      <c r="ZB109" s="0"/>
      <c r="ZC109" s="0"/>
      <c r="ZD109" s="0"/>
      <c r="ZE109" s="0"/>
      <c r="ZF109" s="0"/>
      <c r="ZG109" s="0"/>
      <c r="ZH109" s="0"/>
      <c r="ZI109" s="0"/>
      <c r="ZJ109" s="0"/>
      <c r="ZK109" s="0"/>
      <c r="ZL109" s="0"/>
      <c r="ZM109" s="0"/>
      <c r="ZN109" s="0"/>
      <c r="ZO109" s="0"/>
      <c r="ZP109" s="0"/>
      <c r="ZQ109" s="0"/>
      <c r="ZR109" s="0"/>
      <c r="ZS109" s="0"/>
      <c r="ZT109" s="0"/>
      <c r="ZU109" s="0"/>
      <c r="ZV109" s="0"/>
      <c r="ZW109" s="0"/>
      <c r="ZX109" s="0"/>
      <c r="ZY109" s="0"/>
      <c r="ZZ109" s="0"/>
      <c r="AAA109" s="0"/>
      <c r="AAB109" s="0"/>
      <c r="AAC109" s="0"/>
      <c r="AAD109" s="0"/>
      <c r="AAE109" s="0"/>
      <c r="AAF109" s="0"/>
      <c r="AAG109" s="0"/>
      <c r="AAH109" s="0"/>
      <c r="AAI109" s="0"/>
      <c r="AAJ109" s="0"/>
      <c r="AAK109" s="0"/>
      <c r="AAL109" s="0"/>
      <c r="AAM109" s="0"/>
      <c r="AAN109" s="0"/>
      <c r="AAO109" s="0"/>
      <c r="AAP109" s="0"/>
      <c r="AAQ109" s="0"/>
      <c r="AAR109" s="0"/>
      <c r="AAS109" s="0"/>
      <c r="AAT109" s="0"/>
      <c r="AAU109" s="0"/>
      <c r="AAV109" s="0"/>
      <c r="AAW109" s="0"/>
      <c r="AAX109" s="0"/>
      <c r="AAY109" s="0"/>
      <c r="AAZ109" s="0"/>
      <c r="ABA109" s="0"/>
      <c r="ABB109" s="0"/>
      <c r="ABC109" s="0"/>
      <c r="ABD109" s="0"/>
      <c r="ABE109" s="0"/>
      <c r="ABF109" s="0"/>
      <c r="ABG109" s="0"/>
      <c r="ABH109" s="0"/>
      <c r="ABI109" s="0"/>
      <c r="ABJ109" s="0"/>
      <c r="ABK109" s="0"/>
      <c r="ABL109" s="0"/>
      <c r="ABM109" s="0"/>
      <c r="ABN109" s="0"/>
      <c r="ABO109" s="0"/>
      <c r="ABP109" s="0"/>
      <c r="ABQ109" s="0"/>
      <c r="ABR109" s="0"/>
      <c r="ABS109" s="0"/>
      <c r="ABT109" s="0"/>
      <c r="ABU109" s="0"/>
      <c r="ABV109" s="0"/>
      <c r="ABW109" s="0"/>
      <c r="ABX109" s="0"/>
      <c r="ABY109" s="0"/>
      <c r="ABZ109" s="0"/>
      <c r="ACA109" s="0"/>
      <c r="ACB109" s="0"/>
      <c r="ACC109" s="0"/>
      <c r="ACD109" s="0"/>
      <c r="ACE109" s="0"/>
      <c r="ACF109" s="0"/>
      <c r="ACG109" s="0"/>
      <c r="ACH109" s="0"/>
      <c r="ACI109" s="0"/>
      <c r="ACJ109" s="0"/>
      <c r="ACK109" s="0"/>
      <c r="ACL109" s="0"/>
      <c r="ACM109" s="0"/>
      <c r="ACN109" s="0"/>
      <c r="ACO109" s="0"/>
      <c r="ACP109" s="0"/>
      <c r="ACQ109" s="0"/>
      <c r="ACR109" s="0"/>
      <c r="ACS109" s="0"/>
      <c r="ACT109" s="0"/>
      <c r="ACU109" s="0"/>
      <c r="ACV109" s="0"/>
      <c r="ACW109" s="0"/>
      <c r="ACX109" s="0"/>
      <c r="ACY109" s="0"/>
      <c r="ACZ109" s="0"/>
      <c r="ADA109" s="0"/>
      <c r="ADB109" s="0"/>
      <c r="ADC109" s="0"/>
      <c r="ADD109" s="0"/>
      <c r="ADE109" s="0"/>
      <c r="ADF109" s="0"/>
      <c r="ADG109" s="0"/>
      <c r="ADH109" s="0"/>
      <c r="ADI109" s="0"/>
      <c r="ADJ109" s="0"/>
      <c r="ADK109" s="0"/>
      <c r="ADL109" s="0"/>
      <c r="ADM109" s="0"/>
      <c r="ADN109" s="0"/>
      <c r="ADO109" s="0"/>
      <c r="ADP109" s="0"/>
      <c r="ADQ109" s="0"/>
      <c r="ADR109" s="0"/>
      <c r="ADS109" s="0"/>
      <c r="ADT109" s="0"/>
      <c r="ADU109" s="0"/>
      <c r="ADV109" s="0"/>
      <c r="ADW109" s="0"/>
      <c r="ADX109" s="0"/>
      <c r="ADY109" s="0"/>
      <c r="ADZ109" s="0"/>
      <c r="AEA109" s="0"/>
      <c r="AEB109" s="0"/>
      <c r="AEC109" s="0"/>
      <c r="AED109" s="0"/>
      <c r="AEE109" s="0"/>
      <c r="AEF109" s="0"/>
      <c r="AEG109" s="0"/>
      <c r="AEH109" s="0"/>
      <c r="AEI109" s="0"/>
      <c r="AEJ109" s="0"/>
      <c r="AEK109" s="0"/>
      <c r="AEL109" s="0"/>
      <c r="AEM109" s="0"/>
      <c r="AEN109" s="0"/>
      <c r="AEO109" s="0"/>
      <c r="AEP109" s="0"/>
      <c r="AEQ109" s="0"/>
      <c r="AER109" s="0"/>
      <c r="AES109" s="0"/>
      <c r="AET109" s="0"/>
      <c r="AEU109" s="0"/>
      <c r="AEV109" s="0"/>
      <c r="AEW109" s="0"/>
      <c r="AEX109" s="0"/>
      <c r="AEY109" s="0"/>
      <c r="AEZ109" s="0"/>
      <c r="AFA109" s="0"/>
      <c r="AFB109" s="0"/>
      <c r="AFC109" s="0"/>
      <c r="AFD109" s="0"/>
      <c r="AFE109" s="0"/>
      <c r="AFF109" s="0"/>
      <c r="AFG109" s="0"/>
      <c r="AFH109" s="0"/>
      <c r="AFI109" s="0"/>
      <c r="AFJ109" s="0"/>
      <c r="AFK109" s="0"/>
      <c r="AFL109" s="0"/>
      <c r="AFM109" s="0"/>
      <c r="AFN109" s="0"/>
      <c r="AFO109" s="0"/>
      <c r="AFP109" s="0"/>
      <c r="AFQ109" s="0"/>
      <c r="AFR109" s="0"/>
      <c r="AFS109" s="0"/>
      <c r="AFT109" s="0"/>
      <c r="AFU109" s="0"/>
      <c r="AFV109" s="0"/>
      <c r="AFW109" s="0"/>
      <c r="AFX109" s="0"/>
      <c r="AFY109" s="0"/>
      <c r="AFZ109" s="0"/>
      <c r="AGA109" s="0"/>
      <c r="AGB109" s="0"/>
      <c r="AGC109" s="0"/>
      <c r="AGD109" s="0"/>
      <c r="AGE109" s="0"/>
      <c r="AGF109" s="0"/>
      <c r="AGG109" s="0"/>
      <c r="AGH109" s="0"/>
      <c r="AGI109" s="0"/>
      <c r="AGJ109" s="0"/>
      <c r="AGK109" s="0"/>
      <c r="AGL109" s="0"/>
      <c r="AGM109" s="0"/>
      <c r="AGN109" s="0"/>
      <c r="AGO109" s="0"/>
      <c r="AGP109" s="0"/>
      <c r="AGQ109" s="0"/>
      <c r="AGR109" s="0"/>
      <c r="AGS109" s="0"/>
      <c r="AGT109" s="0"/>
      <c r="AGU109" s="0"/>
      <c r="AGV109" s="0"/>
      <c r="AGW109" s="0"/>
      <c r="AGX109" s="0"/>
      <c r="AGY109" s="0"/>
      <c r="AGZ109" s="0"/>
      <c r="AHA109" s="0"/>
      <c r="AHB109" s="0"/>
      <c r="AHC109" s="0"/>
      <c r="AHD109" s="0"/>
      <c r="AHE109" s="0"/>
      <c r="AHF109" s="0"/>
      <c r="AHG109" s="0"/>
      <c r="AHH109" s="0"/>
      <c r="AHI109" s="0"/>
      <c r="AHJ109" s="0"/>
      <c r="AHK109" s="0"/>
      <c r="AHL109" s="0"/>
      <c r="AHM109" s="0"/>
      <c r="AHN109" s="0"/>
      <c r="AHO109" s="0"/>
      <c r="AHP109" s="0"/>
      <c r="AHQ109" s="0"/>
      <c r="AHR109" s="0"/>
      <c r="AHS109" s="0"/>
      <c r="AHT109" s="0"/>
      <c r="AHU109" s="0"/>
      <c r="AHV109" s="0"/>
      <c r="AHW109" s="0"/>
      <c r="AHX109" s="0"/>
      <c r="AHY109" s="0"/>
      <c r="AHZ109" s="0"/>
      <c r="AIA109" s="0"/>
      <c r="AIB109" s="0"/>
      <c r="AIC109" s="0"/>
      <c r="AID109" s="0"/>
      <c r="AIE109" s="0"/>
      <c r="AIF109" s="0"/>
      <c r="AIG109" s="0"/>
      <c r="AIH109" s="0"/>
      <c r="AII109" s="0"/>
      <c r="AIJ109" s="0"/>
      <c r="AIK109" s="0"/>
      <c r="AIL109" s="0"/>
      <c r="AIM109" s="0"/>
      <c r="AIN109" s="0"/>
      <c r="AIO109" s="0"/>
      <c r="AIP109" s="0"/>
      <c r="AIQ109" s="0"/>
      <c r="AIR109" s="0"/>
      <c r="AIS109" s="0"/>
      <c r="AIT109" s="0"/>
      <c r="AIU109" s="0"/>
      <c r="AIV109" s="0"/>
      <c r="AIW109" s="0"/>
      <c r="AIX109" s="0"/>
      <c r="AIY109" s="0"/>
      <c r="AIZ109" s="0"/>
      <c r="AJA109" s="0"/>
      <c r="AJB109" s="0"/>
      <c r="AJC109" s="0"/>
      <c r="AJD109" s="0"/>
      <c r="AJE109" s="0"/>
      <c r="AJF109" s="0"/>
      <c r="AJG109" s="0"/>
      <c r="AJH109" s="0"/>
      <c r="AJI109" s="0"/>
      <c r="AJJ109" s="0"/>
      <c r="AJK109" s="0"/>
      <c r="AJL109" s="0"/>
      <c r="AJM109" s="0"/>
      <c r="AJN109" s="0"/>
      <c r="AJO109" s="0"/>
      <c r="AJP109" s="0"/>
      <c r="AJQ109" s="0"/>
      <c r="AJR109" s="0"/>
      <c r="AJS109" s="0"/>
      <c r="AJT109" s="0"/>
      <c r="AJU109" s="0"/>
      <c r="AJV109" s="0"/>
      <c r="AJW109" s="0"/>
      <c r="AJX109" s="0"/>
      <c r="AJY109" s="0"/>
      <c r="AJZ109" s="0"/>
      <c r="AKA109" s="0"/>
      <c r="AKB109" s="0"/>
      <c r="AKC109" s="0"/>
      <c r="AKD109" s="0"/>
      <c r="AKE109" s="0"/>
      <c r="AKF109" s="0"/>
      <c r="AKG109" s="0"/>
      <c r="AKH109" s="0"/>
      <c r="AKI109" s="0"/>
      <c r="AKJ109" s="0"/>
      <c r="AKK109" s="0"/>
      <c r="AKL109" s="0"/>
      <c r="AKM109" s="0"/>
      <c r="AKN109" s="0"/>
      <c r="AKO109" s="0"/>
      <c r="AKP109" s="0"/>
      <c r="AKQ109" s="0"/>
      <c r="AKR109" s="0"/>
      <c r="AKS109" s="0"/>
      <c r="AKT109" s="0"/>
      <c r="AKU109" s="0"/>
      <c r="AKV109" s="0"/>
      <c r="AKW109" s="0"/>
      <c r="AKX109" s="0"/>
      <c r="AKY109" s="0"/>
      <c r="AKZ109" s="0"/>
      <c r="ALA109" s="0"/>
      <c r="ALB109" s="0"/>
      <c r="ALC109" s="0"/>
      <c r="ALD109" s="0"/>
      <c r="ALE109" s="0"/>
      <c r="ALF109" s="0"/>
      <c r="ALG109" s="0"/>
      <c r="ALH109" s="0"/>
      <c r="ALI109" s="0"/>
      <c r="ALJ109" s="0"/>
      <c r="ALK109" s="0"/>
      <c r="ALL109" s="0"/>
      <c r="ALM109" s="0"/>
      <c r="ALN109" s="0"/>
      <c r="ALO109" s="0"/>
      <c r="ALP109" s="0"/>
      <c r="ALQ109" s="0"/>
      <c r="ALR109" s="0"/>
      <c r="ALS109" s="0"/>
      <c r="ALT109" s="0"/>
      <c r="ALU109" s="0"/>
      <c r="ALV109" s="0"/>
      <c r="ALW109" s="0"/>
      <c r="ALX109" s="0"/>
      <c r="ALY109" s="0"/>
      <c r="ALZ109" s="0"/>
      <c r="AMA109" s="0"/>
      <c r="AMB109" s="0"/>
      <c r="AMC109" s="0"/>
      <c r="AMD109" s="0"/>
      <c r="AME109" s="0"/>
      <c r="AMF109" s="0"/>
      <c r="AMG109" s="0"/>
      <c r="AMH109" s="0"/>
      <c r="AMI109" s="0"/>
      <c r="AMJ109" s="0"/>
    </row>
    <row r="110" customFormat="false" ht="15.75" hidden="false" customHeight="false" outlineLevel="0" collapsed="false">
      <c r="A110" s="136" t="s">
        <v>6226</v>
      </c>
      <c r="B110" s="35" t="s">
        <v>6227</v>
      </c>
      <c r="C110" s="35" t="s">
        <v>166</v>
      </c>
      <c r="D110" s="35" t="s">
        <v>142</v>
      </c>
      <c r="E110" s="35" t="n">
        <v>25860.5</v>
      </c>
      <c r="F110" s="35" t="n">
        <v>3</v>
      </c>
      <c r="G110" s="35" t="n">
        <v>4693.5</v>
      </c>
      <c r="H110" s="35" t="n">
        <f aca="false">G110*F110</f>
        <v>14080.5</v>
      </c>
      <c r="I110" s="36" t="s">
        <v>6228</v>
      </c>
      <c r="J110" s="37" t="n">
        <v>14080.5</v>
      </c>
      <c r="K110" s="35" t="n">
        <f aca="false">H110+H111-J110-J111</f>
        <v>0</v>
      </c>
      <c r="L110" s="35"/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0"/>
      <c r="BD110" s="0"/>
      <c r="BE110" s="0"/>
      <c r="BF110" s="0"/>
      <c r="BG110" s="0"/>
      <c r="BH110" s="0"/>
      <c r="BI110" s="0"/>
      <c r="BJ110" s="0"/>
      <c r="BK110" s="0"/>
      <c r="BL110" s="0"/>
      <c r="BM110" s="0"/>
      <c r="BN110" s="0"/>
      <c r="BO110" s="0"/>
      <c r="BP110" s="0"/>
      <c r="BQ110" s="0"/>
      <c r="BR110" s="0"/>
      <c r="BS110" s="0"/>
      <c r="BT110" s="0"/>
      <c r="BU110" s="0"/>
      <c r="BV110" s="0"/>
      <c r="BW110" s="0"/>
      <c r="BX110" s="0"/>
      <c r="BY110" s="0"/>
      <c r="BZ110" s="0"/>
      <c r="CA110" s="0"/>
      <c r="CB110" s="0"/>
      <c r="CC110" s="0"/>
      <c r="CD110" s="0"/>
      <c r="CE110" s="0"/>
      <c r="CF110" s="0"/>
      <c r="CG110" s="0"/>
      <c r="CH110" s="0"/>
      <c r="CI110" s="0"/>
      <c r="CJ110" s="0"/>
      <c r="CK110" s="0"/>
      <c r="CL110" s="0"/>
      <c r="CM110" s="0"/>
      <c r="CN110" s="0"/>
      <c r="CO110" s="0"/>
      <c r="CP110" s="0"/>
      <c r="CQ110" s="0"/>
      <c r="CR110" s="0"/>
      <c r="CS110" s="0"/>
      <c r="CT110" s="0"/>
      <c r="CU110" s="0"/>
      <c r="CV110" s="0"/>
      <c r="CW110" s="0"/>
      <c r="CX110" s="0"/>
      <c r="CY110" s="0"/>
      <c r="CZ110" s="0"/>
      <c r="DA110" s="0"/>
      <c r="DB110" s="0"/>
      <c r="DC110" s="0"/>
      <c r="DD110" s="0"/>
      <c r="DE110" s="0"/>
      <c r="DF110" s="0"/>
      <c r="DG110" s="0"/>
      <c r="DH110" s="0"/>
      <c r="DI110" s="0"/>
      <c r="DJ110" s="0"/>
      <c r="DK110" s="0"/>
      <c r="DL110" s="0"/>
      <c r="DM110" s="0"/>
      <c r="DN110" s="0"/>
      <c r="DO110" s="0"/>
      <c r="DP110" s="0"/>
      <c r="DQ110" s="0"/>
      <c r="DR110" s="0"/>
      <c r="DS110" s="0"/>
      <c r="DT110" s="0"/>
      <c r="DU110" s="0"/>
      <c r="DV110" s="0"/>
      <c r="DW110" s="0"/>
      <c r="DX110" s="0"/>
      <c r="DY110" s="0"/>
      <c r="DZ110" s="0"/>
      <c r="EA110" s="0"/>
      <c r="EB110" s="0"/>
      <c r="EC110" s="0"/>
      <c r="ED110" s="0"/>
      <c r="EE110" s="0"/>
      <c r="EF110" s="0"/>
      <c r="EG110" s="0"/>
      <c r="EH110" s="0"/>
      <c r="EI110" s="0"/>
      <c r="EJ110" s="0"/>
      <c r="EK110" s="0"/>
      <c r="EL110" s="0"/>
      <c r="EM110" s="0"/>
      <c r="EN110" s="0"/>
      <c r="EO110" s="0"/>
      <c r="EP110" s="0"/>
      <c r="EQ110" s="0"/>
      <c r="ER110" s="0"/>
      <c r="ES110" s="0"/>
      <c r="ET110" s="0"/>
      <c r="EU110" s="0"/>
      <c r="EV110" s="0"/>
      <c r="EW110" s="0"/>
      <c r="EX110" s="0"/>
      <c r="EY110" s="0"/>
      <c r="EZ110" s="0"/>
      <c r="FA110" s="0"/>
      <c r="FB110" s="0"/>
      <c r="FC110" s="0"/>
      <c r="FD110" s="0"/>
      <c r="FE110" s="0"/>
      <c r="FF110" s="0"/>
      <c r="FG110" s="0"/>
      <c r="FH110" s="0"/>
      <c r="FI110" s="0"/>
      <c r="FJ110" s="0"/>
      <c r="FK110" s="0"/>
      <c r="FL110" s="0"/>
      <c r="FM110" s="0"/>
      <c r="FN110" s="0"/>
      <c r="FO110" s="0"/>
      <c r="FP110" s="0"/>
      <c r="FQ110" s="0"/>
      <c r="FR110" s="0"/>
      <c r="FS110" s="0"/>
      <c r="FT110" s="0"/>
      <c r="FU110" s="0"/>
      <c r="FV110" s="0"/>
      <c r="FW110" s="0"/>
      <c r="FX110" s="0"/>
      <c r="FY110" s="0"/>
      <c r="FZ110" s="0"/>
      <c r="GA110" s="0"/>
      <c r="GB110" s="0"/>
      <c r="GC110" s="0"/>
      <c r="GD110" s="0"/>
      <c r="GE110" s="0"/>
      <c r="GF110" s="0"/>
      <c r="GG110" s="0"/>
      <c r="GH110" s="0"/>
      <c r="GI110" s="0"/>
      <c r="GJ110" s="0"/>
      <c r="GK110" s="0"/>
      <c r="GL110" s="0"/>
      <c r="GM110" s="0"/>
      <c r="GN110" s="0"/>
      <c r="GO110" s="0"/>
      <c r="GP110" s="0"/>
      <c r="GQ110" s="0"/>
      <c r="GR110" s="0"/>
      <c r="GS110" s="0"/>
      <c r="GT110" s="0"/>
      <c r="GU110" s="0"/>
      <c r="GV110" s="0"/>
      <c r="GW110" s="0"/>
      <c r="GX110" s="0"/>
      <c r="GY110" s="0"/>
      <c r="GZ110" s="0"/>
      <c r="HA110" s="0"/>
      <c r="HB110" s="0"/>
      <c r="HC110" s="0"/>
      <c r="HD110" s="0"/>
      <c r="HE110" s="0"/>
      <c r="HF110" s="0"/>
      <c r="HG110" s="0"/>
      <c r="HH110" s="0"/>
      <c r="HI110" s="0"/>
      <c r="HJ110" s="0"/>
      <c r="HK110" s="0"/>
      <c r="HL110" s="0"/>
      <c r="HM110" s="0"/>
      <c r="HN110" s="0"/>
      <c r="HO110" s="0"/>
      <c r="HP110" s="0"/>
      <c r="HQ110" s="0"/>
      <c r="HR110" s="0"/>
      <c r="HS110" s="0"/>
      <c r="HT110" s="0"/>
      <c r="HU110" s="0"/>
      <c r="HV110" s="0"/>
      <c r="HW110" s="0"/>
      <c r="HX110" s="0"/>
      <c r="HY110" s="0"/>
      <c r="HZ110" s="0"/>
      <c r="IA110" s="0"/>
      <c r="IB110" s="0"/>
      <c r="IC110" s="0"/>
      <c r="ID110" s="0"/>
      <c r="IE110" s="0"/>
      <c r="IF110" s="0"/>
      <c r="IG110" s="0"/>
      <c r="IH110" s="0"/>
      <c r="II110" s="0"/>
      <c r="IJ110" s="0"/>
      <c r="IK110" s="0"/>
      <c r="IL110" s="0"/>
      <c r="IM110" s="0"/>
      <c r="IN110" s="0"/>
      <c r="IO110" s="0"/>
      <c r="IP110" s="0"/>
      <c r="IQ110" s="0"/>
      <c r="IR110" s="0"/>
      <c r="IS110" s="0"/>
      <c r="IT110" s="0"/>
      <c r="IU110" s="0"/>
      <c r="IV110" s="0"/>
      <c r="IW110" s="0"/>
      <c r="IX110" s="0"/>
      <c r="IY110" s="0"/>
      <c r="IZ110" s="0"/>
      <c r="JA110" s="0"/>
      <c r="JB110" s="0"/>
      <c r="JC110" s="0"/>
      <c r="JD110" s="0"/>
      <c r="JE110" s="0"/>
      <c r="JF110" s="0"/>
      <c r="JG110" s="0"/>
      <c r="JH110" s="0"/>
      <c r="JI110" s="0"/>
      <c r="JJ110" s="0"/>
      <c r="JK110" s="0"/>
      <c r="JL110" s="0"/>
      <c r="JM110" s="0"/>
      <c r="JN110" s="0"/>
      <c r="JO110" s="0"/>
      <c r="JP110" s="0"/>
      <c r="JQ110" s="0"/>
      <c r="JR110" s="0"/>
      <c r="JS110" s="0"/>
      <c r="JT110" s="0"/>
      <c r="JU110" s="0"/>
      <c r="JV110" s="0"/>
      <c r="JW110" s="0"/>
      <c r="JX110" s="0"/>
      <c r="JY110" s="0"/>
      <c r="JZ110" s="0"/>
      <c r="KA110" s="0"/>
      <c r="KB110" s="0"/>
      <c r="KC110" s="0"/>
      <c r="KD110" s="0"/>
      <c r="KE110" s="0"/>
      <c r="KF110" s="0"/>
      <c r="KG110" s="0"/>
      <c r="KH110" s="0"/>
      <c r="KI110" s="0"/>
      <c r="KJ110" s="0"/>
      <c r="KK110" s="0"/>
      <c r="KL110" s="0"/>
      <c r="KM110" s="0"/>
      <c r="KN110" s="0"/>
      <c r="KO110" s="0"/>
      <c r="KP110" s="0"/>
      <c r="KQ110" s="0"/>
      <c r="KR110" s="0"/>
      <c r="KS110" s="0"/>
      <c r="KT110" s="0"/>
      <c r="KU110" s="0"/>
      <c r="KV110" s="0"/>
      <c r="KW110" s="0"/>
      <c r="KX110" s="0"/>
      <c r="KY110" s="0"/>
      <c r="KZ110" s="0"/>
      <c r="LA110" s="0"/>
      <c r="LB110" s="0"/>
      <c r="LC110" s="0"/>
      <c r="LD110" s="0"/>
      <c r="LE110" s="0"/>
      <c r="LF110" s="0"/>
      <c r="LG110" s="0"/>
      <c r="LH110" s="0"/>
      <c r="LI110" s="0"/>
      <c r="LJ110" s="0"/>
      <c r="LK110" s="0"/>
      <c r="LL110" s="0"/>
      <c r="LM110" s="0"/>
      <c r="LN110" s="0"/>
      <c r="LO110" s="0"/>
      <c r="LP110" s="0"/>
      <c r="LQ110" s="0"/>
      <c r="LR110" s="0"/>
      <c r="LS110" s="0"/>
      <c r="LT110" s="0"/>
      <c r="LU110" s="0"/>
      <c r="LV110" s="0"/>
      <c r="LW110" s="0"/>
      <c r="LX110" s="0"/>
      <c r="LY110" s="0"/>
      <c r="LZ110" s="0"/>
      <c r="MA110" s="0"/>
      <c r="MB110" s="0"/>
      <c r="MC110" s="0"/>
      <c r="MD110" s="0"/>
      <c r="ME110" s="0"/>
      <c r="MF110" s="0"/>
      <c r="MG110" s="0"/>
      <c r="MH110" s="0"/>
      <c r="MI110" s="0"/>
      <c r="MJ110" s="0"/>
      <c r="MK110" s="0"/>
      <c r="ML110" s="0"/>
      <c r="MM110" s="0"/>
      <c r="MN110" s="0"/>
      <c r="MO110" s="0"/>
      <c r="MP110" s="0"/>
      <c r="MQ110" s="0"/>
      <c r="MR110" s="0"/>
      <c r="MS110" s="0"/>
      <c r="MT110" s="0"/>
      <c r="MU110" s="0"/>
      <c r="MV110" s="0"/>
      <c r="MW110" s="0"/>
      <c r="MX110" s="0"/>
      <c r="MY110" s="0"/>
      <c r="MZ110" s="0"/>
      <c r="NA110" s="0"/>
      <c r="NB110" s="0"/>
      <c r="NC110" s="0"/>
      <c r="ND110" s="0"/>
      <c r="NE110" s="0"/>
      <c r="NF110" s="0"/>
      <c r="NG110" s="0"/>
      <c r="NH110" s="0"/>
      <c r="NI110" s="0"/>
      <c r="NJ110" s="0"/>
      <c r="NK110" s="0"/>
      <c r="NL110" s="0"/>
      <c r="NM110" s="0"/>
      <c r="NN110" s="0"/>
      <c r="NO110" s="0"/>
      <c r="NP110" s="0"/>
      <c r="NQ110" s="0"/>
      <c r="NR110" s="0"/>
      <c r="NS110" s="0"/>
      <c r="NT110" s="0"/>
      <c r="NU110" s="0"/>
      <c r="NV110" s="0"/>
      <c r="NW110" s="0"/>
      <c r="NX110" s="0"/>
      <c r="NY110" s="0"/>
      <c r="NZ110" s="0"/>
      <c r="OA110" s="0"/>
      <c r="OB110" s="0"/>
      <c r="OC110" s="0"/>
      <c r="OD110" s="0"/>
      <c r="OE110" s="0"/>
      <c r="OF110" s="0"/>
      <c r="OG110" s="0"/>
      <c r="OH110" s="0"/>
      <c r="OI110" s="0"/>
      <c r="OJ110" s="0"/>
      <c r="OK110" s="0"/>
      <c r="OL110" s="0"/>
      <c r="OM110" s="0"/>
      <c r="ON110" s="0"/>
      <c r="OO110" s="0"/>
      <c r="OP110" s="0"/>
      <c r="OQ110" s="0"/>
      <c r="OR110" s="0"/>
      <c r="OS110" s="0"/>
      <c r="OT110" s="0"/>
      <c r="OU110" s="0"/>
      <c r="OV110" s="0"/>
      <c r="OW110" s="0"/>
      <c r="OX110" s="0"/>
      <c r="OY110" s="0"/>
      <c r="OZ110" s="0"/>
      <c r="PA110" s="0"/>
      <c r="PB110" s="0"/>
      <c r="PC110" s="0"/>
      <c r="PD110" s="0"/>
      <c r="PE110" s="0"/>
      <c r="PF110" s="0"/>
      <c r="PG110" s="0"/>
      <c r="PH110" s="0"/>
      <c r="PI110" s="0"/>
      <c r="PJ110" s="0"/>
      <c r="PK110" s="0"/>
      <c r="PL110" s="0"/>
      <c r="PM110" s="0"/>
      <c r="PN110" s="0"/>
      <c r="PO110" s="0"/>
      <c r="PP110" s="0"/>
      <c r="PQ110" s="0"/>
      <c r="PR110" s="0"/>
      <c r="PS110" s="0"/>
      <c r="PT110" s="0"/>
      <c r="PU110" s="0"/>
      <c r="PV110" s="0"/>
      <c r="PW110" s="0"/>
      <c r="PX110" s="0"/>
      <c r="PY110" s="0"/>
      <c r="PZ110" s="0"/>
      <c r="QA110" s="0"/>
      <c r="QB110" s="0"/>
      <c r="QC110" s="0"/>
      <c r="QD110" s="0"/>
      <c r="QE110" s="0"/>
      <c r="QF110" s="0"/>
      <c r="QG110" s="0"/>
      <c r="QH110" s="0"/>
      <c r="QI110" s="0"/>
      <c r="QJ110" s="0"/>
      <c r="QK110" s="0"/>
      <c r="QL110" s="0"/>
      <c r="QM110" s="0"/>
      <c r="QN110" s="0"/>
      <c r="QO110" s="0"/>
      <c r="QP110" s="0"/>
      <c r="QQ110" s="0"/>
      <c r="QR110" s="0"/>
      <c r="QS110" s="0"/>
      <c r="QT110" s="0"/>
      <c r="QU110" s="0"/>
      <c r="QV110" s="0"/>
      <c r="QW110" s="0"/>
      <c r="QX110" s="0"/>
      <c r="QY110" s="0"/>
      <c r="QZ110" s="0"/>
      <c r="RA110" s="0"/>
      <c r="RB110" s="0"/>
      <c r="RC110" s="0"/>
      <c r="RD110" s="0"/>
      <c r="RE110" s="0"/>
      <c r="RF110" s="0"/>
      <c r="RG110" s="0"/>
      <c r="RH110" s="0"/>
      <c r="RI110" s="0"/>
      <c r="RJ110" s="0"/>
      <c r="RK110" s="0"/>
      <c r="RL110" s="0"/>
      <c r="RM110" s="0"/>
      <c r="RN110" s="0"/>
      <c r="RO110" s="0"/>
      <c r="RP110" s="0"/>
      <c r="RQ110" s="0"/>
      <c r="RR110" s="0"/>
      <c r="RS110" s="0"/>
      <c r="RT110" s="0"/>
      <c r="RU110" s="0"/>
      <c r="RV110" s="0"/>
      <c r="RW110" s="0"/>
      <c r="RX110" s="0"/>
      <c r="RY110" s="0"/>
      <c r="RZ110" s="0"/>
      <c r="SA110" s="0"/>
      <c r="SB110" s="0"/>
      <c r="SC110" s="0"/>
      <c r="SD110" s="0"/>
      <c r="SE110" s="0"/>
      <c r="SF110" s="0"/>
      <c r="SG110" s="0"/>
      <c r="SH110" s="0"/>
      <c r="SI110" s="0"/>
      <c r="SJ110" s="0"/>
      <c r="SK110" s="0"/>
      <c r="SL110" s="0"/>
      <c r="SM110" s="0"/>
      <c r="SN110" s="0"/>
      <c r="SO110" s="0"/>
      <c r="SP110" s="0"/>
      <c r="SQ110" s="0"/>
      <c r="SR110" s="0"/>
      <c r="SS110" s="0"/>
      <c r="ST110" s="0"/>
      <c r="SU110" s="0"/>
      <c r="SV110" s="0"/>
      <c r="SW110" s="0"/>
      <c r="SX110" s="0"/>
      <c r="SY110" s="0"/>
      <c r="SZ110" s="0"/>
      <c r="TA110" s="0"/>
      <c r="TB110" s="0"/>
      <c r="TC110" s="0"/>
      <c r="TD110" s="0"/>
      <c r="TE110" s="0"/>
      <c r="TF110" s="0"/>
      <c r="TG110" s="0"/>
      <c r="TH110" s="0"/>
      <c r="TI110" s="0"/>
      <c r="TJ110" s="0"/>
      <c r="TK110" s="0"/>
      <c r="TL110" s="0"/>
      <c r="TM110" s="0"/>
      <c r="TN110" s="0"/>
      <c r="TO110" s="0"/>
      <c r="TP110" s="0"/>
      <c r="TQ110" s="0"/>
      <c r="TR110" s="0"/>
      <c r="TS110" s="0"/>
      <c r="TT110" s="0"/>
      <c r="TU110" s="0"/>
      <c r="TV110" s="0"/>
      <c r="TW110" s="0"/>
      <c r="TX110" s="0"/>
      <c r="TY110" s="0"/>
      <c r="TZ110" s="0"/>
      <c r="UA110" s="0"/>
      <c r="UB110" s="0"/>
      <c r="UC110" s="0"/>
      <c r="UD110" s="0"/>
      <c r="UE110" s="0"/>
      <c r="UF110" s="0"/>
      <c r="UG110" s="0"/>
      <c r="UH110" s="0"/>
      <c r="UI110" s="0"/>
      <c r="UJ110" s="0"/>
      <c r="UK110" s="0"/>
      <c r="UL110" s="0"/>
      <c r="UM110" s="0"/>
      <c r="UN110" s="0"/>
      <c r="UO110" s="0"/>
      <c r="UP110" s="0"/>
      <c r="UQ110" s="0"/>
      <c r="UR110" s="0"/>
      <c r="US110" s="0"/>
      <c r="UT110" s="0"/>
      <c r="UU110" s="0"/>
      <c r="UV110" s="0"/>
      <c r="UW110" s="0"/>
      <c r="UX110" s="0"/>
      <c r="UY110" s="0"/>
      <c r="UZ110" s="0"/>
      <c r="VA110" s="0"/>
      <c r="VB110" s="0"/>
      <c r="VC110" s="0"/>
      <c r="VD110" s="0"/>
      <c r="VE110" s="0"/>
      <c r="VF110" s="0"/>
      <c r="VG110" s="0"/>
      <c r="VH110" s="0"/>
      <c r="VI110" s="0"/>
      <c r="VJ110" s="0"/>
      <c r="VK110" s="0"/>
      <c r="VL110" s="0"/>
      <c r="VM110" s="0"/>
      <c r="VN110" s="0"/>
      <c r="VO110" s="0"/>
      <c r="VP110" s="0"/>
      <c r="VQ110" s="0"/>
      <c r="VR110" s="0"/>
      <c r="VS110" s="0"/>
      <c r="VT110" s="0"/>
      <c r="VU110" s="0"/>
      <c r="VV110" s="0"/>
      <c r="VW110" s="0"/>
      <c r="VX110" s="0"/>
      <c r="VY110" s="0"/>
      <c r="VZ110" s="0"/>
      <c r="WA110" s="0"/>
      <c r="WB110" s="0"/>
      <c r="WC110" s="0"/>
      <c r="WD110" s="0"/>
      <c r="WE110" s="0"/>
      <c r="WF110" s="0"/>
      <c r="WG110" s="0"/>
      <c r="WH110" s="0"/>
      <c r="WI110" s="0"/>
      <c r="WJ110" s="0"/>
      <c r="WK110" s="0"/>
      <c r="WL110" s="0"/>
      <c r="WM110" s="0"/>
      <c r="WN110" s="0"/>
      <c r="WO110" s="0"/>
      <c r="WP110" s="0"/>
      <c r="WQ110" s="0"/>
      <c r="WR110" s="0"/>
      <c r="WS110" s="0"/>
      <c r="WT110" s="0"/>
      <c r="WU110" s="0"/>
      <c r="WV110" s="0"/>
      <c r="WW110" s="0"/>
      <c r="WX110" s="0"/>
      <c r="WY110" s="0"/>
      <c r="WZ110" s="0"/>
      <c r="XA110" s="0"/>
      <c r="XB110" s="0"/>
      <c r="XC110" s="0"/>
      <c r="XD110" s="0"/>
      <c r="XE110" s="0"/>
      <c r="XF110" s="0"/>
      <c r="XG110" s="0"/>
      <c r="XH110" s="0"/>
      <c r="XI110" s="0"/>
      <c r="XJ110" s="0"/>
      <c r="XK110" s="0"/>
      <c r="XL110" s="0"/>
      <c r="XM110" s="0"/>
      <c r="XN110" s="0"/>
      <c r="XO110" s="0"/>
      <c r="XP110" s="0"/>
      <c r="XQ110" s="0"/>
      <c r="XR110" s="0"/>
      <c r="XS110" s="0"/>
      <c r="XT110" s="0"/>
      <c r="XU110" s="0"/>
      <c r="XV110" s="0"/>
      <c r="XW110" s="0"/>
      <c r="XX110" s="0"/>
      <c r="XY110" s="0"/>
      <c r="XZ110" s="0"/>
      <c r="YA110" s="0"/>
      <c r="YB110" s="0"/>
      <c r="YC110" s="0"/>
      <c r="YD110" s="0"/>
      <c r="YE110" s="0"/>
      <c r="YF110" s="0"/>
      <c r="YG110" s="0"/>
      <c r="YH110" s="0"/>
      <c r="YI110" s="0"/>
      <c r="YJ110" s="0"/>
      <c r="YK110" s="0"/>
      <c r="YL110" s="0"/>
      <c r="YM110" s="0"/>
      <c r="YN110" s="0"/>
      <c r="YO110" s="0"/>
      <c r="YP110" s="0"/>
      <c r="YQ110" s="0"/>
      <c r="YR110" s="0"/>
      <c r="YS110" s="0"/>
      <c r="YT110" s="0"/>
      <c r="YU110" s="0"/>
      <c r="YV110" s="0"/>
      <c r="YW110" s="0"/>
      <c r="YX110" s="0"/>
      <c r="YY110" s="0"/>
      <c r="YZ110" s="0"/>
      <c r="ZA110" s="0"/>
      <c r="ZB110" s="0"/>
      <c r="ZC110" s="0"/>
      <c r="ZD110" s="0"/>
      <c r="ZE110" s="0"/>
      <c r="ZF110" s="0"/>
      <c r="ZG110" s="0"/>
      <c r="ZH110" s="0"/>
      <c r="ZI110" s="0"/>
      <c r="ZJ110" s="0"/>
      <c r="ZK110" s="0"/>
      <c r="ZL110" s="0"/>
      <c r="ZM110" s="0"/>
      <c r="ZN110" s="0"/>
      <c r="ZO110" s="0"/>
      <c r="ZP110" s="0"/>
      <c r="ZQ110" s="0"/>
      <c r="ZR110" s="0"/>
      <c r="ZS110" s="0"/>
      <c r="ZT110" s="0"/>
      <c r="ZU110" s="0"/>
      <c r="ZV110" s="0"/>
      <c r="ZW110" s="0"/>
      <c r="ZX110" s="0"/>
      <c r="ZY110" s="0"/>
      <c r="ZZ110" s="0"/>
      <c r="AAA110" s="0"/>
      <c r="AAB110" s="0"/>
      <c r="AAC110" s="0"/>
      <c r="AAD110" s="0"/>
      <c r="AAE110" s="0"/>
      <c r="AAF110" s="0"/>
      <c r="AAG110" s="0"/>
      <c r="AAH110" s="0"/>
      <c r="AAI110" s="0"/>
      <c r="AAJ110" s="0"/>
      <c r="AAK110" s="0"/>
      <c r="AAL110" s="0"/>
      <c r="AAM110" s="0"/>
      <c r="AAN110" s="0"/>
      <c r="AAO110" s="0"/>
      <c r="AAP110" s="0"/>
      <c r="AAQ110" s="0"/>
      <c r="AAR110" s="0"/>
      <c r="AAS110" s="0"/>
      <c r="AAT110" s="0"/>
      <c r="AAU110" s="0"/>
      <c r="AAV110" s="0"/>
      <c r="AAW110" s="0"/>
      <c r="AAX110" s="0"/>
      <c r="AAY110" s="0"/>
      <c r="AAZ110" s="0"/>
      <c r="ABA110" s="0"/>
      <c r="ABB110" s="0"/>
      <c r="ABC110" s="0"/>
      <c r="ABD110" s="0"/>
      <c r="ABE110" s="0"/>
      <c r="ABF110" s="0"/>
      <c r="ABG110" s="0"/>
      <c r="ABH110" s="0"/>
      <c r="ABI110" s="0"/>
      <c r="ABJ110" s="0"/>
      <c r="ABK110" s="0"/>
      <c r="ABL110" s="0"/>
      <c r="ABM110" s="0"/>
      <c r="ABN110" s="0"/>
      <c r="ABO110" s="0"/>
      <c r="ABP110" s="0"/>
      <c r="ABQ110" s="0"/>
      <c r="ABR110" s="0"/>
      <c r="ABS110" s="0"/>
      <c r="ABT110" s="0"/>
      <c r="ABU110" s="0"/>
      <c r="ABV110" s="0"/>
      <c r="ABW110" s="0"/>
      <c r="ABX110" s="0"/>
      <c r="ABY110" s="0"/>
      <c r="ABZ110" s="0"/>
      <c r="ACA110" s="0"/>
      <c r="ACB110" s="0"/>
      <c r="ACC110" s="0"/>
      <c r="ACD110" s="0"/>
      <c r="ACE110" s="0"/>
      <c r="ACF110" s="0"/>
      <c r="ACG110" s="0"/>
      <c r="ACH110" s="0"/>
      <c r="ACI110" s="0"/>
      <c r="ACJ110" s="0"/>
      <c r="ACK110" s="0"/>
      <c r="ACL110" s="0"/>
      <c r="ACM110" s="0"/>
      <c r="ACN110" s="0"/>
      <c r="ACO110" s="0"/>
      <c r="ACP110" s="0"/>
      <c r="ACQ110" s="0"/>
      <c r="ACR110" s="0"/>
      <c r="ACS110" s="0"/>
      <c r="ACT110" s="0"/>
      <c r="ACU110" s="0"/>
      <c r="ACV110" s="0"/>
      <c r="ACW110" s="0"/>
      <c r="ACX110" s="0"/>
      <c r="ACY110" s="0"/>
      <c r="ACZ110" s="0"/>
      <c r="ADA110" s="0"/>
      <c r="ADB110" s="0"/>
      <c r="ADC110" s="0"/>
      <c r="ADD110" s="0"/>
      <c r="ADE110" s="0"/>
      <c r="ADF110" s="0"/>
      <c r="ADG110" s="0"/>
      <c r="ADH110" s="0"/>
      <c r="ADI110" s="0"/>
      <c r="ADJ110" s="0"/>
      <c r="ADK110" s="0"/>
      <c r="ADL110" s="0"/>
      <c r="ADM110" s="0"/>
      <c r="ADN110" s="0"/>
      <c r="ADO110" s="0"/>
      <c r="ADP110" s="0"/>
      <c r="ADQ110" s="0"/>
      <c r="ADR110" s="0"/>
      <c r="ADS110" s="0"/>
      <c r="ADT110" s="0"/>
      <c r="ADU110" s="0"/>
      <c r="ADV110" s="0"/>
      <c r="ADW110" s="0"/>
      <c r="ADX110" s="0"/>
      <c r="ADY110" s="0"/>
      <c r="ADZ110" s="0"/>
      <c r="AEA110" s="0"/>
      <c r="AEB110" s="0"/>
      <c r="AEC110" s="0"/>
      <c r="AED110" s="0"/>
      <c r="AEE110" s="0"/>
      <c r="AEF110" s="0"/>
      <c r="AEG110" s="0"/>
      <c r="AEH110" s="0"/>
      <c r="AEI110" s="0"/>
      <c r="AEJ110" s="0"/>
      <c r="AEK110" s="0"/>
      <c r="AEL110" s="0"/>
      <c r="AEM110" s="0"/>
      <c r="AEN110" s="0"/>
      <c r="AEO110" s="0"/>
      <c r="AEP110" s="0"/>
      <c r="AEQ110" s="0"/>
      <c r="AER110" s="0"/>
      <c r="AES110" s="0"/>
      <c r="AET110" s="0"/>
      <c r="AEU110" s="0"/>
      <c r="AEV110" s="0"/>
      <c r="AEW110" s="0"/>
      <c r="AEX110" s="0"/>
      <c r="AEY110" s="0"/>
      <c r="AEZ110" s="0"/>
      <c r="AFA110" s="0"/>
      <c r="AFB110" s="0"/>
      <c r="AFC110" s="0"/>
      <c r="AFD110" s="0"/>
      <c r="AFE110" s="0"/>
      <c r="AFF110" s="0"/>
      <c r="AFG110" s="0"/>
      <c r="AFH110" s="0"/>
      <c r="AFI110" s="0"/>
      <c r="AFJ110" s="0"/>
      <c r="AFK110" s="0"/>
      <c r="AFL110" s="0"/>
      <c r="AFM110" s="0"/>
      <c r="AFN110" s="0"/>
      <c r="AFO110" s="0"/>
      <c r="AFP110" s="0"/>
      <c r="AFQ110" s="0"/>
      <c r="AFR110" s="0"/>
      <c r="AFS110" s="0"/>
      <c r="AFT110" s="0"/>
      <c r="AFU110" s="0"/>
      <c r="AFV110" s="0"/>
      <c r="AFW110" s="0"/>
      <c r="AFX110" s="0"/>
      <c r="AFY110" s="0"/>
      <c r="AFZ110" s="0"/>
      <c r="AGA110" s="0"/>
      <c r="AGB110" s="0"/>
      <c r="AGC110" s="0"/>
      <c r="AGD110" s="0"/>
      <c r="AGE110" s="0"/>
      <c r="AGF110" s="0"/>
      <c r="AGG110" s="0"/>
      <c r="AGH110" s="0"/>
      <c r="AGI110" s="0"/>
      <c r="AGJ110" s="0"/>
      <c r="AGK110" s="0"/>
      <c r="AGL110" s="0"/>
      <c r="AGM110" s="0"/>
      <c r="AGN110" s="0"/>
      <c r="AGO110" s="0"/>
      <c r="AGP110" s="0"/>
      <c r="AGQ110" s="0"/>
      <c r="AGR110" s="0"/>
      <c r="AGS110" s="0"/>
      <c r="AGT110" s="0"/>
      <c r="AGU110" s="0"/>
      <c r="AGV110" s="0"/>
      <c r="AGW110" s="0"/>
      <c r="AGX110" s="0"/>
      <c r="AGY110" s="0"/>
      <c r="AGZ110" s="0"/>
      <c r="AHA110" s="0"/>
      <c r="AHB110" s="0"/>
      <c r="AHC110" s="0"/>
      <c r="AHD110" s="0"/>
      <c r="AHE110" s="0"/>
      <c r="AHF110" s="0"/>
      <c r="AHG110" s="0"/>
      <c r="AHH110" s="0"/>
      <c r="AHI110" s="0"/>
      <c r="AHJ110" s="0"/>
      <c r="AHK110" s="0"/>
      <c r="AHL110" s="0"/>
      <c r="AHM110" s="0"/>
      <c r="AHN110" s="0"/>
      <c r="AHO110" s="0"/>
      <c r="AHP110" s="0"/>
      <c r="AHQ110" s="0"/>
      <c r="AHR110" s="0"/>
      <c r="AHS110" s="0"/>
      <c r="AHT110" s="0"/>
      <c r="AHU110" s="0"/>
      <c r="AHV110" s="0"/>
      <c r="AHW110" s="0"/>
      <c r="AHX110" s="0"/>
      <c r="AHY110" s="0"/>
      <c r="AHZ110" s="0"/>
      <c r="AIA110" s="0"/>
      <c r="AIB110" s="0"/>
      <c r="AIC110" s="0"/>
      <c r="AID110" s="0"/>
      <c r="AIE110" s="0"/>
      <c r="AIF110" s="0"/>
      <c r="AIG110" s="0"/>
      <c r="AIH110" s="0"/>
      <c r="AII110" s="0"/>
      <c r="AIJ110" s="0"/>
      <c r="AIK110" s="0"/>
      <c r="AIL110" s="0"/>
      <c r="AIM110" s="0"/>
      <c r="AIN110" s="0"/>
      <c r="AIO110" s="0"/>
      <c r="AIP110" s="0"/>
      <c r="AIQ110" s="0"/>
      <c r="AIR110" s="0"/>
      <c r="AIS110" s="0"/>
      <c r="AIT110" s="0"/>
      <c r="AIU110" s="0"/>
      <c r="AIV110" s="0"/>
      <c r="AIW110" s="0"/>
      <c r="AIX110" s="0"/>
      <c r="AIY110" s="0"/>
      <c r="AIZ110" s="0"/>
      <c r="AJA110" s="0"/>
      <c r="AJB110" s="0"/>
      <c r="AJC110" s="0"/>
      <c r="AJD110" s="0"/>
      <c r="AJE110" s="0"/>
      <c r="AJF110" s="0"/>
      <c r="AJG110" s="0"/>
      <c r="AJH110" s="0"/>
      <c r="AJI110" s="0"/>
      <c r="AJJ110" s="0"/>
      <c r="AJK110" s="0"/>
      <c r="AJL110" s="0"/>
      <c r="AJM110" s="0"/>
      <c r="AJN110" s="0"/>
      <c r="AJO110" s="0"/>
      <c r="AJP110" s="0"/>
      <c r="AJQ110" s="0"/>
      <c r="AJR110" s="0"/>
      <c r="AJS110" s="0"/>
      <c r="AJT110" s="0"/>
      <c r="AJU110" s="0"/>
      <c r="AJV110" s="0"/>
      <c r="AJW110" s="0"/>
      <c r="AJX110" s="0"/>
      <c r="AJY110" s="0"/>
      <c r="AJZ110" s="0"/>
      <c r="AKA110" s="0"/>
      <c r="AKB110" s="0"/>
      <c r="AKC110" s="0"/>
      <c r="AKD110" s="0"/>
      <c r="AKE110" s="0"/>
      <c r="AKF110" s="0"/>
      <c r="AKG110" s="0"/>
      <c r="AKH110" s="0"/>
      <c r="AKI110" s="0"/>
      <c r="AKJ110" s="0"/>
      <c r="AKK110" s="0"/>
      <c r="AKL110" s="0"/>
      <c r="AKM110" s="0"/>
      <c r="AKN110" s="0"/>
      <c r="AKO110" s="0"/>
      <c r="AKP110" s="0"/>
      <c r="AKQ110" s="0"/>
      <c r="AKR110" s="0"/>
      <c r="AKS110" s="0"/>
      <c r="AKT110" s="0"/>
      <c r="AKU110" s="0"/>
      <c r="AKV110" s="0"/>
      <c r="AKW110" s="0"/>
      <c r="AKX110" s="0"/>
      <c r="AKY110" s="0"/>
      <c r="AKZ110" s="0"/>
      <c r="ALA110" s="0"/>
      <c r="ALB110" s="0"/>
      <c r="ALC110" s="0"/>
      <c r="ALD110" s="0"/>
      <c r="ALE110" s="0"/>
      <c r="ALF110" s="0"/>
      <c r="ALG110" s="0"/>
      <c r="ALH110" s="0"/>
      <c r="ALI110" s="0"/>
      <c r="ALJ110" s="0"/>
      <c r="ALK110" s="0"/>
      <c r="ALL110" s="0"/>
      <c r="ALM110" s="0"/>
      <c r="ALN110" s="0"/>
      <c r="ALO110" s="0"/>
      <c r="ALP110" s="0"/>
      <c r="ALQ110" s="0"/>
      <c r="ALR110" s="0"/>
      <c r="ALS110" s="0"/>
      <c r="ALT110" s="0"/>
      <c r="ALU110" s="0"/>
      <c r="ALV110" s="0"/>
      <c r="ALW110" s="0"/>
      <c r="ALX110" s="0"/>
      <c r="ALY110" s="0"/>
      <c r="ALZ110" s="0"/>
      <c r="AMA110" s="0"/>
      <c r="AMB110" s="0"/>
      <c r="AMC110" s="0"/>
      <c r="AMD110" s="0"/>
      <c r="AME110" s="0"/>
      <c r="AMF110" s="0"/>
      <c r="AMG110" s="0"/>
      <c r="AMH110" s="0"/>
      <c r="AMI110" s="0"/>
      <c r="AMJ110" s="0"/>
    </row>
    <row r="111" customFormat="false" ht="15.75" hidden="false" customHeight="false" outlineLevel="0" collapsed="false">
      <c r="A111" s="136"/>
      <c r="B111" s="35"/>
      <c r="C111" s="35"/>
      <c r="D111" s="35"/>
      <c r="E111" s="35"/>
      <c r="F111" s="35" t="n">
        <v>1</v>
      </c>
      <c r="G111" s="35" t="n">
        <v>6000</v>
      </c>
      <c r="H111" s="35" t="n">
        <f aca="false">(G111*F111)+1100+600</f>
        <v>7700</v>
      </c>
      <c r="I111" s="36" t="s">
        <v>6229</v>
      </c>
      <c r="J111" s="37" t="n">
        <v>7700</v>
      </c>
      <c r="K111" s="35" t="n">
        <v>0</v>
      </c>
      <c r="L111" s="35"/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0"/>
      <c r="BD111" s="0"/>
      <c r="BE111" s="0"/>
      <c r="BF111" s="0"/>
      <c r="BG111" s="0"/>
      <c r="BH111" s="0"/>
      <c r="BI111" s="0"/>
      <c r="BJ111" s="0"/>
      <c r="BK111" s="0"/>
      <c r="BL111" s="0"/>
      <c r="BM111" s="0"/>
      <c r="BN111" s="0"/>
      <c r="BO111" s="0"/>
      <c r="BP111" s="0"/>
      <c r="BQ111" s="0"/>
      <c r="BR111" s="0"/>
      <c r="BS111" s="0"/>
      <c r="BT111" s="0"/>
      <c r="BU111" s="0"/>
      <c r="BV111" s="0"/>
      <c r="BW111" s="0"/>
      <c r="BX111" s="0"/>
      <c r="BY111" s="0"/>
      <c r="BZ111" s="0"/>
      <c r="CA111" s="0"/>
      <c r="CB111" s="0"/>
      <c r="CC111" s="0"/>
      <c r="CD111" s="0"/>
      <c r="CE111" s="0"/>
      <c r="CF111" s="0"/>
      <c r="CG111" s="0"/>
      <c r="CH111" s="0"/>
      <c r="CI111" s="0"/>
      <c r="CJ111" s="0"/>
      <c r="CK111" s="0"/>
      <c r="CL111" s="0"/>
      <c r="CM111" s="0"/>
      <c r="CN111" s="0"/>
      <c r="CO111" s="0"/>
      <c r="CP111" s="0"/>
      <c r="CQ111" s="0"/>
      <c r="CR111" s="0"/>
      <c r="CS111" s="0"/>
      <c r="CT111" s="0"/>
      <c r="CU111" s="0"/>
      <c r="CV111" s="0"/>
      <c r="CW111" s="0"/>
      <c r="CX111" s="0"/>
      <c r="CY111" s="0"/>
      <c r="CZ111" s="0"/>
      <c r="DA111" s="0"/>
      <c r="DB111" s="0"/>
      <c r="DC111" s="0"/>
      <c r="DD111" s="0"/>
      <c r="DE111" s="0"/>
      <c r="DF111" s="0"/>
      <c r="DG111" s="0"/>
      <c r="DH111" s="0"/>
      <c r="DI111" s="0"/>
      <c r="DJ111" s="0"/>
      <c r="DK111" s="0"/>
      <c r="DL111" s="0"/>
      <c r="DM111" s="0"/>
      <c r="DN111" s="0"/>
      <c r="DO111" s="0"/>
      <c r="DP111" s="0"/>
      <c r="DQ111" s="0"/>
      <c r="DR111" s="0"/>
      <c r="DS111" s="0"/>
      <c r="DT111" s="0"/>
      <c r="DU111" s="0"/>
      <c r="DV111" s="0"/>
      <c r="DW111" s="0"/>
      <c r="DX111" s="0"/>
      <c r="DY111" s="0"/>
      <c r="DZ111" s="0"/>
      <c r="EA111" s="0"/>
      <c r="EB111" s="0"/>
      <c r="EC111" s="0"/>
      <c r="ED111" s="0"/>
      <c r="EE111" s="0"/>
      <c r="EF111" s="0"/>
      <c r="EG111" s="0"/>
      <c r="EH111" s="0"/>
      <c r="EI111" s="0"/>
      <c r="EJ111" s="0"/>
      <c r="EK111" s="0"/>
      <c r="EL111" s="0"/>
      <c r="EM111" s="0"/>
      <c r="EN111" s="0"/>
      <c r="EO111" s="0"/>
      <c r="EP111" s="0"/>
      <c r="EQ111" s="0"/>
      <c r="ER111" s="0"/>
      <c r="ES111" s="0"/>
      <c r="ET111" s="0"/>
      <c r="EU111" s="0"/>
      <c r="EV111" s="0"/>
      <c r="EW111" s="0"/>
      <c r="EX111" s="0"/>
      <c r="EY111" s="0"/>
      <c r="EZ111" s="0"/>
      <c r="FA111" s="0"/>
      <c r="FB111" s="0"/>
      <c r="FC111" s="0"/>
      <c r="FD111" s="0"/>
      <c r="FE111" s="0"/>
      <c r="FF111" s="0"/>
      <c r="FG111" s="0"/>
      <c r="FH111" s="0"/>
      <c r="FI111" s="0"/>
      <c r="FJ111" s="0"/>
      <c r="FK111" s="0"/>
      <c r="FL111" s="0"/>
      <c r="FM111" s="0"/>
      <c r="FN111" s="0"/>
      <c r="FO111" s="0"/>
      <c r="FP111" s="0"/>
      <c r="FQ111" s="0"/>
      <c r="FR111" s="0"/>
      <c r="FS111" s="0"/>
      <c r="FT111" s="0"/>
      <c r="FU111" s="0"/>
      <c r="FV111" s="0"/>
      <c r="FW111" s="0"/>
      <c r="FX111" s="0"/>
      <c r="FY111" s="0"/>
      <c r="FZ111" s="0"/>
      <c r="GA111" s="0"/>
      <c r="GB111" s="0"/>
      <c r="GC111" s="0"/>
      <c r="GD111" s="0"/>
      <c r="GE111" s="0"/>
      <c r="GF111" s="0"/>
      <c r="GG111" s="0"/>
      <c r="GH111" s="0"/>
      <c r="GI111" s="0"/>
      <c r="GJ111" s="0"/>
      <c r="GK111" s="0"/>
      <c r="GL111" s="0"/>
      <c r="GM111" s="0"/>
      <c r="GN111" s="0"/>
      <c r="GO111" s="0"/>
      <c r="GP111" s="0"/>
      <c r="GQ111" s="0"/>
      <c r="GR111" s="0"/>
      <c r="GS111" s="0"/>
      <c r="GT111" s="0"/>
      <c r="GU111" s="0"/>
      <c r="GV111" s="0"/>
      <c r="GW111" s="0"/>
      <c r="GX111" s="0"/>
      <c r="GY111" s="0"/>
      <c r="GZ111" s="0"/>
      <c r="HA111" s="0"/>
      <c r="HB111" s="0"/>
      <c r="HC111" s="0"/>
      <c r="HD111" s="0"/>
      <c r="HE111" s="0"/>
      <c r="HF111" s="0"/>
      <c r="HG111" s="0"/>
      <c r="HH111" s="0"/>
      <c r="HI111" s="0"/>
      <c r="HJ111" s="0"/>
      <c r="HK111" s="0"/>
      <c r="HL111" s="0"/>
      <c r="HM111" s="0"/>
      <c r="HN111" s="0"/>
      <c r="HO111" s="0"/>
      <c r="HP111" s="0"/>
      <c r="HQ111" s="0"/>
      <c r="HR111" s="0"/>
      <c r="HS111" s="0"/>
      <c r="HT111" s="0"/>
      <c r="HU111" s="0"/>
      <c r="HV111" s="0"/>
      <c r="HW111" s="0"/>
      <c r="HX111" s="0"/>
      <c r="HY111" s="0"/>
      <c r="HZ111" s="0"/>
      <c r="IA111" s="0"/>
      <c r="IB111" s="0"/>
      <c r="IC111" s="0"/>
      <c r="ID111" s="0"/>
      <c r="IE111" s="0"/>
      <c r="IF111" s="0"/>
      <c r="IG111" s="0"/>
      <c r="IH111" s="0"/>
      <c r="II111" s="0"/>
      <c r="IJ111" s="0"/>
      <c r="IK111" s="0"/>
      <c r="IL111" s="0"/>
      <c r="IM111" s="0"/>
      <c r="IN111" s="0"/>
      <c r="IO111" s="0"/>
      <c r="IP111" s="0"/>
      <c r="IQ111" s="0"/>
      <c r="IR111" s="0"/>
      <c r="IS111" s="0"/>
      <c r="IT111" s="0"/>
      <c r="IU111" s="0"/>
      <c r="IV111" s="0"/>
      <c r="IW111" s="0"/>
      <c r="IX111" s="0"/>
      <c r="IY111" s="0"/>
      <c r="IZ111" s="0"/>
      <c r="JA111" s="0"/>
      <c r="JB111" s="0"/>
      <c r="JC111" s="0"/>
      <c r="JD111" s="0"/>
      <c r="JE111" s="0"/>
      <c r="JF111" s="0"/>
      <c r="JG111" s="0"/>
      <c r="JH111" s="0"/>
      <c r="JI111" s="0"/>
      <c r="JJ111" s="0"/>
      <c r="JK111" s="0"/>
      <c r="JL111" s="0"/>
      <c r="JM111" s="0"/>
      <c r="JN111" s="0"/>
      <c r="JO111" s="0"/>
      <c r="JP111" s="0"/>
      <c r="JQ111" s="0"/>
      <c r="JR111" s="0"/>
      <c r="JS111" s="0"/>
      <c r="JT111" s="0"/>
      <c r="JU111" s="0"/>
      <c r="JV111" s="0"/>
      <c r="JW111" s="0"/>
      <c r="JX111" s="0"/>
      <c r="JY111" s="0"/>
      <c r="JZ111" s="0"/>
      <c r="KA111" s="0"/>
      <c r="KB111" s="0"/>
      <c r="KC111" s="0"/>
      <c r="KD111" s="0"/>
      <c r="KE111" s="0"/>
      <c r="KF111" s="0"/>
      <c r="KG111" s="0"/>
      <c r="KH111" s="0"/>
      <c r="KI111" s="0"/>
      <c r="KJ111" s="0"/>
      <c r="KK111" s="0"/>
      <c r="KL111" s="0"/>
      <c r="KM111" s="0"/>
      <c r="KN111" s="0"/>
      <c r="KO111" s="0"/>
      <c r="KP111" s="0"/>
      <c r="KQ111" s="0"/>
      <c r="KR111" s="0"/>
      <c r="KS111" s="0"/>
      <c r="KT111" s="0"/>
      <c r="KU111" s="0"/>
      <c r="KV111" s="0"/>
      <c r="KW111" s="0"/>
      <c r="KX111" s="0"/>
      <c r="KY111" s="0"/>
      <c r="KZ111" s="0"/>
      <c r="LA111" s="0"/>
      <c r="LB111" s="0"/>
      <c r="LC111" s="0"/>
      <c r="LD111" s="0"/>
      <c r="LE111" s="0"/>
      <c r="LF111" s="0"/>
      <c r="LG111" s="0"/>
      <c r="LH111" s="0"/>
      <c r="LI111" s="0"/>
      <c r="LJ111" s="0"/>
      <c r="LK111" s="0"/>
      <c r="LL111" s="0"/>
      <c r="LM111" s="0"/>
      <c r="LN111" s="0"/>
      <c r="LO111" s="0"/>
      <c r="LP111" s="0"/>
      <c r="LQ111" s="0"/>
      <c r="LR111" s="0"/>
      <c r="LS111" s="0"/>
      <c r="LT111" s="0"/>
      <c r="LU111" s="0"/>
      <c r="LV111" s="0"/>
      <c r="LW111" s="0"/>
      <c r="LX111" s="0"/>
      <c r="LY111" s="0"/>
      <c r="LZ111" s="0"/>
      <c r="MA111" s="0"/>
      <c r="MB111" s="0"/>
      <c r="MC111" s="0"/>
      <c r="MD111" s="0"/>
      <c r="ME111" s="0"/>
      <c r="MF111" s="0"/>
      <c r="MG111" s="0"/>
      <c r="MH111" s="0"/>
      <c r="MI111" s="0"/>
      <c r="MJ111" s="0"/>
      <c r="MK111" s="0"/>
      <c r="ML111" s="0"/>
      <c r="MM111" s="0"/>
      <c r="MN111" s="0"/>
      <c r="MO111" s="0"/>
      <c r="MP111" s="0"/>
      <c r="MQ111" s="0"/>
      <c r="MR111" s="0"/>
      <c r="MS111" s="0"/>
      <c r="MT111" s="0"/>
      <c r="MU111" s="0"/>
      <c r="MV111" s="0"/>
      <c r="MW111" s="0"/>
      <c r="MX111" s="0"/>
      <c r="MY111" s="0"/>
      <c r="MZ111" s="0"/>
      <c r="NA111" s="0"/>
      <c r="NB111" s="0"/>
      <c r="NC111" s="0"/>
      <c r="ND111" s="0"/>
      <c r="NE111" s="0"/>
      <c r="NF111" s="0"/>
      <c r="NG111" s="0"/>
      <c r="NH111" s="0"/>
      <c r="NI111" s="0"/>
      <c r="NJ111" s="0"/>
      <c r="NK111" s="0"/>
      <c r="NL111" s="0"/>
      <c r="NM111" s="0"/>
      <c r="NN111" s="0"/>
      <c r="NO111" s="0"/>
      <c r="NP111" s="0"/>
      <c r="NQ111" s="0"/>
      <c r="NR111" s="0"/>
      <c r="NS111" s="0"/>
      <c r="NT111" s="0"/>
      <c r="NU111" s="0"/>
      <c r="NV111" s="0"/>
      <c r="NW111" s="0"/>
      <c r="NX111" s="0"/>
      <c r="NY111" s="0"/>
      <c r="NZ111" s="0"/>
      <c r="OA111" s="0"/>
      <c r="OB111" s="0"/>
      <c r="OC111" s="0"/>
      <c r="OD111" s="0"/>
      <c r="OE111" s="0"/>
      <c r="OF111" s="0"/>
      <c r="OG111" s="0"/>
      <c r="OH111" s="0"/>
      <c r="OI111" s="0"/>
      <c r="OJ111" s="0"/>
      <c r="OK111" s="0"/>
      <c r="OL111" s="0"/>
      <c r="OM111" s="0"/>
      <c r="ON111" s="0"/>
      <c r="OO111" s="0"/>
      <c r="OP111" s="0"/>
      <c r="OQ111" s="0"/>
      <c r="OR111" s="0"/>
      <c r="OS111" s="0"/>
      <c r="OT111" s="0"/>
      <c r="OU111" s="0"/>
      <c r="OV111" s="0"/>
      <c r="OW111" s="0"/>
      <c r="OX111" s="0"/>
      <c r="OY111" s="0"/>
      <c r="OZ111" s="0"/>
      <c r="PA111" s="0"/>
      <c r="PB111" s="0"/>
      <c r="PC111" s="0"/>
      <c r="PD111" s="0"/>
      <c r="PE111" s="0"/>
      <c r="PF111" s="0"/>
      <c r="PG111" s="0"/>
      <c r="PH111" s="0"/>
      <c r="PI111" s="0"/>
      <c r="PJ111" s="0"/>
      <c r="PK111" s="0"/>
      <c r="PL111" s="0"/>
      <c r="PM111" s="0"/>
      <c r="PN111" s="0"/>
      <c r="PO111" s="0"/>
      <c r="PP111" s="0"/>
      <c r="PQ111" s="0"/>
      <c r="PR111" s="0"/>
      <c r="PS111" s="0"/>
      <c r="PT111" s="0"/>
      <c r="PU111" s="0"/>
      <c r="PV111" s="0"/>
      <c r="PW111" s="0"/>
      <c r="PX111" s="0"/>
      <c r="PY111" s="0"/>
      <c r="PZ111" s="0"/>
      <c r="QA111" s="0"/>
      <c r="QB111" s="0"/>
      <c r="QC111" s="0"/>
      <c r="QD111" s="0"/>
      <c r="QE111" s="0"/>
      <c r="QF111" s="0"/>
      <c r="QG111" s="0"/>
      <c r="QH111" s="0"/>
      <c r="QI111" s="0"/>
      <c r="QJ111" s="0"/>
      <c r="QK111" s="0"/>
      <c r="QL111" s="0"/>
      <c r="QM111" s="0"/>
      <c r="QN111" s="0"/>
      <c r="QO111" s="0"/>
      <c r="QP111" s="0"/>
      <c r="QQ111" s="0"/>
      <c r="QR111" s="0"/>
      <c r="QS111" s="0"/>
      <c r="QT111" s="0"/>
      <c r="QU111" s="0"/>
      <c r="QV111" s="0"/>
      <c r="QW111" s="0"/>
      <c r="QX111" s="0"/>
      <c r="QY111" s="0"/>
      <c r="QZ111" s="0"/>
      <c r="RA111" s="0"/>
      <c r="RB111" s="0"/>
      <c r="RC111" s="0"/>
      <c r="RD111" s="0"/>
      <c r="RE111" s="0"/>
      <c r="RF111" s="0"/>
      <c r="RG111" s="0"/>
      <c r="RH111" s="0"/>
      <c r="RI111" s="0"/>
      <c r="RJ111" s="0"/>
      <c r="RK111" s="0"/>
      <c r="RL111" s="0"/>
      <c r="RM111" s="0"/>
      <c r="RN111" s="0"/>
      <c r="RO111" s="0"/>
      <c r="RP111" s="0"/>
      <c r="RQ111" s="0"/>
      <c r="RR111" s="0"/>
      <c r="RS111" s="0"/>
      <c r="RT111" s="0"/>
      <c r="RU111" s="0"/>
      <c r="RV111" s="0"/>
      <c r="RW111" s="0"/>
      <c r="RX111" s="0"/>
      <c r="RY111" s="0"/>
      <c r="RZ111" s="0"/>
      <c r="SA111" s="0"/>
      <c r="SB111" s="0"/>
      <c r="SC111" s="0"/>
      <c r="SD111" s="0"/>
      <c r="SE111" s="0"/>
      <c r="SF111" s="0"/>
      <c r="SG111" s="0"/>
      <c r="SH111" s="0"/>
      <c r="SI111" s="0"/>
      <c r="SJ111" s="0"/>
      <c r="SK111" s="0"/>
      <c r="SL111" s="0"/>
      <c r="SM111" s="0"/>
      <c r="SN111" s="0"/>
      <c r="SO111" s="0"/>
      <c r="SP111" s="0"/>
      <c r="SQ111" s="0"/>
      <c r="SR111" s="0"/>
      <c r="SS111" s="0"/>
      <c r="ST111" s="0"/>
      <c r="SU111" s="0"/>
      <c r="SV111" s="0"/>
      <c r="SW111" s="0"/>
      <c r="SX111" s="0"/>
      <c r="SY111" s="0"/>
      <c r="SZ111" s="0"/>
      <c r="TA111" s="0"/>
      <c r="TB111" s="0"/>
      <c r="TC111" s="0"/>
      <c r="TD111" s="0"/>
      <c r="TE111" s="0"/>
      <c r="TF111" s="0"/>
      <c r="TG111" s="0"/>
      <c r="TH111" s="0"/>
      <c r="TI111" s="0"/>
      <c r="TJ111" s="0"/>
      <c r="TK111" s="0"/>
      <c r="TL111" s="0"/>
      <c r="TM111" s="0"/>
      <c r="TN111" s="0"/>
      <c r="TO111" s="0"/>
      <c r="TP111" s="0"/>
      <c r="TQ111" s="0"/>
      <c r="TR111" s="0"/>
      <c r="TS111" s="0"/>
      <c r="TT111" s="0"/>
      <c r="TU111" s="0"/>
      <c r="TV111" s="0"/>
      <c r="TW111" s="0"/>
      <c r="TX111" s="0"/>
      <c r="TY111" s="0"/>
      <c r="TZ111" s="0"/>
      <c r="UA111" s="0"/>
      <c r="UB111" s="0"/>
      <c r="UC111" s="0"/>
      <c r="UD111" s="0"/>
      <c r="UE111" s="0"/>
      <c r="UF111" s="0"/>
      <c r="UG111" s="0"/>
      <c r="UH111" s="0"/>
      <c r="UI111" s="0"/>
      <c r="UJ111" s="0"/>
      <c r="UK111" s="0"/>
      <c r="UL111" s="0"/>
      <c r="UM111" s="0"/>
      <c r="UN111" s="0"/>
      <c r="UO111" s="0"/>
      <c r="UP111" s="0"/>
      <c r="UQ111" s="0"/>
      <c r="UR111" s="0"/>
      <c r="US111" s="0"/>
      <c r="UT111" s="0"/>
      <c r="UU111" s="0"/>
      <c r="UV111" s="0"/>
      <c r="UW111" s="0"/>
      <c r="UX111" s="0"/>
      <c r="UY111" s="0"/>
      <c r="UZ111" s="0"/>
      <c r="VA111" s="0"/>
      <c r="VB111" s="0"/>
      <c r="VC111" s="0"/>
      <c r="VD111" s="0"/>
      <c r="VE111" s="0"/>
      <c r="VF111" s="0"/>
      <c r="VG111" s="0"/>
      <c r="VH111" s="0"/>
      <c r="VI111" s="0"/>
      <c r="VJ111" s="0"/>
      <c r="VK111" s="0"/>
      <c r="VL111" s="0"/>
      <c r="VM111" s="0"/>
      <c r="VN111" s="0"/>
      <c r="VO111" s="0"/>
      <c r="VP111" s="0"/>
      <c r="VQ111" s="0"/>
      <c r="VR111" s="0"/>
      <c r="VS111" s="0"/>
      <c r="VT111" s="0"/>
      <c r="VU111" s="0"/>
      <c r="VV111" s="0"/>
      <c r="VW111" s="0"/>
      <c r="VX111" s="0"/>
      <c r="VY111" s="0"/>
      <c r="VZ111" s="0"/>
      <c r="WA111" s="0"/>
      <c r="WB111" s="0"/>
      <c r="WC111" s="0"/>
      <c r="WD111" s="0"/>
      <c r="WE111" s="0"/>
      <c r="WF111" s="0"/>
      <c r="WG111" s="0"/>
      <c r="WH111" s="0"/>
      <c r="WI111" s="0"/>
      <c r="WJ111" s="0"/>
      <c r="WK111" s="0"/>
      <c r="WL111" s="0"/>
      <c r="WM111" s="0"/>
      <c r="WN111" s="0"/>
      <c r="WO111" s="0"/>
      <c r="WP111" s="0"/>
      <c r="WQ111" s="0"/>
      <c r="WR111" s="0"/>
      <c r="WS111" s="0"/>
      <c r="WT111" s="0"/>
      <c r="WU111" s="0"/>
      <c r="WV111" s="0"/>
      <c r="WW111" s="0"/>
      <c r="WX111" s="0"/>
      <c r="WY111" s="0"/>
      <c r="WZ111" s="0"/>
      <c r="XA111" s="0"/>
      <c r="XB111" s="0"/>
      <c r="XC111" s="0"/>
      <c r="XD111" s="0"/>
      <c r="XE111" s="0"/>
      <c r="XF111" s="0"/>
      <c r="XG111" s="0"/>
      <c r="XH111" s="0"/>
      <c r="XI111" s="0"/>
      <c r="XJ111" s="0"/>
      <c r="XK111" s="0"/>
      <c r="XL111" s="0"/>
      <c r="XM111" s="0"/>
      <c r="XN111" s="0"/>
      <c r="XO111" s="0"/>
      <c r="XP111" s="0"/>
      <c r="XQ111" s="0"/>
      <c r="XR111" s="0"/>
      <c r="XS111" s="0"/>
      <c r="XT111" s="0"/>
      <c r="XU111" s="0"/>
      <c r="XV111" s="0"/>
      <c r="XW111" s="0"/>
      <c r="XX111" s="0"/>
      <c r="XY111" s="0"/>
      <c r="XZ111" s="0"/>
      <c r="YA111" s="0"/>
      <c r="YB111" s="0"/>
      <c r="YC111" s="0"/>
      <c r="YD111" s="0"/>
      <c r="YE111" s="0"/>
      <c r="YF111" s="0"/>
      <c r="YG111" s="0"/>
      <c r="YH111" s="0"/>
      <c r="YI111" s="0"/>
      <c r="YJ111" s="0"/>
      <c r="YK111" s="0"/>
      <c r="YL111" s="0"/>
      <c r="YM111" s="0"/>
      <c r="YN111" s="0"/>
      <c r="YO111" s="0"/>
      <c r="YP111" s="0"/>
      <c r="YQ111" s="0"/>
      <c r="YR111" s="0"/>
      <c r="YS111" s="0"/>
      <c r="YT111" s="0"/>
      <c r="YU111" s="0"/>
      <c r="YV111" s="0"/>
      <c r="YW111" s="0"/>
      <c r="YX111" s="0"/>
      <c r="YY111" s="0"/>
      <c r="YZ111" s="0"/>
      <c r="ZA111" s="0"/>
      <c r="ZB111" s="0"/>
      <c r="ZC111" s="0"/>
      <c r="ZD111" s="0"/>
      <c r="ZE111" s="0"/>
      <c r="ZF111" s="0"/>
      <c r="ZG111" s="0"/>
      <c r="ZH111" s="0"/>
      <c r="ZI111" s="0"/>
      <c r="ZJ111" s="0"/>
      <c r="ZK111" s="0"/>
      <c r="ZL111" s="0"/>
      <c r="ZM111" s="0"/>
      <c r="ZN111" s="0"/>
      <c r="ZO111" s="0"/>
      <c r="ZP111" s="0"/>
      <c r="ZQ111" s="0"/>
      <c r="ZR111" s="0"/>
      <c r="ZS111" s="0"/>
      <c r="ZT111" s="0"/>
      <c r="ZU111" s="0"/>
      <c r="ZV111" s="0"/>
      <c r="ZW111" s="0"/>
      <c r="ZX111" s="0"/>
      <c r="ZY111" s="0"/>
      <c r="ZZ111" s="0"/>
      <c r="AAA111" s="0"/>
      <c r="AAB111" s="0"/>
      <c r="AAC111" s="0"/>
      <c r="AAD111" s="0"/>
      <c r="AAE111" s="0"/>
      <c r="AAF111" s="0"/>
      <c r="AAG111" s="0"/>
      <c r="AAH111" s="0"/>
      <c r="AAI111" s="0"/>
      <c r="AAJ111" s="0"/>
      <c r="AAK111" s="0"/>
      <c r="AAL111" s="0"/>
      <c r="AAM111" s="0"/>
      <c r="AAN111" s="0"/>
      <c r="AAO111" s="0"/>
      <c r="AAP111" s="0"/>
      <c r="AAQ111" s="0"/>
      <c r="AAR111" s="0"/>
      <c r="AAS111" s="0"/>
      <c r="AAT111" s="0"/>
      <c r="AAU111" s="0"/>
      <c r="AAV111" s="0"/>
      <c r="AAW111" s="0"/>
      <c r="AAX111" s="0"/>
      <c r="AAY111" s="0"/>
      <c r="AAZ111" s="0"/>
      <c r="ABA111" s="0"/>
      <c r="ABB111" s="0"/>
      <c r="ABC111" s="0"/>
      <c r="ABD111" s="0"/>
      <c r="ABE111" s="0"/>
      <c r="ABF111" s="0"/>
      <c r="ABG111" s="0"/>
      <c r="ABH111" s="0"/>
      <c r="ABI111" s="0"/>
      <c r="ABJ111" s="0"/>
      <c r="ABK111" s="0"/>
      <c r="ABL111" s="0"/>
      <c r="ABM111" s="0"/>
      <c r="ABN111" s="0"/>
      <c r="ABO111" s="0"/>
      <c r="ABP111" s="0"/>
      <c r="ABQ111" s="0"/>
      <c r="ABR111" s="0"/>
      <c r="ABS111" s="0"/>
      <c r="ABT111" s="0"/>
      <c r="ABU111" s="0"/>
      <c r="ABV111" s="0"/>
      <c r="ABW111" s="0"/>
      <c r="ABX111" s="0"/>
      <c r="ABY111" s="0"/>
      <c r="ABZ111" s="0"/>
      <c r="ACA111" s="0"/>
      <c r="ACB111" s="0"/>
      <c r="ACC111" s="0"/>
      <c r="ACD111" s="0"/>
      <c r="ACE111" s="0"/>
      <c r="ACF111" s="0"/>
      <c r="ACG111" s="0"/>
      <c r="ACH111" s="0"/>
      <c r="ACI111" s="0"/>
      <c r="ACJ111" s="0"/>
      <c r="ACK111" s="0"/>
      <c r="ACL111" s="0"/>
      <c r="ACM111" s="0"/>
      <c r="ACN111" s="0"/>
      <c r="ACO111" s="0"/>
      <c r="ACP111" s="0"/>
      <c r="ACQ111" s="0"/>
      <c r="ACR111" s="0"/>
      <c r="ACS111" s="0"/>
      <c r="ACT111" s="0"/>
      <c r="ACU111" s="0"/>
      <c r="ACV111" s="0"/>
      <c r="ACW111" s="0"/>
      <c r="ACX111" s="0"/>
      <c r="ACY111" s="0"/>
      <c r="ACZ111" s="0"/>
      <c r="ADA111" s="0"/>
      <c r="ADB111" s="0"/>
      <c r="ADC111" s="0"/>
      <c r="ADD111" s="0"/>
      <c r="ADE111" s="0"/>
      <c r="ADF111" s="0"/>
      <c r="ADG111" s="0"/>
      <c r="ADH111" s="0"/>
      <c r="ADI111" s="0"/>
      <c r="ADJ111" s="0"/>
      <c r="ADK111" s="0"/>
      <c r="ADL111" s="0"/>
      <c r="ADM111" s="0"/>
      <c r="ADN111" s="0"/>
      <c r="ADO111" s="0"/>
      <c r="ADP111" s="0"/>
      <c r="ADQ111" s="0"/>
      <c r="ADR111" s="0"/>
      <c r="ADS111" s="0"/>
      <c r="ADT111" s="0"/>
      <c r="ADU111" s="0"/>
      <c r="ADV111" s="0"/>
      <c r="ADW111" s="0"/>
      <c r="ADX111" s="0"/>
      <c r="ADY111" s="0"/>
      <c r="ADZ111" s="0"/>
      <c r="AEA111" s="0"/>
      <c r="AEB111" s="0"/>
      <c r="AEC111" s="0"/>
      <c r="AED111" s="0"/>
      <c r="AEE111" s="0"/>
      <c r="AEF111" s="0"/>
      <c r="AEG111" s="0"/>
      <c r="AEH111" s="0"/>
      <c r="AEI111" s="0"/>
      <c r="AEJ111" s="0"/>
      <c r="AEK111" s="0"/>
      <c r="AEL111" s="0"/>
      <c r="AEM111" s="0"/>
      <c r="AEN111" s="0"/>
      <c r="AEO111" s="0"/>
      <c r="AEP111" s="0"/>
      <c r="AEQ111" s="0"/>
      <c r="AER111" s="0"/>
      <c r="AES111" s="0"/>
      <c r="AET111" s="0"/>
      <c r="AEU111" s="0"/>
      <c r="AEV111" s="0"/>
      <c r="AEW111" s="0"/>
      <c r="AEX111" s="0"/>
      <c r="AEY111" s="0"/>
      <c r="AEZ111" s="0"/>
      <c r="AFA111" s="0"/>
      <c r="AFB111" s="0"/>
      <c r="AFC111" s="0"/>
      <c r="AFD111" s="0"/>
      <c r="AFE111" s="0"/>
      <c r="AFF111" s="0"/>
      <c r="AFG111" s="0"/>
      <c r="AFH111" s="0"/>
      <c r="AFI111" s="0"/>
      <c r="AFJ111" s="0"/>
      <c r="AFK111" s="0"/>
      <c r="AFL111" s="0"/>
      <c r="AFM111" s="0"/>
      <c r="AFN111" s="0"/>
      <c r="AFO111" s="0"/>
      <c r="AFP111" s="0"/>
      <c r="AFQ111" s="0"/>
      <c r="AFR111" s="0"/>
      <c r="AFS111" s="0"/>
      <c r="AFT111" s="0"/>
      <c r="AFU111" s="0"/>
      <c r="AFV111" s="0"/>
      <c r="AFW111" s="0"/>
      <c r="AFX111" s="0"/>
      <c r="AFY111" s="0"/>
      <c r="AFZ111" s="0"/>
      <c r="AGA111" s="0"/>
      <c r="AGB111" s="0"/>
      <c r="AGC111" s="0"/>
      <c r="AGD111" s="0"/>
      <c r="AGE111" s="0"/>
      <c r="AGF111" s="0"/>
      <c r="AGG111" s="0"/>
      <c r="AGH111" s="0"/>
      <c r="AGI111" s="0"/>
      <c r="AGJ111" s="0"/>
      <c r="AGK111" s="0"/>
      <c r="AGL111" s="0"/>
      <c r="AGM111" s="0"/>
      <c r="AGN111" s="0"/>
      <c r="AGO111" s="0"/>
      <c r="AGP111" s="0"/>
      <c r="AGQ111" s="0"/>
      <c r="AGR111" s="0"/>
      <c r="AGS111" s="0"/>
      <c r="AGT111" s="0"/>
      <c r="AGU111" s="0"/>
      <c r="AGV111" s="0"/>
      <c r="AGW111" s="0"/>
      <c r="AGX111" s="0"/>
      <c r="AGY111" s="0"/>
      <c r="AGZ111" s="0"/>
      <c r="AHA111" s="0"/>
      <c r="AHB111" s="0"/>
      <c r="AHC111" s="0"/>
      <c r="AHD111" s="0"/>
      <c r="AHE111" s="0"/>
      <c r="AHF111" s="0"/>
      <c r="AHG111" s="0"/>
      <c r="AHH111" s="0"/>
      <c r="AHI111" s="0"/>
      <c r="AHJ111" s="0"/>
      <c r="AHK111" s="0"/>
      <c r="AHL111" s="0"/>
      <c r="AHM111" s="0"/>
      <c r="AHN111" s="0"/>
      <c r="AHO111" s="0"/>
      <c r="AHP111" s="0"/>
      <c r="AHQ111" s="0"/>
      <c r="AHR111" s="0"/>
      <c r="AHS111" s="0"/>
      <c r="AHT111" s="0"/>
      <c r="AHU111" s="0"/>
      <c r="AHV111" s="0"/>
      <c r="AHW111" s="0"/>
      <c r="AHX111" s="0"/>
      <c r="AHY111" s="0"/>
      <c r="AHZ111" s="0"/>
      <c r="AIA111" s="0"/>
      <c r="AIB111" s="0"/>
      <c r="AIC111" s="0"/>
      <c r="AID111" s="0"/>
      <c r="AIE111" s="0"/>
      <c r="AIF111" s="0"/>
      <c r="AIG111" s="0"/>
      <c r="AIH111" s="0"/>
      <c r="AII111" s="0"/>
      <c r="AIJ111" s="0"/>
      <c r="AIK111" s="0"/>
      <c r="AIL111" s="0"/>
      <c r="AIM111" s="0"/>
      <c r="AIN111" s="0"/>
      <c r="AIO111" s="0"/>
      <c r="AIP111" s="0"/>
      <c r="AIQ111" s="0"/>
      <c r="AIR111" s="0"/>
      <c r="AIS111" s="0"/>
      <c r="AIT111" s="0"/>
      <c r="AIU111" s="0"/>
      <c r="AIV111" s="0"/>
      <c r="AIW111" s="0"/>
      <c r="AIX111" s="0"/>
      <c r="AIY111" s="0"/>
      <c r="AIZ111" s="0"/>
      <c r="AJA111" s="0"/>
      <c r="AJB111" s="0"/>
      <c r="AJC111" s="0"/>
      <c r="AJD111" s="0"/>
      <c r="AJE111" s="0"/>
      <c r="AJF111" s="0"/>
      <c r="AJG111" s="0"/>
      <c r="AJH111" s="0"/>
      <c r="AJI111" s="0"/>
      <c r="AJJ111" s="0"/>
      <c r="AJK111" s="0"/>
      <c r="AJL111" s="0"/>
      <c r="AJM111" s="0"/>
      <c r="AJN111" s="0"/>
      <c r="AJO111" s="0"/>
      <c r="AJP111" s="0"/>
      <c r="AJQ111" s="0"/>
      <c r="AJR111" s="0"/>
      <c r="AJS111" s="0"/>
      <c r="AJT111" s="0"/>
      <c r="AJU111" s="0"/>
      <c r="AJV111" s="0"/>
      <c r="AJW111" s="0"/>
      <c r="AJX111" s="0"/>
      <c r="AJY111" s="0"/>
      <c r="AJZ111" s="0"/>
      <c r="AKA111" s="0"/>
      <c r="AKB111" s="0"/>
      <c r="AKC111" s="0"/>
      <c r="AKD111" s="0"/>
      <c r="AKE111" s="0"/>
      <c r="AKF111" s="0"/>
      <c r="AKG111" s="0"/>
      <c r="AKH111" s="0"/>
      <c r="AKI111" s="0"/>
      <c r="AKJ111" s="0"/>
      <c r="AKK111" s="0"/>
      <c r="AKL111" s="0"/>
      <c r="AKM111" s="0"/>
      <c r="AKN111" s="0"/>
      <c r="AKO111" s="0"/>
      <c r="AKP111" s="0"/>
      <c r="AKQ111" s="0"/>
      <c r="AKR111" s="0"/>
      <c r="AKS111" s="0"/>
      <c r="AKT111" s="0"/>
      <c r="AKU111" s="0"/>
      <c r="AKV111" s="0"/>
      <c r="AKW111" s="0"/>
      <c r="AKX111" s="0"/>
      <c r="AKY111" s="0"/>
      <c r="AKZ111" s="0"/>
      <c r="ALA111" s="0"/>
      <c r="ALB111" s="0"/>
      <c r="ALC111" s="0"/>
      <c r="ALD111" s="0"/>
      <c r="ALE111" s="0"/>
      <c r="ALF111" s="0"/>
      <c r="ALG111" s="0"/>
      <c r="ALH111" s="0"/>
      <c r="ALI111" s="0"/>
      <c r="ALJ111" s="0"/>
      <c r="ALK111" s="0"/>
      <c r="ALL111" s="0"/>
      <c r="ALM111" s="0"/>
      <c r="ALN111" s="0"/>
      <c r="ALO111" s="0"/>
      <c r="ALP111" s="0"/>
      <c r="ALQ111" s="0"/>
      <c r="ALR111" s="0"/>
      <c r="ALS111" s="0"/>
      <c r="ALT111" s="0"/>
      <c r="ALU111" s="0"/>
      <c r="ALV111" s="0"/>
      <c r="ALW111" s="0"/>
      <c r="ALX111" s="0"/>
      <c r="ALY111" s="0"/>
      <c r="ALZ111" s="0"/>
      <c r="AMA111" s="0"/>
      <c r="AMB111" s="0"/>
      <c r="AMC111" s="0"/>
      <c r="AMD111" s="0"/>
      <c r="AME111" s="0"/>
      <c r="AMF111" s="0"/>
      <c r="AMG111" s="0"/>
      <c r="AMH111" s="0"/>
      <c r="AMI111" s="0"/>
      <c r="AMJ111" s="0"/>
    </row>
    <row r="112" customFormat="false" ht="15.75" hidden="false" customHeight="false" outlineLevel="0" collapsed="false">
      <c r="A112" s="136" t="s">
        <v>5370</v>
      </c>
      <c r="B112" s="35" t="s">
        <v>5371</v>
      </c>
      <c r="C112" s="35" t="s">
        <v>166</v>
      </c>
      <c r="D112" s="35" t="s">
        <v>142</v>
      </c>
      <c r="E112" s="35" t="n">
        <v>18860.5</v>
      </c>
      <c r="F112" s="35" t="n">
        <v>3</v>
      </c>
      <c r="G112" s="35" t="n">
        <v>3853.5</v>
      </c>
      <c r="H112" s="35" t="n">
        <f aca="false">G112*F112</f>
        <v>11560.5</v>
      </c>
      <c r="I112" s="36" t="s">
        <v>5372</v>
      </c>
      <c r="J112" s="37" t="n">
        <v>11560.5</v>
      </c>
      <c r="K112" s="35" t="n">
        <f aca="false">H112+H113-J112-J113</f>
        <v>0</v>
      </c>
      <c r="L112" s="35"/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0"/>
      <c r="BD112" s="0"/>
      <c r="BE112" s="0"/>
      <c r="BF112" s="0"/>
      <c r="BG112" s="0"/>
      <c r="BH112" s="0"/>
      <c r="BI112" s="0"/>
      <c r="BJ112" s="0"/>
      <c r="BK112" s="0"/>
      <c r="BL112" s="0"/>
      <c r="BM112" s="0"/>
      <c r="BN112" s="0"/>
      <c r="BO112" s="0"/>
      <c r="BP112" s="0"/>
      <c r="BQ112" s="0"/>
      <c r="BR112" s="0"/>
      <c r="BS112" s="0"/>
      <c r="BT112" s="0"/>
      <c r="BU112" s="0"/>
      <c r="BV112" s="0"/>
      <c r="BW112" s="0"/>
      <c r="BX112" s="0"/>
      <c r="BY112" s="0"/>
      <c r="BZ112" s="0"/>
      <c r="CA112" s="0"/>
      <c r="CB112" s="0"/>
      <c r="CC112" s="0"/>
      <c r="CD112" s="0"/>
      <c r="CE112" s="0"/>
      <c r="CF112" s="0"/>
      <c r="CG112" s="0"/>
      <c r="CH112" s="0"/>
      <c r="CI112" s="0"/>
      <c r="CJ112" s="0"/>
      <c r="CK112" s="0"/>
      <c r="CL112" s="0"/>
      <c r="CM112" s="0"/>
      <c r="CN112" s="0"/>
      <c r="CO112" s="0"/>
      <c r="CP112" s="0"/>
      <c r="CQ112" s="0"/>
      <c r="CR112" s="0"/>
      <c r="CS112" s="0"/>
      <c r="CT112" s="0"/>
      <c r="CU112" s="0"/>
      <c r="CV112" s="0"/>
      <c r="CW112" s="0"/>
      <c r="CX112" s="0"/>
      <c r="CY112" s="0"/>
      <c r="CZ112" s="0"/>
      <c r="DA112" s="0"/>
      <c r="DB112" s="0"/>
      <c r="DC112" s="0"/>
      <c r="DD112" s="0"/>
      <c r="DE112" s="0"/>
      <c r="DF112" s="0"/>
      <c r="DG112" s="0"/>
      <c r="DH112" s="0"/>
      <c r="DI112" s="0"/>
      <c r="DJ112" s="0"/>
      <c r="DK112" s="0"/>
      <c r="DL112" s="0"/>
      <c r="DM112" s="0"/>
      <c r="DN112" s="0"/>
      <c r="DO112" s="0"/>
      <c r="DP112" s="0"/>
      <c r="DQ112" s="0"/>
      <c r="DR112" s="0"/>
      <c r="DS112" s="0"/>
      <c r="DT112" s="0"/>
      <c r="DU112" s="0"/>
      <c r="DV112" s="0"/>
      <c r="DW112" s="0"/>
      <c r="DX112" s="0"/>
      <c r="DY112" s="0"/>
      <c r="DZ112" s="0"/>
      <c r="EA112" s="0"/>
      <c r="EB112" s="0"/>
      <c r="EC112" s="0"/>
      <c r="ED112" s="0"/>
      <c r="EE112" s="0"/>
      <c r="EF112" s="0"/>
      <c r="EG112" s="0"/>
      <c r="EH112" s="0"/>
      <c r="EI112" s="0"/>
      <c r="EJ112" s="0"/>
      <c r="EK112" s="0"/>
      <c r="EL112" s="0"/>
      <c r="EM112" s="0"/>
      <c r="EN112" s="0"/>
      <c r="EO112" s="0"/>
      <c r="EP112" s="0"/>
      <c r="EQ112" s="0"/>
      <c r="ER112" s="0"/>
      <c r="ES112" s="0"/>
      <c r="ET112" s="0"/>
      <c r="EU112" s="0"/>
      <c r="EV112" s="0"/>
      <c r="EW112" s="0"/>
      <c r="EX112" s="0"/>
      <c r="EY112" s="0"/>
      <c r="EZ112" s="0"/>
      <c r="FA112" s="0"/>
      <c r="FB112" s="0"/>
      <c r="FC112" s="0"/>
      <c r="FD112" s="0"/>
      <c r="FE112" s="0"/>
      <c r="FF112" s="0"/>
      <c r="FG112" s="0"/>
      <c r="FH112" s="0"/>
      <c r="FI112" s="0"/>
      <c r="FJ112" s="0"/>
      <c r="FK112" s="0"/>
      <c r="FL112" s="0"/>
      <c r="FM112" s="0"/>
      <c r="FN112" s="0"/>
      <c r="FO112" s="0"/>
      <c r="FP112" s="0"/>
      <c r="FQ112" s="0"/>
      <c r="FR112" s="0"/>
      <c r="FS112" s="0"/>
      <c r="FT112" s="0"/>
      <c r="FU112" s="0"/>
      <c r="FV112" s="0"/>
      <c r="FW112" s="0"/>
      <c r="FX112" s="0"/>
      <c r="FY112" s="0"/>
      <c r="FZ112" s="0"/>
      <c r="GA112" s="0"/>
      <c r="GB112" s="0"/>
      <c r="GC112" s="0"/>
      <c r="GD112" s="0"/>
      <c r="GE112" s="0"/>
      <c r="GF112" s="0"/>
      <c r="GG112" s="0"/>
      <c r="GH112" s="0"/>
      <c r="GI112" s="0"/>
      <c r="GJ112" s="0"/>
      <c r="GK112" s="0"/>
      <c r="GL112" s="0"/>
      <c r="GM112" s="0"/>
      <c r="GN112" s="0"/>
      <c r="GO112" s="0"/>
      <c r="GP112" s="0"/>
      <c r="GQ112" s="0"/>
      <c r="GR112" s="0"/>
      <c r="GS112" s="0"/>
      <c r="GT112" s="0"/>
      <c r="GU112" s="0"/>
      <c r="GV112" s="0"/>
      <c r="GW112" s="0"/>
      <c r="GX112" s="0"/>
      <c r="GY112" s="0"/>
      <c r="GZ112" s="0"/>
      <c r="HA112" s="0"/>
      <c r="HB112" s="0"/>
      <c r="HC112" s="0"/>
      <c r="HD112" s="0"/>
      <c r="HE112" s="0"/>
      <c r="HF112" s="0"/>
      <c r="HG112" s="0"/>
      <c r="HH112" s="0"/>
      <c r="HI112" s="0"/>
      <c r="HJ112" s="0"/>
      <c r="HK112" s="0"/>
      <c r="HL112" s="0"/>
      <c r="HM112" s="0"/>
      <c r="HN112" s="0"/>
      <c r="HO112" s="0"/>
      <c r="HP112" s="0"/>
      <c r="HQ112" s="0"/>
      <c r="HR112" s="0"/>
      <c r="HS112" s="0"/>
      <c r="HT112" s="0"/>
      <c r="HU112" s="0"/>
      <c r="HV112" s="0"/>
      <c r="HW112" s="0"/>
      <c r="HX112" s="0"/>
      <c r="HY112" s="0"/>
      <c r="HZ112" s="0"/>
      <c r="IA112" s="0"/>
      <c r="IB112" s="0"/>
      <c r="IC112" s="0"/>
      <c r="ID112" s="0"/>
      <c r="IE112" s="0"/>
      <c r="IF112" s="0"/>
      <c r="IG112" s="0"/>
      <c r="IH112" s="0"/>
      <c r="II112" s="0"/>
      <c r="IJ112" s="0"/>
      <c r="IK112" s="0"/>
      <c r="IL112" s="0"/>
      <c r="IM112" s="0"/>
      <c r="IN112" s="0"/>
      <c r="IO112" s="0"/>
      <c r="IP112" s="0"/>
      <c r="IQ112" s="0"/>
      <c r="IR112" s="0"/>
      <c r="IS112" s="0"/>
      <c r="IT112" s="0"/>
      <c r="IU112" s="0"/>
      <c r="IV112" s="0"/>
      <c r="IW112" s="0"/>
      <c r="IX112" s="0"/>
      <c r="IY112" s="0"/>
      <c r="IZ112" s="0"/>
      <c r="JA112" s="0"/>
      <c r="JB112" s="0"/>
      <c r="JC112" s="0"/>
      <c r="JD112" s="0"/>
      <c r="JE112" s="0"/>
      <c r="JF112" s="0"/>
      <c r="JG112" s="0"/>
      <c r="JH112" s="0"/>
      <c r="JI112" s="0"/>
      <c r="JJ112" s="0"/>
      <c r="JK112" s="0"/>
      <c r="JL112" s="0"/>
      <c r="JM112" s="0"/>
      <c r="JN112" s="0"/>
      <c r="JO112" s="0"/>
      <c r="JP112" s="0"/>
      <c r="JQ112" s="0"/>
      <c r="JR112" s="0"/>
      <c r="JS112" s="0"/>
      <c r="JT112" s="0"/>
      <c r="JU112" s="0"/>
      <c r="JV112" s="0"/>
      <c r="JW112" s="0"/>
      <c r="JX112" s="0"/>
      <c r="JY112" s="0"/>
      <c r="JZ112" s="0"/>
      <c r="KA112" s="0"/>
      <c r="KB112" s="0"/>
      <c r="KC112" s="0"/>
      <c r="KD112" s="0"/>
      <c r="KE112" s="0"/>
      <c r="KF112" s="0"/>
      <c r="KG112" s="0"/>
      <c r="KH112" s="0"/>
      <c r="KI112" s="0"/>
      <c r="KJ112" s="0"/>
      <c r="KK112" s="0"/>
      <c r="KL112" s="0"/>
      <c r="KM112" s="0"/>
      <c r="KN112" s="0"/>
      <c r="KO112" s="0"/>
      <c r="KP112" s="0"/>
      <c r="KQ112" s="0"/>
      <c r="KR112" s="0"/>
      <c r="KS112" s="0"/>
      <c r="KT112" s="0"/>
      <c r="KU112" s="0"/>
      <c r="KV112" s="0"/>
      <c r="KW112" s="0"/>
      <c r="KX112" s="0"/>
      <c r="KY112" s="0"/>
      <c r="KZ112" s="0"/>
      <c r="LA112" s="0"/>
      <c r="LB112" s="0"/>
      <c r="LC112" s="0"/>
      <c r="LD112" s="0"/>
      <c r="LE112" s="0"/>
      <c r="LF112" s="0"/>
      <c r="LG112" s="0"/>
      <c r="LH112" s="0"/>
      <c r="LI112" s="0"/>
      <c r="LJ112" s="0"/>
      <c r="LK112" s="0"/>
      <c r="LL112" s="0"/>
      <c r="LM112" s="0"/>
      <c r="LN112" s="0"/>
      <c r="LO112" s="0"/>
      <c r="LP112" s="0"/>
      <c r="LQ112" s="0"/>
      <c r="LR112" s="0"/>
      <c r="LS112" s="0"/>
      <c r="LT112" s="0"/>
      <c r="LU112" s="0"/>
      <c r="LV112" s="0"/>
      <c r="LW112" s="0"/>
      <c r="LX112" s="0"/>
      <c r="LY112" s="0"/>
      <c r="LZ112" s="0"/>
      <c r="MA112" s="0"/>
      <c r="MB112" s="0"/>
      <c r="MC112" s="0"/>
      <c r="MD112" s="0"/>
      <c r="ME112" s="0"/>
      <c r="MF112" s="0"/>
      <c r="MG112" s="0"/>
      <c r="MH112" s="0"/>
      <c r="MI112" s="0"/>
      <c r="MJ112" s="0"/>
      <c r="MK112" s="0"/>
      <c r="ML112" s="0"/>
      <c r="MM112" s="0"/>
      <c r="MN112" s="0"/>
      <c r="MO112" s="0"/>
      <c r="MP112" s="0"/>
      <c r="MQ112" s="0"/>
      <c r="MR112" s="0"/>
      <c r="MS112" s="0"/>
      <c r="MT112" s="0"/>
      <c r="MU112" s="0"/>
      <c r="MV112" s="0"/>
      <c r="MW112" s="0"/>
      <c r="MX112" s="0"/>
      <c r="MY112" s="0"/>
      <c r="MZ112" s="0"/>
      <c r="NA112" s="0"/>
      <c r="NB112" s="0"/>
      <c r="NC112" s="0"/>
      <c r="ND112" s="0"/>
      <c r="NE112" s="0"/>
      <c r="NF112" s="0"/>
      <c r="NG112" s="0"/>
      <c r="NH112" s="0"/>
      <c r="NI112" s="0"/>
      <c r="NJ112" s="0"/>
      <c r="NK112" s="0"/>
      <c r="NL112" s="0"/>
      <c r="NM112" s="0"/>
      <c r="NN112" s="0"/>
      <c r="NO112" s="0"/>
      <c r="NP112" s="0"/>
      <c r="NQ112" s="0"/>
      <c r="NR112" s="0"/>
      <c r="NS112" s="0"/>
      <c r="NT112" s="0"/>
      <c r="NU112" s="0"/>
      <c r="NV112" s="0"/>
      <c r="NW112" s="0"/>
      <c r="NX112" s="0"/>
      <c r="NY112" s="0"/>
      <c r="NZ112" s="0"/>
      <c r="OA112" s="0"/>
      <c r="OB112" s="0"/>
      <c r="OC112" s="0"/>
      <c r="OD112" s="0"/>
      <c r="OE112" s="0"/>
      <c r="OF112" s="0"/>
      <c r="OG112" s="0"/>
      <c r="OH112" s="0"/>
      <c r="OI112" s="0"/>
      <c r="OJ112" s="0"/>
      <c r="OK112" s="0"/>
      <c r="OL112" s="0"/>
      <c r="OM112" s="0"/>
      <c r="ON112" s="0"/>
      <c r="OO112" s="0"/>
      <c r="OP112" s="0"/>
      <c r="OQ112" s="0"/>
      <c r="OR112" s="0"/>
      <c r="OS112" s="0"/>
      <c r="OT112" s="0"/>
      <c r="OU112" s="0"/>
      <c r="OV112" s="0"/>
      <c r="OW112" s="0"/>
      <c r="OX112" s="0"/>
      <c r="OY112" s="0"/>
      <c r="OZ112" s="0"/>
      <c r="PA112" s="0"/>
      <c r="PB112" s="0"/>
      <c r="PC112" s="0"/>
      <c r="PD112" s="0"/>
      <c r="PE112" s="0"/>
      <c r="PF112" s="0"/>
      <c r="PG112" s="0"/>
      <c r="PH112" s="0"/>
      <c r="PI112" s="0"/>
      <c r="PJ112" s="0"/>
      <c r="PK112" s="0"/>
      <c r="PL112" s="0"/>
      <c r="PM112" s="0"/>
      <c r="PN112" s="0"/>
      <c r="PO112" s="0"/>
      <c r="PP112" s="0"/>
      <c r="PQ112" s="0"/>
      <c r="PR112" s="0"/>
      <c r="PS112" s="0"/>
      <c r="PT112" s="0"/>
      <c r="PU112" s="0"/>
      <c r="PV112" s="0"/>
      <c r="PW112" s="0"/>
      <c r="PX112" s="0"/>
      <c r="PY112" s="0"/>
      <c r="PZ112" s="0"/>
      <c r="QA112" s="0"/>
      <c r="QB112" s="0"/>
      <c r="QC112" s="0"/>
      <c r="QD112" s="0"/>
      <c r="QE112" s="0"/>
      <c r="QF112" s="0"/>
      <c r="QG112" s="0"/>
      <c r="QH112" s="0"/>
      <c r="QI112" s="0"/>
      <c r="QJ112" s="0"/>
      <c r="QK112" s="0"/>
      <c r="QL112" s="0"/>
      <c r="QM112" s="0"/>
      <c r="QN112" s="0"/>
      <c r="QO112" s="0"/>
      <c r="QP112" s="0"/>
      <c r="QQ112" s="0"/>
      <c r="QR112" s="0"/>
      <c r="QS112" s="0"/>
      <c r="QT112" s="0"/>
      <c r="QU112" s="0"/>
      <c r="QV112" s="0"/>
      <c r="QW112" s="0"/>
      <c r="QX112" s="0"/>
      <c r="QY112" s="0"/>
      <c r="QZ112" s="0"/>
      <c r="RA112" s="0"/>
      <c r="RB112" s="0"/>
      <c r="RC112" s="0"/>
      <c r="RD112" s="0"/>
      <c r="RE112" s="0"/>
      <c r="RF112" s="0"/>
      <c r="RG112" s="0"/>
      <c r="RH112" s="0"/>
      <c r="RI112" s="0"/>
      <c r="RJ112" s="0"/>
      <c r="RK112" s="0"/>
      <c r="RL112" s="0"/>
      <c r="RM112" s="0"/>
      <c r="RN112" s="0"/>
      <c r="RO112" s="0"/>
      <c r="RP112" s="0"/>
      <c r="RQ112" s="0"/>
      <c r="RR112" s="0"/>
      <c r="RS112" s="0"/>
      <c r="RT112" s="0"/>
      <c r="RU112" s="0"/>
      <c r="RV112" s="0"/>
      <c r="RW112" s="0"/>
      <c r="RX112" s="0"/>
      <c r="RY112" s="0"/>
      <c r="RZ112" s="0"/>
      <c r="SA112" s="0"/>
      <c r="SB112" s="0"/>
      <c r="SC112" s="0"/>
      <c r="SD112" s="0"/>
      <c r="SE112" s="0"/>
      <c r="SF112" s="0"/>
      <c r="SG112" s="0"/>
      <c r="SH112" s="0"/>
      <c r="SI112" s="0"/>
      <c r="SJ112" s="0"/>
      <c r="SK112" s="0"/>
      <c r="SL112" s="0"/>
      <c r="SM112" s="0"/>
      <c r="SN112" s="0"/>
      <c r="SO112" s="0"/>
      <c r="SP112" s="0"/>
      <c r="SQ112" s="0"/>
      <c r="SR112" s="0"/>
      <c r="SS112" s="0"/>
      <c r="ST112" s="0"/>
      <c r="SU112" s="0"/>
      <c r="SV112" s="0"/>
      <c r="SW112" s="0"/>
      <c r="SX112" s="0"/>
      <c r="SY112" s="0"/>
      <c r="SZ112" s="0"/>
      <c r="TA112" s="0"/>
      <c r="TB112" s="0"/>
      <c r="TC112" s="0"/>
      <c r="TD112" s="0"/>
      <c r="TE112" s="0"/>
      <c r="TF112" s="0"/>
      <c r="TG112" s="0"/>
      <c r="TH112" s="0"/>
      <c r="TI112" s="0"/>
      <c r="TJ112" s="0"/>
      <c r="TK112" s="0"/>
      <c r="TL112" s="0"/>
      <c r="TM112" s="0"/>
      <c r="TN112" s="0"/>
      <c r="TO112" s="0"/>
      <c r="TP112" s="0"/>
      <c r="TQ112" s="0"/>
      <c r="TR112" s="0"/>
      <c r="TS112" s="0"/>
      <c r="TT112" s="0"/>
      <c r="TU112" s="0"/>
      <c r="TV112" s="0"/>
      <c r="TW112" s="0"/>
      <c r="TX112" s="0"/>
      <c r="TY112" s="0"/>
      <c r="TZ112" s="0"/>
      <c r="UA112" s="0"/>
      <c r="UB112" s="0"/>
      <c r="UC112" s="0"/>
      <c r="UD112" s="0"/>
      <c r="UE112" s="0"/>
      <c r="UF112" s="0"/>
      <c r="UG112" s="0"/>
      <c r="UH112" s="0"/>
      <c r="UI112" s="0"/>
      <c r="UJ112" s="0"/>
      <c r="UK112" s="0"/>
      <c r="UL112" s="0"/>
      <c r="UM112" s="0"/>
      <c r="UN112" s="0"/>
      <c r="UO112" s="0"/>
      <c r="UP112" s="0"/>
      <c r="UQ112" s="0"/>
      <c r="UR112" s="0"/>
      <c r="US112" s="0"/>
      <c r="UT112" s="0"/>
      <c r="UU112" s="0"/>
      <c r="UV112" s="0"/>
      <c r="UW112" s="0"/>
      <c r="UX112" s="0"/>
      <c r="UY112" s="0"/>
      <c r="UZ112" s="0"/>
      <c r="VA112" s="0"/>
      <c r="VB112" s="0"/>
      <c r="VC112" s="0"/>
      <c r="VD112" s="0"/>
      <c r="VE112" s="0"/>
      <c r="VF112" s="0"/>
      <c r="VG112" s="0"/>
      <c r="VH112" s="0"/>
      <c r="VI112" s="0"/>
      <c r="VJ112" s="0"/>
      <c r="VK112" s="0"/>
      <c r="VL112" s="0"/>
      <c r="VM112" s="0"/>
      <c r="VN112" s="0"/>
      <c r="VO112" s="0"/>
      <c r="VP112" s="0"/>
      <c r="VQ112" s="0"/>
      <c r="VR112" s="0"/>
      <c r="VS112" s="0"/>
      <c r="VT112" s="0"/>
      <c r="VU112" s="0"/>
      <c r="VV112" s="0"/>
      <c r="VW112" s="0"/>
      <c r="VX112" s="0"/>
      <c r="VY112" s="0"/>
      <c r="VZ112" s="0"/>
      <c r="WA112" s="0"/>
      <c r="WB112" s="0"/>
      <c r="WC112" s="0"/>
      <c r="WD112" s="0"/>
      <c r="WE112" s="0"/>
      <c r="WF112" s="0"/>
      <c r="WG112" s="0"/>
      <c r="WH112" s="0"/>
      <c r="WI112" s="0"/>
      <c r="WJ112" s="0"/>
      <c r="WK112" s="0"/>
      <c r="WL112" s="0"/>
      <c r="WM112" s="0"/>
      <c r="WN112" s="0"/>
      <c r="WO112" s="0"/>
      <c r="WP112" s="0"/>
      <c r="WQ112" s="0"/>
      <c r="WR112" s="0"/>
      <c r="WS112" s="0"/>
      <c r="WT112" s="0"/>
      <c r="WU112" s="0"/>
      <c r="WV112" s="0"/>
      <c r="WW112" s="0"/>
      <c r="WX112" s="0"/>
      <c r="WY112" s="0"/>
      <c r="WZ112" s="0"/>
      <c r="XA112" s="0"/>
      <c r="XB112" s="0"/>
      <c r="XC112" s="0"/>
      <c r="XD112" s="0"/>
      <c r="XE112" s="0"/>
      <c r="XF112" s="0"/>
      <c r="XG112" s="0"/>
      <c r="XH112" s="0"/>
      <c r="XI112" s="0"/>
      <c r="XJ112" s="0"/>
      <c r="XK112" s="0"/>
      <c r="XL112" s="0"/>
      <c r="XM112" s="0"/>
      <c r="XN112" s="0"/>
      <c r="XO112" s="0"/>
      <c r="XP112" s="0"/>
      <c r="XQ112" s="0"/>
      <c r="XR112" s="0"/>
      <c r="XS112" s="0"/>
      <c r="XT112" s="0"/>
      <c r="XU112" s="0"/>
      <c r="XV112" s="0"/>
      <c r="XW112" s="0"/>
      <c r="XX112" s="0"/>
      <c r="XY112" s="0"/>
      <c r="XZ112" s="0"/>
      <c r="YA112" s="0"/>
      <c r="YB112" s="0"/>
      <c r="YC112" s="0"/>
      <c r="YD112" s="0"/>
      <c r="YE112" s="0"/>
      <c r="YF112" s="0"/>
      <c r="YG112" s="0"/>
      <c r="YH112" s="0"/>
      <c r="YI112" s="0"/>
      <c r="YJ112" s="0"/>
      <c r="YK112" s="0"/>
      <c r="YL112" s="0"/>
      <c r="YM112" s="0"/>
      <c r="YN112" s="0"/>
      <c r="YO112" s="0"/>
      <c r="YP112" s="0"/>
      <c r="YQ112" s="0"/>
      <c r="YR112" s="0"/>
      <c r="YS112" s="0"/>
      <c r="YT112" s="0"/>
      <c r="YU112" s="0"/>
      <c r="YV112" s="0"/>
      <c r="YW112" s="0"/>
      <c r="YX112" s="0"/>
      <c r="YY112" s="0"/>
      <c r="YZ112" s="0"/>
      <c r="ZA112" s="0"/>
      <c r="ZB112" s="0"/>
      <c r="ZC112" s="0"/>
      <c r="ZD112" s="0"/>
      <c r="ZE112" s="0"/>
      <c r="ZF112" s="0"/>
      <c r="ZG112" s="0"/>
      <c r="ZH112" s="0"/>
      <c r="ZI112" s="0"/>
      <c r="ZJ112" s="0"/>
      <c r="ZK112" s="0"/>
      <c r="ZL112" s="0"/>
      <c r="ZM112" s="0"/>
      <c r="ZN112" s="0"/>
      <c r="ZO112" s="0"/>
      <c r="ZP112" s="0"/>
      <c r="ZQ112" s="0"/>
      <c r="ZR112" s="0"/>
      <c r="ZS112" s="0"/>
      <c r="ZT112" s="0"/>
      <c r="ZU112" s="0"/>
      <c r="ZV112" s="0"/>
      <c r="ZW112" s="0"/>
      <c r="ZX112" s="0"/>
      <c r="ZY112" s="0"/>
      <c r="ZZ112" s="0"/>
      <c r="AAA112" s="0"/>
      <c r="AAB112" s="0"/>
      <c r="AAC112" s="0"/>
      <c r="AAD112" s="0"/>
      <c r="AAE112" s="0"/>
      <c r="AAF112" s="0"/>
      <c r="AAG112" s="0"/>
      <c r="AAH112" s="0"/>
      <c r="AAI112" s="0"/>
      <c r="AAJ112" s="0"/>
      <c r="AAK112" s="0"/>
      <c r="AAL112" s="0"/>
      <c r="AAM112" s="0"/>
      <c r="AAN112" s="0"/>
      <c r="AAO112" s="0"/>
      <c r="AAP112" s="0"/>
      <c r="AAQ112" s="0"/>
      <c r="AAR112" s="0"/>
      <c r="AAS112" s="0"/>
      <c r="AAT112" s="0"/>
      <c r="AAU112" s="0"/>
      <c r="AAV112" s="0"/>
      <c r="AAW112" s="0"/>
      <c r="AAX112" s="0"/>
      <c r="AAY112" s="0"/>
      <c r="AAZ112" s="0"/>
      <c r="ABA112" s="0"/>
      <c r="ABB112" s="0"/>
      <c r="ABC112" s="0"/>
      <c r="ABD112" s="0"/>
      <c r="ABE112" s="0"/>
      <c r="ABF112" s="0"/>
      <c r="ABG112" s="0"/>
      <c r="ABH112" s="0"/>
      <c r="ABI112" s="0"/>
      <c r="ABJ112" s="0"/>
      <c r="ABK112" s="0"/>
      <c r="ABL112" s="0"/>
      <c r="ABM112" s="0"/>
      <c r="ABN112" s="0"/>
      <c r="ABO112" s="0"/>
      <c r="ABP112" s="0"/>
      <c r="ABQ112" s="0"/>
      <c r="ABR112" s="0"/>
      <c r="ABS112" s="0"/>
      <c r="ABT112" s="0"/>
      <c r="ABU112" s="0"/>
      <c r="ABV112" s="0"/>
      <c r="ABW112" s="0"/>
      <c r="ABX112" s="0"/>
      <c r="ABY112" s="0"/>
      <c r="ABZ112" s="0"/>
      <c r="ACA112" s="0"/>
      <c r="ACB112" s="0"/>
      <c r="ACC112" s="0"/>
      <c r="ACD112" s="0"/>
      <c r="ACE112" s="0"/>
      <c r="ACF112" s="0"/>
      <c r="ACG112" s="0"/>
      <c r="ACH112" s="0"/>
      <c r="ACI112" s="0"/>
      <c r="ACJ112" s="0"/>
      <c r="ACK112" s="0"/>
      <c r="ACL112" s="0"/>
      <c r="ACM112" s="0"/>
      <c r="ACN112" s="0"/>
      <c r="ACO112" s="0"/>
      <c r="ACP112" s="0"/>
      <c r="ACQ112" s="0"/>
      <c r="ACR112" s="0"/>
      <c r="ACS112" s="0"/>
      <c r="ACT112" s="0"/>
      <c r="ACU112" s="0"/>
      <c r="ACV112" s="0"/>
      <c r="ACW112" s="0"/>
      <c r="ACX112" s="0"/>
      <c r="ACY112" s="0"/>
      <c r="ACZ112" s="0"/>
      <c r="ADA112" s="0"/>
      <c r="ADB112" s="0"/>
      <c r="ADC112" s="0"/>
      <c r="ADD112" s="0"/>
      <c r="ADE112" s="0"/>
      <c r="ADF112" s="0"/>
      <c r="ADG112" s="0"/>
      <c r="ADH112" s="0"/>
      <c r="ADI112" s="0"/>
      <c r="ADJ112" s="0"/>
      <c r="ADK112" s="0"/>
      <c r="ADL112" s="0"/>
      <c r="ADM112" s="0"/>
      <c r="ADN112" s="0"/>
      <c r="ADO112" s="0"/>
      <c r="ADP112" s="0"/>
      <c r="ADQ112" s="0"/>
      <c r="ADR112" s="0"/>
      <c r="ADS112" s="0"/>
      <c r="ADT112" s="0"/>
      <c r="ADU112" s="0"/>
      <c r="ADV112" s="0"/>
      <c r="ADW112" s="0"/>
      <c r="ADX112" s="0"/>
      <c r="ADY112" s="0"/>
      <c r="ADZ112" s="0"/>
      <c r="AEA112" s="0"/>
      <c r="AEB112" s="0"/>
      <c r="AEC112" s="0"/>
      <c r="AED112" s="0"/>
      <c r="AEE112" s="0"/>
      <c r="AEF112" s="0"/>
      <c r="AEG112" s="0"/>
      <c r="AEH112" s="0"/>
      <c r="AEI112" s="0"/>
      <c r="AEJ112" s="0"/>
      <c r="AEK112" s="0"/>
      <c r="AEL112" s="0"/>
      <c r="AEM112" s="0"/>
      <c r="AEN112" s="0"/>
      <c r="AEO112" s="0"/>
      <c r="AEP112" s="0"/>
      <c r="AEQ112" s="0"/>
      <c r="AER112" s="0"/>
      <c r="AES112" s="0"/>
      <c r="AET112" s="0"/>
      <c r="AEU112" s="0"/>
      <c r="AEV112" s="0"/>
      <c r="AEW112" s="0"/>
      <c r="AEX112" s="0"/>
      <c r="AEY112" s="0"/>
      <c r="AEZ112" s="0"/>
      <c r="AFA112" s="0"/>
      <c r="AFB112" s="0"/>
      <c r="AFC112" s="0"/>
      <c r="AFD112" s="0"/>
      <c r="AFE112" s="0"/>
      <c r="AFF112" s="0"/>
      <c r="AFG112" s="0"/>
      <c r="AFH112" s="0"/>
      <c r="AFI112" s="0"/>
      <c r="AFJ112" s="0"/>
      <c r="AFK112" s="0"/>
      <c r="AFL112" s="0"/>
      <c r="AFM112" s="0"/>
      <c r="AFN112" s="0"/>
      <c r="AFO112" s="0"/>
      <c r="AFP112" s="0"/>
      <c r="AFQ112" s="0"/>
      <c r="AFR112" s="0"/>
      <c r="AFS112" s="0"/>
      <c r="AFT112" s="0"/>
      <c r="AFU112" s="0"/>
      <c r="AFV112" s="0"/>
      <c r="AFW112" s="0"/>
      <c r="AFX112" s="0"/>
      <c r="AFY112" s="0"/>
      <c r="AFZ112" s="0"/>
      <c r="AGA112" s="0"/>
      <c r="AGB112" s="0"/>
      <c r="AGC112" s="0"/>
      <c r="AGD112" s="0"/>
      <c r="AGE112" s="0"/>
      <c r="AGF112" s="0"/>
      <c r="AGG112" s="0"/>
      <c r="AGH112" s="0"/>
      <c r="AGI112" s="0"/>
      <c r="AGJ112" s="0"/>
      <c r="AGK112" s="0"/>
      <c r="AGL112" s="0"/>
      <c r="AGM112" s="0"/>
      <c r="AGN112" s="0"/>
      <c r="AGO112" s="0"/>
      <c r="AGP112" s="0"/>
      <c r="AGQ112" s="0"/>
      <c r="AGR112" s="0"/>
      <c r="AGS112" s="0"/>
      <c r="AGT112" s="0"/>
      <c r="AGU112" s="0"/>
      <c r="AGV112" s="0"/>
      <c r="AGW112" s="0"/>
      <c r="AGX112" s="0"/>
      <c r="AGY112" s="0"/>
      <c r="AGZ112" s="0"/>
      <c r="AHA112" s="0"/>
      <c r="AHB112" s="0"/>
      <c r="AHC112" s="0"/>
      <c r="AHD112" s="0"/>
      <c r="AHE112" s="0"/>
      <c r="AHF112" s="0"/>
      <c r="AHG112" s="0"/>
      <c r="AHH112" s="0"/>
      <c r="AHI112" s="0"/>
      <c r="AHJ112" s="0"/>
      <c r="AHK112" s="0"/>
      <c r="AHL112" s="0"/>
      <c r="AHM112" s="0"/>
      <c r="AHN112" s="0"/>
      <c r="AHO112" s="0"/>
      <c r="AHP112" s="0"/>
      <c r="AHQ112" s="0"/>
      <c r="AHR112" s="0"/>
      <c r="AHS112" s="0"/>
      <c r="AHT112" s="0"/>
      <c r="AHU112" s="0"/>
      <c r="AHV112" s="0"/>
      <c r="AHW112" s="0"/>
      <c r="AHX112" s="0"/>
      <c r="AHY112" s="0"/>
      <c r="AHZ112" s="0"/>
      <c r="AIA112" s="0"/>
      <c r="AIB112" s="0"/>
      <c r="AIC112" s="0"/>
      <c r="AID112" s="0"/>
      <c r="AIE112" s="0"/>
      <c r="AIF112" s="0"/>
      <c r="AIG112" s="0"/>
      <c r="AIH112" s="0"/>
      <c r="AII112" s="0"/>
      <c r="AIJ112" s="0"/>
      <c r="AIK112" s="0"/>
      <c r="AIL112" s="0"/>
      <c r="AIM112" s="0"/>
      <c r="AIN112" s="0"/>
      <c r="AIO112" s="0"/>
      <c r="AIP112" s="0"/>
      <c r="AIQ112" s="0"/>
      <c r="AIR112" s="0"/>
      <c r="AIS112" s="0"/>
      <c r="AIT112" s="0"/>
      <c r="AIU112" s="0"/>
      <c r="AIV112" s="0"/>
      <c r="AIW112" s="0"/>
      <c r="AIX112" s="0"/>
      <c r="AIY112" s="0"/>
      <c r="AIZ112" s="0"/>
      <c r="AJA112" s="0"/>
      <c r="AJB112" s="0"/>
      <c r="AJC112" s="0"/>
      <c r="AJD112" s="0"/>
      <c r="AJE112" s="0"/>
      <c r="AJF112" s="0"/>
      <c r="AJG112" s="0"/>
      <c r="AJH112" s="0"/>
      <c r="AJI112" s="0"/>
      <c r="AJJ112" s="0"/>
      <c r="AJK112" s="0"/>
      <c r="AJL112" s="0"/>
      <c r="AJM112" s="0"/>
      <c r="AJN112" s="0"/>
      <c r="AJO112" s="0"/>
      <c r="AJP112" s="0"/>
      <c r="AJQ112" s="0"/>
      <c r="AJR112" s="0"/>
      <c r="AJS112" s="0"/>
      <c r="AJT112" s="0"/>
      <c r="AJU112" s="0"/>
      <c r="AJV112" s="0"/>
      <c r="AJW112" s="0"/>
      <c r="AJX112" s="0"/>
      <c r="AJY112" s="0"/>
      <c r="AJZ112" s="0"/>
      <c r="AKA112" s="0"/>
      <c r="AKB112" s="0"/>
      <c r="AKC112" s="0"/>
      <c r="AKD112" s="0"/>
      <c r="AKE112" s="0"/>
      <c r="AKF112" s="0"/>
      <c r="AKG112" s="0"/>
      <c r="AKH112" s="0"/>
      <c r="AKI112" s="0"/>
      <c r="AKJ112" s="0"/>
      <c r="AKK112" s="0"/>
      <c r="AKL112" s="0"/>
      <c r="AKM112" s="0"/>
      <c r="AKN112" s="0"/>
      <c r="AKO112" s="0"/>
      <c r="AKP112" s="0"/>
      <c r="AKQ112" s="0"/>
      <c r="AKR112" s="0"/>
      <c r="AKS112" s="0"/>
      <c r="AKT112" s="0"/>
      <c r="AKU112" s="0"/>
      <c r="AKV112" s="0"/>
      <c r="AKW112" s="0"/>
      <c r="AKX112" s="0"/>
      <c r="AKY112" s="0"/>
      <c r="AKZ112" s="0"/>
      <c r="ALA112" s="0"/>
      <c r="ALB112" s="0"/>
      <c r="ALC112" s="0"/>
      <c r="ALD112" s="0"/>
      <c r="ALE112" s="0"/>
      <c r="ALF112" s="0"/>
      <c r="ALG112" s="0"/>
      <c r="ALH112" s="0"/>
      <c r="ALI112" s="0"/>
      <c r="ALJ112" s="0"/>
      <c r="ALK112" s="0"/>
      <c r="ALL112" s="0"/>
      <c r="ALM112" s="0"/>
      <c r="ALN112" s="0"/>
      <c r="ALO112" s="0"/>
      <c r="ALP112" s="0"/>
      <c r="ALQ112" s="0"/>
      <c r="ALR112" s="0"/>
      <c r="ALS112" s="0"/>
      <c r="ALT112" s="0"/>
      <c r="ALU112" s="0"/>
      <c r="ALV112" s="0"/>
      <c r="ALW112" s="0"/>
      <c r="ALX112" s="0"/>
      <c r="ALY112" s="0"/>
      <c r="ALZ112" s="0"/>
      <c r="AMA112" s="0"/>
      <c r="AMB112" s="0"/>
      <c r="AMC112" s="0"/>
      <c r="AMD112" s="0"/>
      <c r="AME112" s="0"/>
      <c r="AMF112" s="0"/>
      <c r="AMG112" s="0"/>
      <c r="AMH112" s="0"/>
      <c r="AMI112" s="0"/>
      <c r="AMJ112" s="0"/>
    </row>
    <row r="113" customFormat="false" ht="15.75" hidden="false" customHeight="false" outlineLevel="0" collapsed="false">
      <c r="A113" s="136"/>
      <c r="B113" s="35"/>
      <c r="C113" s="35"/>
      <c r="D113" s="35"/>
      <c r="E113" s="35"/>
      <c r="F113" s="35" t="n">
        <v>1</v>
      </c>
      <c r="G113" s="35" t="n">
        <v>5000</v>
      </c>
      <c r="H113" s="35" t="n">
        <f aca="false">G113*F113</f>
        <v>5000</v>
      </c>
      <c r="I113" s="36" t="s">
        <v>5373</v>
      </c>
      <c r="J113" s="37" t="n">
        <v>5000</v>
      </c>
      <c r="K113" s="35" t="n">
        <v>0</v>
      </c>
      <c r="L113" s="35"/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0"/>
      <c r="BD113" s="0"/>
      <c r="BE113" s="0"/>
      <c r="BF113" s="0"/>
      <c r="BG113" s="0"/>
      <c r="BH113" s="0"/>
      <c r="BI113" s="0"/>
      <c r="BJ113" s="0"/>
      <c r="BK113" s="0"/>
      <c r="BL113" s="0"/>
      <c r="BM113" s="0"/>
      <c r="BN113" s="0"/>
      <c r="BO113" s="0"/>
      <c r="BP113" s="0"/>
      <c r="BQ113" s="0"/>
      <c r="BR113" s="0"/>
      <c r="BS113" s="0"/>
      <c r="BT113" s="0"/>
      <c r="BU113" s="0"/>
      <c r="BV113" s="0"/>
      <c r="BW113" s="0"/>
      <c r="BX113" s="0"/>
      <c r="BY113" s="0"/>
      <c r="BZ113" s="0"/>
      <c r="CA113" s="0"/>
      <c r="CB113" s="0"/>
      <c r="CC113" s="0"/>
      <c r="CD113" s="0"/>
      <c r="CE113" s="0"/>
      <c r="CF113" s="0"/>
      <c r="CG113" s="0"/>
      <c r="CH113" s="0"/>
      <c r="CI113" s="0"/>
      <c r="CJ113" s="0"/>
      <c r="CK113" s="0"/>
      <c r="CL113" s="0"/>
      <c r="CM113" s="0"/>
      <c r="CN113" s="0"/>
      <c r="CO113" s="0"/>
      <c r="CP113" s="0"/>
      <c r="CQ113" s="0"/>
      <c r="CR113" s="0"/>
      <c r="CS113" s="0"/>
      <c r="CT113" s="0"/>
      <c r="CU113" s="0"/>
      <c r="CV113" s="0"/>
      <c r="CW113" s="0"/>
      <c r="CX113" s="0"/>
      <c r="CY113" s="0"/>
      <c r="CZ113" s="0"/>
      <c r="DA113" s="0"/>
      <c r="DB113" s="0"/>
      <c r="DC113" s="0"/>
      <c r="DD113" s="0"/>
      <c r="DE113" s="0"/>
      <c r="DF113" s="0"/>
      <c r="DG113" s="0"/>
      <c r="DH113" s="0"/>
      <c r="DI113" s="0"/>
      <c r="DJ113" s="0"/>
      <c r="DK113" s="0"/>
      <c r="DL113" s="0"/>
      <c r="DM113" s="0"/>
      <c r="DN113" s="0"/>
      <c r="DO113" s="0"/>
      <c r="DP113" s="0"/>
      <c r="DQ113" s="0"/>
      <c r="DR113" s="0"/>
      <c r="DS113" s="0"/>
      <c r="DT113" s="0"/>
      <c r="DU113" s="0"/>
      <c r="DV113" s="0"/>
      <c r="DW113" s="0"/>
      <c r="DX113" s="0"/>
      <c r="DY113" s="0"/>
      <c r="DZ113" s="0"/>
      <c r="EA113" s="0"/>
      <c r="EB113" s="0"/>
      <c r="EC113" s="0"/>
      <c r="ED113" s="0"/>
      <c r="EE113" s="0"/>
      <c r="EF113" s="0"/>
      <c r="EG113" s="0"/>
      <c r="EH113" s="0"/>
      <c r="EI113" s="0"/>
      <c r="EJ113" s="0"/>
      <c r="EK113" s="0"/>
      <c r="EL113" s="0"/>
      <c r="EM113" s="0"/>
      <c r="EN113" s="0"/>
      <c r="EO113" s="0"/>
      <c r="EP113" s="0"/>
      <c r="EQ113" s="0"/>
      <c r="ER113" s="0"/>
      <c r="ES113" s="0"/>
      <c r="ET113" s="0"/>
      <c r="EU113" s="0"/>
      <c r="EV113" s="0"/>
      <c r="EW113" s="0"/>
      <c r="EX113" s="0"/>
      <c r="EY113" s="0"/>
      <c r="EZ113" s="0"/>
      <c r="FA113" s="0"/>
      <c r="FB113" s="0"/>
      <c r="FC113" s="0"/>
      <c r="FD113" s="0"/>
      <c r="FE113" s="0"/>
      <c r="FF113" s="0"/>
      <c r="FG113" s="0"/>
      <c r="FH113" s="0"/>
      <c r="FI113" s="0"/>
      <c r="FJ113" s="0"/>
      <c r="FK113" s="0"/>
      <c r="FL113" s="0"/>
      <c r="FM113" s="0"/>
      <c r="FN113" s="0"/>
      <c r="FO113" s="0"/>
      <c r="FP113" s="0"/>
      <c r="FQ113" s="0"/>
      <c r="FR113" s="0"/>
      <c r="FS113" s="0"/>
      <c r="FT113" s="0"/>
      <c r="FU113" s="0"/>
      <c r="FV113" s="0"/>
      <c r="FW113" s="0"/>
      <c r="FX113" s="0"/>
      <c r="FY113" s="0"/>
      <c r="FZ113" s="0"/>
      <c r="GA113" s="0"/>
      <c r="GB113" s="0"/>
      <c r="GC113" s="0"/>
      <c r="GD113" s="0"/>
      <c r="GE113" s="0"/>
      <c r="GF113" s="0"/>
      <c r="GG113" s="0"/>
      <c r="GH113" s="0"/>
      <c r="GI113" s="0"/>
      <c r="GJ113" s="0"/>
      <c r="GK113" s="0"/>
      <c r="GL113" s="0"/>
      <c r="GM113" s="0"/>
      <c r="GN113" s="0"/>
      <c r="GO113" s="0"/>
      <c r="GP113" s="0"/>
      <c r="GQ113" s="0"/>
      <c r="GR113" s="0"/>
      <c r="GS113" s="0"/>
      <c r="GT113" s="0"/>
      <c r="GU113" s="0"/>
      <c r="GV113" s="0"/>
      <c r="GW113" s="0"/>
      <c r="GX113" s="0"/>
      <c r="GY113" s="0"/>
      <c r="GZ113" s="0"/>
      <c r="HA113" s="0"/>
      <c r="HB113" s="0"/>
      <c r="HC113" s="0"/>
      <c r="HD113" s="0"/>
      <c r="HE113" s="0"/>
      <c r="HF113" s="0"/>
      <c r="HG113" s="0"/>
      <c r="HH113" s="0"/>
      <c r="HI113" s="0"/>
      <c r="HJ113" s="0"/>
      <c r="HK113" s="0"/>
      <c r="HL113" s="0"/>
      <c r="HM113" s="0"/>
      <c r="HN113" s="0"/>
      <c r="HO113" s="0"/>
      <c r="HP113" s="0"/>
      <c r="HQ113" s="0"/>
      <c r="HR113" s="0"/>
      <c r="HS113" s="0"/>
      <c r="HT113" s="0"/>
      <c r="HU113" s="0"/>
      <c r="HV113" s="0"/>
      <c r="HW113" s="0"/>
      <c r="HX113" s="0"/>
      <c r="HY113" s="0"/>
      <c r="HZ113" s="0"/>
      <c r="IA113" s="0"/>
      <c r="IB113" s="0"/>
      <c r="IC113" s="0"/>
      <c r="ID113" s="0"/>
      <c r="IE113" s="0"/>
      <c r="IF113" s="0"/>
      <c r="IG113" s="0"/>
      <c r="IH113" s="0"/>
      <c r="II113" s="0"/>
      <c r="IJ113" s="0"/>
      <c r="IK113" s="0"/>
      <c r="IL113" s="0"/>
      <c r="IM113" s="0"/>
      <c r="IN113" s="0"/>
      <c r="IO113" s="0"/>
      <c r="IP113" s="0"/>
      <c r="IQ113" s="0"/>
      <c r="IR113" s="0"/>
      <c r="IS113" s="0"/>
      <c r="IT113" s="0"/>
      <c r="IU113" s="0"/>
      <c r="IV113" s="0"/>
      <c r="IW113" s="0"/>
      <c r="IX113" s="0"/>
      <c r="IY113" s="0"/>
      <c r="IZ113" s="0"/>
      <c r="JA113" s="0"/>
      <c r="JB113" s="0"/>
      <c r="JC113" s="0"/>
      <c r="JD113" s="0"/>
      <c r="JE113" s="0"/>
      <c r="JF113" s="0"/>
      <c r="JG113" s="0"/>
      <c r="JH113" s="0"/>
      <c r="JI113" s="0"/>
      <c r="JJ113" s="0"/>
      <c r="JK113" s="0"/>
      <c r="JL113" s="0"/>
      <c r="JM113" s="0"/>
      <c r="JN113" s="0"/>
      <c r="JO113" s="0"/>
      <c r="JP113" s="0"/>
      <c r="JQ113" s="0"/>
      <c r="JR113" s="0"/>
      <c r="JS113" s="0"/>
      <c r="JT113" s="0"/>
      <c r="JU113" s="0"/>
      <c r="JV113" s="0"/>
      <c r="JW113" s="0"/>
      <c r="JX113" s="0"/>
      <c r="JY113" s="0"/>
      <c r="JZ113" s="0"/>
      <c r="KA113" s="0"/>
      <c r="KB113" s="0"/>
      <c r="KC113" s="0"/>
      <c r="KD113" s="0"/>
      <c r="KE113" s="0"/>
      <c r="KF113" s="0"/>
      <c r="KG113" s="0"/>
      <c r="KH113" s="0"/>
      <c r="KI113" s="0"/>
      <c r="KJ113" s="0"/>
      <c r="KK113" s="0"/>
      <c r="KL113" s="0"/>
      <c r="KM113" s="0"/>
      <c r="KN113" s="0"/>
      <c r="KO113" s="0"/>
      <c r="KP113" s="0"/>
      <c r="KQ113" s="0"/>
      <c r="KR113" s="0"/>
      <c r="KS113" s="0"/>
      <c r="KT113" s="0"/>
      <c r="KU113" s="0"/>
      <c r="KV113" s="0"/>
      <c r="KW113" s="0"/>
      <c r="KX113" s="0"/>
      <c r="KY113" s="0"/>
      <c r="KZ113" s="0"/>
      <c r="LA113" s="0"/>
      <c r="LB113" s="0"/>
      <c r="LC113" s="0"/>
      <c r="LD113" s="0"/>
      <c r="LE113" s="0"/>
      <c r="LF113" s="0"/>
      <c r="LG113" s="0"/>
      <c r="LH113" s="0"/>
      <c r="LI113" s="0"/>
      <c r="LJ113" s="0"/>
      <c r="LK113" s="0"/>
      <c r="LL113" s="0"/>
      <c r="LM113" s="0"/>
      <c r="LN113" s="0"/>
      <c r="LO113" s="0"/>
      <c r="LP113" s="0"/>
      <c r="LQ113" s="0"/>
      <c r="LR113" s="0"/>
      <c r="LS113" s="0"/>
      <c r="LT113" s="0"/>
      <c r="LU113" s="0"/>
      <c r="LV113" s="0"/>
      <c r="LW113" s="0"/>
      <c r="LX113" s="0"/>
      <c r="LY113" s="0"/>
      <c r="LZ113" s="0"/>
      <c r="MA113" s="0"/>
      <c r="MB113" s="0"/>
      <c r="MC113" s="0"/>
      <c r="MD113" s="0"/>
      <c r="ME113" s="0"/>
      <c r="MF113" s="0"/>
      <c r="MG113" s="0"/>
      <c r="MH113" s="0"/>
      <c r="MI113" s="0"/>
      <c r="MJ113" s="0"/>
      <c r="MK113" s="0"/>
      <c r="ML113" s="0"/>
      <c r="MM113" s="0"/>
      <c r="MN113" s="0"/>
      <c r="MO113" s="0"/>
      <c r="MP113" s="0"/>
      <c r="MQ113" s="0"/>
      <c r="MR113" s="0"/>
      <c r="MS113" s="0"/>
      <c r="MT113" s="0"/>
      <c r="MU113" s="0"/>
      <c r="MV113" s="0"/>
      <c r="MW113" s="0"/>
      <c r="MX113" s="0"/>
      <c r="MY113" s="0"/>
      <c r="MZ113" s="0"/>
      <c r="NA113" s="0"/>
      <c r="NB113" s="0"/>
      <c r="NC113" s="0"/>
      <c r="ND113" s="0"/>
      <c r="NE113" s="0"/>
      <c r="NF113" s="0"/>
      <c r="NG113" s="0"/>
      <c r="NH113" s="0"/>
      <c r="NI113" s="0"/>
      <c r="NJ113" s="0"/>
      <c r="NK113" s="0"/>
      <c r="NL113" s="0"/>
      <c r="NM113" s="0"/>
      <c r="NN113" s="0"/>
      <c r="NO113" s="0"/>
      <c r="NP113" s="0"/>
      <c r="NQ113" s="0"/>
      <c r="NR113" s="0"/>
      <c r="NS113" s="0"/>
      <c r="NT113" s="0"/>
      <c r="NU113" s="0"/>
      <c r="NV113" s="0"/>
      <c r="NW113" s="0"/>
      <c r="NX113" s="0"/>
      <c r="NY113" s="0"/>
      <c r="NZ113" s="0"/>
      <c r="OA113" s="0"/>
      <c r="OB113" s="0"/>
      <c r="OC113" s="0"/>
      <c r="OD113" s="0"/>
      <c r="OE113" s="0"/>
      <c r="OF113" s="0"/>
      <c r="OG113" s="0"/>
      <c r="OH113" s="0"/>
      <c r="OI113" s="0"/>
      <c r="OJ113" s="0"/>
      <c r="OK113" s="0"/>
      <c r="OL113" s="0"/>
      <c r="OM113" s="0"/>
      <c r="ON113" s="0"/>
      <c r="OO113" s="0"/>
      <c r="OP113" s="0"/>
      <c r="OQ113" s="0"/>
      <c r="OR113" s="0"/>
      <c r="OS113" s="0"/>
      <c r="OT113" s="0"/>
      <c r="OU113" s="0"/>
      <c r="OV113" s="0"/>
      <c r="OW113" s="0"/>
      <c r="OX113" s="0"/>
      <c r="OY113" s="0"/>
      <c r="OZ113" s="0"/>
      <c r="PA113" s="0"/>
      <c r="PB113" s="0"/>
      <c r="PC113" s="0"/>
      <c r="PD113" s="0"/>
      <c r="PE113" s="0"/>
      <c r="PF113" s="0"/>
      <c r="PG113" s="0"/>
      <c r="PH113" s="0"/>
      <c r="PI113" s="0"/>
      <c r="PJ113" s="0"/>
      <c r="PK113" s="0"/>
      <c r="PL113" s="0"/>
      <c r="PM113" s="0"/>
      <c r="PN113" s="0"/>
      <c r="PO113" s="0"/>
      <c r="PP113" s="0"/>
      <c r="PQ113" s="0"/>
      <c r="PR113" s="0"/>
      <c r="PS113" s="0"/>
      <c r="PT113" s="0"/>
      <c r="PU113" s="0"/>
      <c r="PV113" s="0"/>
      <c r="PW113" s="0"/>
      <c r="PX113" s="0"/>
      <c r="PY113" s="0"/>
      <c r="PZ113" s="0"/>
      <c r="QA113" s="0"/>
      <c r="QB113" s="0"/>
      <c r="QC113" s="0"/>
      <c r="QD113" s="0"/>
      <c r="QE113" s="0"/>
      <c r="QF113" s="0"/>
      <c r="QG113" s="0"/>
      <c r="QH113" s="0"/>
      <c r="QI113" s="0"/>
      <c r="QJ113" s="0"/>
      <c r="QK113" s="0"/>
      <c r="QL113" s="0"/>
      <c r="QM113" s="0"/>
      <c r="QN113" s="0"/>
      <c r="QO113" s="0"/>
      <c r="QP113" s="0"/>
      <c r="QQ113" s="0"/>
      <c r="QR113" s="0"/>
      <c r="QS113" s="0"/>
      <c r="QT113" s="0"/>
      <c r="QU113" s="0"/>
      <c r="QV113" s="0"/>
      <c r="QW113" s="0"/>
      <c r="QX113" s="0"/>
      <c r="QY113" s="0"/>
      <c r="QZ113" s="0"/>
      <c r="RA113" s="0"/>
      <c r="RB113" s="0"/>
      <c r="RC113" s="0"/>
      <c r="RD113" s="0"/>
      <c r="RE113" s="0"/>
      <c r="RF113" s="0"/>
      <c r="RG113" s="0"/>
      <c r="RH113" s="0"/>
      <c r="RI113" s="0"/>
      <c r="RJ113" s="0"/>
      <c r="RK113" s="0"/>
      <c r="RL113" s="0"/>
      <c r="RM113" s="0"/>
      <c r="RN113" s="0"/>
      <c r="RO113" s="0"/>
      <c r="RP113" s="0"/>
      <c r="RQ113" s="0"/>
      <c r="RR113" s="0"/>
      <c r="RS113" s="0"/>
      <c r="RT113" s="0"/>
      <c r="RU113" s="0"/>
      <c r="RV113" s="0"/>
      <c r="RW113" s="0"/>
      <c r="RX113" s="0"/>
      <c r="RY113" s="0"/>
      <c r="RZ113" s="0"/>
      <c r="SA113" s="0"/>
      <c r="SB113" s="0"/>
      <c r="SC113" s="0"/>
      <c r="SD113" s="0"/>
      <c r="SE113" s="0"/>
      <c r="SF113" s="0"/>
      <c r="SG113" s="0"/>
      <c r="SH113" s="0"/>
      <c r="SI113" s="0"/>
      <c r="SJ113" s="0"/>
      <c r="SK113" s="0"/>
      <c r="SL113" s="0"/>
      <c r="SM113" s="0"/>
      <c r="SN113" s="0"/>
      <c r="SO113" s="0"/>
      <c r="SP113" s="0"/>
      <c r="SQ113" s="0"/>
      <c r="SR113" s="0"/>
      <c r="SS113" s="0"/>
      <c r="ST113" s="0"/>
      <c r="SU113" s="0"/>
      <c r="SV113" s="0"/>
      <c r="SW113" s="0"/>
      <c r="SX113" s="0"/>
      <c r="SY113" s="0"/>
      <c r="SZ113" s="0"/>
      <c r="TA113" s="0"/>
      <c r="TB113" s="0"/>
      <c r="TC113" s="0"/>
      <c r="TD113" s="0"/>
      <c r="TE113" s="0"/>
      <c r="TF113" s="0"/>
      <c r="TG113" s="0"/>
      <c r="TH113" s="0"/>
      <c r="TI113" s="0"/>
      <c r="TJ113" s="0"/>
      <c r="TK113" s="0"/>
      <c r="TL113" s="0"/>
      <c r="TM113" s="0"/>
      <c r="TN113" s="0"/>
      <c r="TO113" s="0"/>
      <c r="TP113" s="0"/>
      <c r="TQ113" s="0"/>
      <c r="TR113" s="0"/>
      <c r="TS113" s="0"/>
      <c r="TT113" s="0"/>
      <c r="TU113" s="0"/>
      <c r="TV113" s="0"/>
      <c r="TW113" s="0"/>
      <c r="TX113" s="0"/>
      <c r="TY113" s="0"/>
      <c r="TZ113" s="0"/>
      <c r="UA113" s="0"/>
      <c r="UB113" s="0"/>
      <c r="UC113" s="0"/>
      <c r="UD113" s="0"/>
      <c r="UE113" s="0"/>
      <c r="UF113" s="0"/>
      <c r="UG113" s="0"/>
      <c r="UH113" s="0"/>
      <c r="UI113" s="0"/>
      <c r="UJ113" s="0"/>
      <c r="UK113" s="0"/>
      <c r="UL113" s="0"/>
      <c r="UM113" s="0"/>
      <c r="UN113" s="0"/>
      <c r="UO113" s="0"/>
      <c r="UP113" s="0"/>
      <c r="UQ113" s="0"/>
      <c r="UR113" s="0"/>
      <c r="US113" s="0"/>
      <c r="UT113" s="0"/>
      <c r="UU113" s="0"/>
      <c r="UV113" s="0"/>
      <c r="UW113" s="0"/>
      <c r="UX113" s="0"/>
      <c r="UY113" s="0"/>
      <c r="UZ113" s="0"/>
      <c r="VA113" s="0"/>
      <c r="VB113" s="0"/>
      <c r="VC113" s="0"/>
      <c r="VD113" s="0"/>
      <c r="VE113" s="0"/>
      <c r="VF113" s="0"/>
      <c r="VG113" s="0"/>
      <c r="VH113" s="0"/>
      <c r="VI113" s="0"/>
      <c r="VJ113" s="0"/>
      <c r="VK113" s="0"/>
      <c r="VL113" s="0"/>
      <c r="VM113" s="0"/>
      <c r="VN113" s="0"/>
      <c r="VO113" s="0"/>
      <c r="VP113" s="0"/>
      <c r="VQ113" s="0"/>
      <c r="VR113" s="0"/>
      <c r="VS113" s="0"/>
      <c r="VT113" s="0"/>
      <c r="VU113" s="0"/>
      <c r="VV113" s="0"/>
      <c r="VW113" s="0"/>
      <c r="VX113" s="0"/>
      <c r="VY113" s="0"/>
      <c r="VZ113" s="0"/>
      <c r="WA113" s="0"/>
      <c r="WB113" s="0"/>
      <c r="WC113" s="0"/>
      <c r="WD113" s="0"/>
      <c r="WE113" s="0"/>
      <c r="WF113" s="0"/>
      <c r="WG113" s="0"/>
      <c r="WH113" s="0"/>
      <c r="WI113" s="0"/>
      <c r="WJ113" s="0"/>
      <c r="WK113" s="0"/>
      <c r="WL113" s="0"/>
      <c r="WM113" s="0"/>
      <c r="WN113" s="0"/>
      <c r="WO113" s="0"/>
      <c r="WP113" s="0"/>
      <c r="WQ113" s="0"/>
      <c r="WR113" s="0"/>
      <c r="WS113" s="0"/>
      <c r="WT113" s="0"/>
      <c r="WU113" s="0"/>
      <c r="WV113" s="0"/>
      <c r="WW113" s="0"/>
      <c r="WX113" s="0"/>
      <c r="WY113" s="0"/>
      <c r="WZ113" s="0"/>
      <c r="XA113" s="0"/>
      <c r="XB113" s="0"/>
      <c r="XC113" s="0"/>
      <c r="XD113" s="0"/>
      <c r="XE113" s="0"/>
      <c r="XF113" s="0"/>
      <c r="XG113" s="0"/>
      <c r="XH113" s="0"/>
      <c r="XI113" s="0"/>
      <c r="XJ113" s="0"/>
      <c r="XK113" s="0"/>
      <c r="XL113" s="0"/>
      <c r="XM113" s="0"/>
      <c r="XN113" s="0"/>
      <c r="XO113" s="0"/>
      <c r="XP113" s="0"/>
      <c r="XQ113" s="0"/>
      <c r="XR113" s="0"/>
      <c r="XS113" s="0"/>
      <c r="XT113" s="0"/>
      <c r="XU113" s="0"/>
      <c r="XV113" s="0"/>
      <c r="XW113" s="0"/>
      <c r="XX113" s="0"/>
      <c r="XY113" s="0"/>
      <c r="XZ113" s="0"/>
      <c r="YA113" s="0"/>
      <c r="YB113" s="0"/>
      <c r="YC113" s="0"/>
      <c r="YD113" s="0"/>
      <c r="YE113" s="0"/>
      <c r="YF113" s="0"/>
      <c r="YG113" s="0"/>
      <c r="YH113" s="0"/>
      <c r="YI113" s="0"/>
      <c r="YJ113" s="0"/>
      <c r="YK113" s="0"/>
      <c r="YL113" s="0"/>
      <c r="YM113" s="0"/>
      <c r="YN113" s="0"/>
      <c r="YO113" s="0"/>
      <c r="YP113" s="0"/>
      <c r="YQ113" s="0"/>
      <c r="YR113" s="0"/>
      <c r="YS113" s="0"/>
      <c r="YT113" s="0"/>
      <c r="YU113" s="0"/>
      <c r="YV113" s="0"/>
      <c r="YW113" s="0"/>
      <c r="YX113" s="0"/>
      <c r="YY113" s="0"/>
      <c r="YZ113" s="0"/>
      <c r="ZA113" s="0"/>
      <c r="ZB113" s="0"/>
      <c r="ZC113" s="0"/>
      <c r="ZD113" s="0"/>
      <c r="ZE113" s="0"/>
      <c r="ZF113" s="0"/>
      <c r="ZG113" s="0"/>
      <c r="ZH113" s="0"/>
      <c r="ZI113" s="0"/>
      <c r="ZJ113" s="0"/>
      <c r="ZK113" s="0"/>
      <c r="ZL113" s="0"/>
      <c r="ZM113" s="0"/>
      <c r="ZN113" s="0"/>
      <c r="ZO113" s="0"/>
      <c r="ZP113" s="0"/>
      <c r="ZQ113" s="0"/>
      <c r="ZR113" s="0"/>
      <c r="ZS113" s="0"/>
      <c r="ZT113" s="0"/>
      <c r="ZU113" s="0"/>
      <c r="ZV113" s="0"/>
      <c r="ZW113" s="0"/>
      <c r="ZX113" s="0"/>
      <c r="ZY113" s="0"/>
      <c r="ZZ113" s="0"/>
      <c r="AAA113" s="0"/>
      <c r="AAB113" s="0"/>
      <c r="AAC113" s="0"/>
      <c r="AAD113" s="0"/>
      <c r="AAE113" s="0"/>
      <c r="AAF113" s="0"/>
      <c r="AAG113" s="0"/>
      <c r="AAH113" s="0"/>
      <c r="AAI113" s="0"/>
      <c r="AAJ113" s="0"/>
      <c r="AAK113" s="0"/>
      <c r="AAL113" s="0"/>
      <c r="AAM113" s="0"/>
      <c r="AAN113" s="0"/>
      <c r="AAO113" s="0"/>
      <c r="AAP113" s="0"/>
      <c r="AAQ113" s="0"/>
      <c r="AAR113" s="0"/>
      <c r="AAS113" s="0"/>
      <c r="AAT113" s="0"/>
      <c r="AAU113" s="0"/>
      <c r="AAV113" s="0"/>
      <c r="AAW113" s="0"/>
      <c r="AAX113" s="0"/>
      <c r="AAY113" s="0"/>
      <c r="AAZ113" s="0"/>
      <c r="ABA113" s="0"/>
      <c r="ABB113" s="0"/>
      <c r="ABC113" s="0"/>
      <c r="ABD113" s="0"/>
      <c r="ABE113" s="0"/>
      <c r="ABF113" s="0"/>
      <c r="ABG113" s="0"/>
      <c r="ABH113" s="0"/>
      <c r="ABI113" s="0"/>
      <c r="ABJ113" s="0"/>
      <c r="ABK113" s="0"/>
      <c r="ABL113" s="0"/>
      <c r="ABM113" s="0"/>
      <c r="ABN113" s="0"/>
      <c r="ABO113" s="0"/>
      <c r="ABP113" s="0"/>
      <c r="ABQ113" s="0"/>
      <c r="ABR113" s="0"/>
      <c r="ABS113" s="0"/>
      <c r="ABT113" s="0"/>
      <c r="ABU113" s="0"/>
      <c r="ABV113" s="0"/>
      <c r="ABW113" s="0"/>
      <c r="ABX113" s="0"/>
      <c r="ABY113" s="0"/>
      <c r="ABZ113" s="0"/>
      <c r="ACA113" s="0"/>
      <c r="ACB113" s="0"/>
      <c r="ACC113" s="0"/>
      <c r="ACD113" s="0"/>
      <c r="ACE113" s="0"/>
      <c r="ACF113" s="0"/>
      <c r="ACG113" s="0"/>
      <c r="ACH113" s="0"/>
      <c r="ACI113" s="0"/>
      <c r="ACJ113" s="0"/>
      <c r="ACK113" s="0"/>
      <c r="ACL113" s="0"/>
      <c r="ACM113" s="0"/>
      <c r="ACN113" s="0"/>
      <c r="ACO113" s="0"/>
      <c r="ACP113" s="0"/>
      <c r="ACQ113" s="0"/>
      <c r="ACR113" s="0"/>
      <c r="ACS113" s="0"/>
      <c r="ACT113" s="0"/>
      <c r="ACU113" s="0"/>
      <c r="ACV113" s="0"/>
      <c r="ACW113" s="0"/>
      <c r="ACX113" s="0"/>
      <c r="ACY113" s="0"/>
      <c r="ACZ113" s="0"/>
      <c r="ADA113" s="0"/>
      <c r="ADB113" s="0"/>
      <c r="ADC113" s="0"/>
      <c r="ADD113" s="0"/>
      <c r="ADE113" s="0"/>
      <c r="ADF113" s="0"/>
      <c r="ADG113" s="0"/>
      <c r="ADH113" s="0"/>
      <c r="ADI113" s="0"/>
      <c r="ADJ113" s="0"/>
      <c r="ADK113" s="0"/>
      <c r="ADL113" s="0"/>
      <c r="ADM113" s="0"/>
      <c r="ADN113" s="0"/>
      <c r="ADO113" s="0"/>
      <c r="ADP113" s="0"/>
      <c r="ADQ113" s="0"/>
      <c r="ADR113" s="0"/>
      <c r="ADS113" s="0"/>
      <c r="ADT113" s="0"/>
      <c r="ADU113" s="0"/>
      <c r="ADV113" s="0"/>
      <c r="ADW113" s="0"/>
      <c r="ADX113" s="0"/>
      <c r="ADY113" s="0"/>
      <c r="ADZ113" s="0"/>
      <c r="AEA113" s="0"/>
      <c r="AEB113" s="0"/>
      <c r="AEC113" s="0"/>
      <c r="AED113" s="0"/>
      <c r="AEE113" s="0"/>
      <c r="AEF113" s="0"/>
      <c r="AEG113" s="0"/>
      <c r="AEH113" s="0"/>
      <c r="AEI113" s="0"/>
      <c r="AEJ113" s="0"/>
      <c r="AEK113" s="0"/>
      <c r="AEL113" s="0"/>
      <c r="AEM113" s="0"/>
      <c r="AEN113" s="0"/>
      <c r="AEO113" s="0"/>
      <c r="AEP113" s="0"/>
      <c r="AEQ113" s="0"/>
      <c r="AER113" s="0"/>
      <c r="AES113" s="0"/>
      <c r="AET113" s="0"/>
      <c r="AEU113" s="0"/>
      <c r="AEV113" s="0"/>
      <c r="AEW113" s="0"/>
      <c r="AEX113" s="0"/>
      <c r="AEY113" s="0"/>
      <c r="AEZ113" s="0"/>
      <c r="AFA113" s="0"/>
      <c r="AFB113" s="0"/>
      <c r="AFC113" s="0"/>
      <c r="AFD113" s="0"/>
      <c r="AFE113" s="0"/>
      <c r="AFF113" s="0"/>
      <c r="AFG113" s="0"/>
      <c r="AFH113" s="0"/>
      <c r="AFI113" s="0"/>
      <c r="AFJ113" s="0"/>
      <c r="AFK113" s="0"/>
      <c r="AFL113" s="0"/>
      <c r="AFM113" s="0"/>
      <c r="AFN113" s="0"/>
      <c r="AFO113" s="0"/>
      <c r="AFP113" s="0"/>
      <c r="AFQ113" s="0"/>
      <c r="AFR113" s="0"/>
      <c r="AFS113" s="0"/>
      <c r="AFT113" s="0"/>
      <c r="AFU113" s="0"/>
      <c r="AFV113" s="0"/>
      <c r="AFW113" s="0"/>
      <c r="AFX113" s="0"/>
      <c r="AFY113" s="0"/>
      <c r="AFZ113" s="0"/>
      <c r="AGA113" s="0"/>
      <c r="AGB113" s="0"/>
      <c r="AGC113" s="0"/>
      <c r="AGD113" s="0"/>
      <c r="AGE113" s="0"/>
      <c r="AGF113" s="0"/>
      <c r="AGG113" s="0"/>
      <c r="AGH113" s="0"/>
      <c r="AGI113" s="0"/>
      <c r="AGJ113" s="0"/>
      <c r="AGK113" s="0"/>
      <c r="AGL113" s="0"/>
      <c r="AGM113" s="0"/>
      <c r="AGN113" s="0"/>
      <c r="AGO113" s="0"/>
      <c r="AGP113" s="0"/>
      <c r="AGQ113" s="0"/>
      <c r="AGR113" s="0"/>
      <c r="AGS113" s="0"/>
      <c r="AGT113" s="0"/>
      <c r="AGU113" s="0"/>
      <c r="AGV113" s="0"/>
      <c r="AGW113" s="0"/>
      <c r="AGX113" s="0"/>
      <c r="AGY113" s="0"/>
      <c r="AGZ113" s="0"/>
      <c r="AHA113" s="0"/>
      <c r="AHB113" s="0"/>
      <c r="AHC113" s="0"/>
      <c r="AHD113" s="0"/>
      <c r="AHE113" s="0"/>
      <c r="AHF113" s="0"/>
      <c r="AHG113" s="0"/>
      <c r="AHH113" s="0"/>
      <c r="AHI113" s="0"/>
      <c r="AHJ113" s="0"/>
      <c r="AHK113" s="0"/>
      <c r="AHL113" s="0"/>
      <c r="AHM113" s="0"/>
      <c r="AHN113" s="0"/>
      <c r="AHO113" s="0"/>
      <c r="AHP113" s="0"/>
      <c r="AHQ113" s="0"/>
      <c r="AHR113" s="0"/>
      <c r="AHS113" s="0"/>
      <c r="AHT113" s="0"/>
      <c r="AHU113" s="0"/>
      <c r="AHV113" s="0"/>
      <c r="AHW113" s="0"/>
      <c r="AHX113" s="0"/>
      <c r="AHY113" s="0"/>
      <c r="AHZ113" s="0"/>
      <c r="AIA113" s="0"/>
      <c r="AIB113" s="0"/>
      <c r="AIC113" s="0"/>
      <c r="AID113" s="0"/>
      <c r="AIE113" s="0"/>
      <c r="AIF113" s="0"/>
      <c r="AIG113" s="0"/>
      <c r="AIH113" s="0"/>
      <c r="AII113" s="0"/>
      <c r="AIJ113" s="0"/>
      <c r="AIK113" s="0"/>
      <c r="AIL113" s="0"/>
      <c r="AIM113" s="0"/>
      <c r="AIN113" s="0"/>
      <c r="AIO113" s="0"/>
      <c r="AIP113" s="0"/>
      <c r="AIQ113" s="0"/>
      <c r="AIR113" s="0"/>
      <c r="AIS113" s="0"/>
      <c r="AIT113" s="0"/>
      <c r="AIU113" s="0"/>
      <c r="AIV113" s="0"/>
      <c r="AIW113" s="0"/>
      <c r="AIX113" s="0"/>
      <c r="AIY113" s="0"/>
      <c r="AIZ113" s="0"/>
      <c r="AJA113" s="0"/>
      <c r="AJB113" s="0"/>
      <c r="AJC113" s="0"/>
      <c r="AJD113" s="0"/>
      <c r="AJE113" s="0"/>
      <c r="AJF113" s="0"/>
      <c r="AJG113" s="0"/>
      <c r="AJH113" s="0"/>
      <c r="AJI113" s="0"/>
      <c r="AJJ113" s="0"/>
      <c r="AJK113" s="0"/>
      <c r="AJL113" s="0"/>
      <c r="AJM113" s="0"/>
      <c r="AJN113" s="0"/>
      <c r="AJO113" s="0"/>
      <c r="AJP113" s="0"/>
      <c r="AJQ113" s="0"/>
      <c r="AJR113" s="0"/>
      <c r="AJS113" s="0"/>
      <c r="AJT113" s="0"/>
      <c r="AJU113" s="0"/>
      <c r="AJV113" s="0"/>
      <c r="AJW113" s="0"/>
      <c r="AJX113" s="0"/>
      <c r="AJY113" s="0"/>
      <c r="AJZ113" s="0"/>
      <c r="AKA113" s="0"/>
      <c r="AKB113" s="0"/>
      <c r="AKC113" s="0"/>
      <c r="AKD113" s="0"/>
      <c r="AKE113" s="0"/>
      <c r="AKF113" s="0"/>
      <c r="AKG113" s="0"/>
      <c r="AKH113" s="0"/>
      <c r="AKI113" s="0"/>
      <c r="AKJ113" s="0"/>
      <c r="AKK113" s="0"/>
      <c r="AKL113" s="0"/>
      <c r="AKM113" s="0"/>
      <c r="AKN113" s="0"/>
      <c r="AKO113" s="0"/>
      <c r="AKP113" s="0"/>
      <c r="AKQ113" s="0"/>
      <c r="AKR113" s="0"/>
      <c r="AKS113" s="0"/>
      <c r="AKT113" s="0"/>
      <c r="AKU113" s="0"/>
      <c r="AKV113" s="0"/>
      <c r="AKW113" s="0"/>
      <c r="AKX113" s="0"/>
      <c r="AKY113" s="0"/>
      <c r="AKZ113" s="0"/>
      <c r="ALA113" s="0"/>
      <c r="ALB113" s="0"/>
      <c r="ALC113" s="0"/>
      <c r="ALD113" s="0"/>
      <c r="ALE113" s="0"/>
      <c r="ALF113" s="0"/>
      <c r="ALG113" s="0"/>
      <c r="ALH113" s="0"/>
      <c r="ALI113" s="0"/>
      <c r="ALJ113" s="0"/>
      <c r="ALK113" s="0"/>
      <c r="ALL113" s="0"/>
      <c r="ALM113" s="0"/>
      <c r="ALN113" s="0"/>
      <c r="ALO113" s="0"/>
      <c r="ALP113" s="0"/>
      <c r="ALQ113" s="0"/>
      <c r="ALR113" s="0"/>
      <c r="ALS113" s="0"/>
      <c r="ALT113" s="0"/>
      <c r="ALU113" s="0"/>
      <c r="ALV113" s="0"/>
      <c r="ALW113" s="0"/>
      <c r="ALX113" s="0"/>
      <c r="ALY113" s="0"/>
      <c r="ALZ113" s="0"/>
      <c r="AMA113" s="0"/>
      <c r="AMB113" s="0"/>
      <c r="AMC113" s="0"/>
      <c r="AMD113" s="0"/>
      <c r="AME113" s="0"/>
      <c r="AMF113" s="0"/>
      <c r="AMG113" s="0"/>
      <c r="AMH113" s="0"/>
      <c r="AMI113" s="0"/>
      <c r="AMJ113" s="0"/>
    </row>
    <row r="114" s="103" customFormat="true" ht="15.75" hidden="false" customHeight="false" outlineLevel="0" collapsed="false">
      <c r="A114" s="138" t="s">
        <v>697</v>
      </c>
      <c r="B114" s="98" t="s">
        <v>698</v>
      </c>
      <c r="C114" s="98" t="s">
        <v>166</v>
      </c>
      <c r="D114" s="98" t="s">
        <v>142</v>
      </c>
      <c r="E114" s="98" t="n">
        <v>18760.5</v>
      </c>
      <c r="F114" s="98" t="n">
        <v>3</v>
      </c>
      <c r="G114" s="98" t="n">
        <v>3853.5</v>
      </c>
      <c r="H114" s="98" t="n">
        <f aca="false">G114*F114</f>
        <v>11560.5</v>
      </c>
      <c r="I114" s="101" t="s">
        <v>699</v>
      </c>
      <c r="J114" s="102" t="n">
        <v>11560.5</v>
      </c>
      <c r="K114" s="98" t="n">
        <f aca="false">H114+H115-J114-J115</f>
        <v>-1000</v>
      </c>
      <c r="L114" s="98"/>
    </row>
    <row r="115" s="103" customFormat="true" ht="15.75" hidden="false" customHeight="false" outlineLevel="0" collapsed="false">
      <c r="A115" s="138"/>
      <c r="B115" s="98"/>
      <c r="C115" s="98"/>
      <c r="D115" s="98"/>
      <c r="E115" s="98"/>
      <c r="F115" s="98" t="n">
        <v>1</v>
      </c>
      <c r="G115" s="98" t="n">
        <v>5000</v>
      </c>
      <c r="H115" s="98" t="n">
        <f aca="false">(G115*F115)+600*2</f>
        <v>6200</v>
      </c>
      <c r="I115" s="101" t="s">
        <v>700</v>
      </c>
      <c r="J115" s="102" t="n">
        <v>7200</v>
      </c>
      <c r="K115" s="98" t="n">
        <v>0</v>
      </c>
      <c r="L115" s="98"/>
    </row>
    <row r="116" customFormat="false" ht="15.75" hidden="false" customHeight="false" outlineLevel="0" collapsed="false">
      <c r="A116" s="137" t="s">
        <v>6778</v>
      </c>
      <c r="B116" s="98" t="s">
        <v>6779</v>
      </c>
      <c r="C116" s="98" t="s">
        <v>166</v>
      </c>
      <c r="D116" s="98" t="s">
        <v>47</v>
      </c>
      <c r="E116" s="98" t="n">
        <v>13577</v>
      </c>
      <c r="F116" s="98" t="n">
        <v>2</v>
      </c>
      <c r="G116" s="98" t="n">
        <v>3853.5</v>
      </c>
      <c r="H116" s="98" t="n">
        <f aca="false">G116*F116</f>
        <v>7707</v>
      </c>
      <c r="I116" s="101" t="s">
        <v>6780</v>
      </c>
      <c r="J116" s="102" t="n">
        <v>7707</v>
      </c>
      <c r="K116" s="98" t="n">
        <f aca="false">H116+H117-J116-J117</f>
        <v>1000</v>
      </c>
      <c r="L116" s="98"/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0"/>
      <c r="BD116" s="0"/>
      <c r="BE116" s="0"/>
      <c r="BF116" s="0"/>
      <c r="BG116" s="0"/>
      <c r="BH116" s="0"/>
      <c r="BI116" s="0"/>
      <c r="BJ116" s="0"/>
      <c r="BK116" s="0"/>
      <c r="BL116" s="0"/>
      <c r="BM116" s="0"/>
      <c r="BN116" s="0"/>
      <c r="BO116" s="0"/>
      <c r="BP116" s="0"/>
      <c r="BQ116" s="0"/>
      <c r="BR116" s="0"/>
      <c r="BS116" s="0"/>
      <c r="BT116" s="0"/>
      <c r="BU116" s="0"/>
      <c r="BV116" s="0"/>
      <c r="BW116" s="0"/>
      <c r="BX116" s="0"/>
      <c r="BY116" s="0"/>
      <c r="BZ116" s="0"/>
      <c r="CA116" s="0"/>
      <c r="CB116" s="0"/>
      <c r="CC116" s="0"/>
      <c r="CD116" s="0"/>
      <c r="CE116" s="0"/>
      <c r="CF116" s="0"/>
      <c r="CG116" s="0"/>
      <c r="CH116" s="0"/>
      <c r="CI116" s="0"/>
      <c r="CJ116" s="0"/>
      <c r="CK116" s="0"/>
      <c r="CL116" s="0"/>
      <c r="CM116" s="0"/>
      <c r="CN116" s="0"/>
      <c r="CO116" s="0"/>
      <c r="CP116" s="0"/>
      <c r="CQ116" s="0"/>
      <c r="CR116" s="0"/>
      <c r="CS116" s="0"/>
      <c r="CT116" s="0"/>
      <c r="CU116" s="0"/>
      <c r="CV116" s="0"/>
      <c r="CW116" s="0"/>
      <c r="CX116" s="0"/>
      <c r="CY116" s="0"/>
      <c r="CZ116" s="0"/>
      <c r="DA116" s="0"/>
      <c r="DB116" s="0"/>
      <c r="DC116" s="0"/>
      <c r="DD116" s="0"/>
      <c r="DE116" s="0"/>
      <c r="DF116" s="0"/>
      <c r="DG116" s="0"/>
      <c r="DH116" s="0"/>
      <c r="DI116" s="0"/>
      <c r="DJ116" s="0"/>
      <c r="DK116" s="0"/>
      <c r="DL116" s="0"/>
      <c r="DM116" s="0"/>
      <c r="DN116" s="0"/>
      <c r="DO116" s="0"/>
      <c r="DP116" s="0"/>
      <c r="DQ116" s="0"/>
      <c r="DR116" s="0"/>
      <c r="DS116" s="0"/>
      <c r="DT116" s="0"/>
      <c r="DU116" s="0"/>
      <c r="DV116" s="0"/>
      <c r="DW116" s="0"/>
      <c r="DX116" s="0"/>
      <c r="DY116" s="0"/>
      <c r="DZ116" s="0"/>
      <c r="EA116" s="0"/>
      <c r="EB116" s="0"/>
      <c r="EC116" s="0"/>
      <c r="ED116" s="0"/>
      <c r="EE116" s="0"/>
      <c r="EF116" s="0"/>
      <c r="EG116" s="0"/>
      <c r="EH116" s="0"/>
      <c r="EI116" s="0"/>
      <c r="EJ116" s="0"/>
      <c r="EK116" s="0"/>
      <c r="EL116" s="0"/>
      <c r="EM116" s="0"/>
      <c r="EN116" s="0"/>
      <c r="EO116" s="0"/>
      <c r="EP116" s="0"/>
      <c r="EQ116" s="0"/>
      <c r="ER116" s="0"/>
      <c r="ES116" s="0"/>
      <c r="ET116" s="0"/>
      <c r="EU116" s="0"/>
      <c r="EV116" s="0"/>
      <c r="EW116" s="0"/>
      <c r="EX116" s="0"/>
      <c r="EY116" s="0"/>
      <c r="EZ116" s="0"/>
      <c r="FA116" s="0"/>
      <c r="FB116" s="0"/>
      <c r="FC116" s="0"/>
      <c r="FD116" s="0"/>
      <c r="FE116" s="0"/>
      <c r="FF116" s="0"/>
      <c r="FG116" s="0"/>
      <c r="FH116" s="0"/>
      <c r="FI116" s="0"/>
      <c r="FJ116" s="0"/>
      <c r="FK116" s="0"/>
      <c r="FL116" s="0"/>
      <c r="FM116" s="0"/>
      <c r="FN116" s="0"/>
      <c r="FO116" s="0"/>
      <c r="FP116" s="0"/>
      <c r="FQ116" s="0"/>
      <c r="FR116" s="0"/>
      <c r="FS116" s="0"/>
      <c r="FT116" s="0"/>
      <c r="FU116" s="0"/>
      <c r="FV116" s="0"/>
      <c r="FW116" s="0"/>
      <c r="FX116" s="0"/>
      <c r="FY116" s="0"/>
      <c r="FZ116" s="0"/>
      <c r="GA116" s="0"/>
      <c r="GB116" s="0"/>
      <c r="GC116" s="0"/>
      <c r="GD116" s="0"/>
      <c r="GE116" s="0"/>
      <c r="GF116" s="0"/>
      <c r="GG116" s="0"/>
      <c r="GH116" s="0"/>
      <c r="GI116" s="0"/>
      <c r="GJ116" s="0"/>
      <c r="GK116" s="0"/>
      <c r="GL116" s="0"/>
      <c r="GM116" s="0"/>
      <c r="GN116" s="0"/>
      <c r="GO116" s="0"/>
      <c r="GP116" s="0"/>
      <c r="GQ116" s="0"/>
      <c r="GR116" s="0"/>
      <c r="GS116" s="0"/>
      <c r="GT116" s="0"/>
      <c r="GU116" s="0"/>
      <c r="GV116" s="0"/>
      <c r="GW116" s="0"/>
      <c r="GX116" s="0"/>
      <c r="GY116" s="0"/>
      <c r="GZ116" s="0"/>
      <c r="HA116" s="0"/>
      <c r="HB116" s="0"/>
      <c r="HC116" s="0"/>
      <c r="HD116" s="0"/>
      <c r="HE116" s="0"/>
      <c r="HF116" s="0"/>
      <c r="HG116" s="0"/>
      <c r="HH116" s="0"/>
      <c r="HI116" s="0"/>
      <c r="HJ116" s="0"/>
      <c r="HK116" s="0"/>
      <c r="HL116" s="0"/>
      <c r="HM116" s="0"/>
      <c r="HN116" s="0"/>
      <c r="HO116" s="0"/>
      <c r="HP116" s="0"/>
      <c r="HQ116" s="0"/>
      <c r="HR116" s="0"/>
      <c r="HS116" s="0"/>
      <c r="HT116" s="0"/>
      <c r="HU116" s="0"/>
      <c r="HV116" s="0"/>
      <c r="HW116" s="0"/>
      <c r="HX116" s="0"/>
      <c r="HY116" s="0"/>
      <c r="HZ116" s="0"/>
      <c r="IA116" s="0"/>
      <c r="IB116" s="0"/>
      <c r="IC116" s="0"/>
      <c r="ID116" s="0"/>
      <c r="IE116" s="0"/>
      <c r="IF116" s="0"/>
      <c r="IG116" s="0"/>
      <c r="IH116" s="0"/>
      <c r="II116" s="0"/>
      <c r="IJ116" s="0"/>
      <c r="IK116" s="0"/>
      <c r="IL116" s="0"/>
      <c r="IM116" s="0"/>
      <c r="IN116" s="0"/>
      <c r="IO116" s="0"/>
      <c r="IP116" s="0"/>
      <c r="IQ116" s="0"/>
      <c r="IR116" s="0"/>
      <c r="IS116" s="0"/>
      <c r="IT116" s="0"/>
      <c r="IU116" s="0"/>
      <c r="IV116" s="0"/>
      <c r="IW116" s="0"/>
      <c r="IX116" s="0"/>
      <c r="IY116" s="0"/>
      <c r="IZ116" s="0"/>
      <c r="JA116" s="0"/>
      <c r="JB116" s="0"/>
      <c r="JC116" s="0"/>
      <c r="JD116" s="0"/>
      <c r="JE116" s="0"/>
      <c r="JF116" s="0"/>
      <c r="JG116" s="0"/>
      <c r="JH116" s="0"/>
      <c r="JI116" s="0"/>
      <c r="JJ116" s="0"/>
      <c r="JK116" s="0"/>
      <c r="JL116" s="0"/>
      <c r="JM116" s="0"/>
      <c r="JN116" s="0"/>
      <c r="JO116" s="0"/>
      <c r="JP116" s="0"/>
      <c r="JQ116" s="0"/>
      <c r="JR116" s="0"/>
      <c r="JS116" s="0"/>
      <c r="JT116" s="0"/>
      <c r="JU116" s="0"/>
      <c r="JV116" s="0"/>
      <c r="JW116" s="0"/>
      <c r="JX116" s="0"/>
      <c r="JY116" s="0"/>
      <c r="JZ116" s="0"/>
      <c r="KA116" s="0"/>
      <c r="KB116" s="0"/>
      <c r="KC116" s="0"/>
      <c r="KD116" s="0"/>
      <c r="KE116" s="0"/>
      <c r="KF116" s="0"/>
      <c r="KG116" s="0"/>
      <c r="KH116" s="0"/>
      <c r="KI116" s="0"/>
      <c r="KJ116" s="0"/>
      <c r="KK116" s="0"/>
      <c r="KL116" s="0"/>
      <c r="KM116" s="0"/>
      <c r="KN116" s="0"/>
      <c r="KO116" s="0"/>
      <c r="KP116" s="0"/>
      <c r="KQ116" s="0"/>
      <c r="KR116" s="0"/>
      <c r="KS116" s="0"/>
      <c r="KT116" s="0"/>
      <c r="KU116" s="0"/>
      <c r="KV116" s="0"/>
      <c r="KW116" s="0"/>
      <c r="KX116" s="0"/>
      <c r="KY116" s="0"/>
      <c r="KZ116" s="0"/>
      <c r="LA116" s="0"/>
      <c r="LB116" s="0"/>
      <c r="LC116" s="0"/>
      <c r="LD116" s="0"/>
      <c r="LE116" s="0"/>
      <c r="LF116" s="0"/>
      <c r="LG116" s="0"/>
      <c r="LH116" s="0"/>
      <c r="LI116" s="0"/>
      <c r="LJ116" s="0"/>
      <c r="LK116" s="0"/>
      <c r="LL116" s="0"/>
      <c r="LM116" s="0"/>
      <c r="LN116" s="0"/>
      <c r="LO116" s="0"/>
      <c r="LP116" s="0"/>
      <c r="LQ116" s="0"/>
      <c r="LR116" s="0"/>
      <c r="LS116" s="0"/>
      <c r="LT116" s="0"/>
      <c r="LU116" s="0"/>
      <c r="LV116" s="0"/>
      <c r="LW116" s="0"/>
      <c r="LX116" s="0"/>
      <c r="LY116" s="0"/>
      <c r="LZ116" s="0"/>
      <c r="MA116" s="0"/>
      <c r="MB116" s="0"/>
      <c r="MC116" s="0"/>
      <c r="MD116" s="0"/>
      <c r="ME116" s="0"/>
      <c r="MF116" s="0"/>
      <c r="MG116" s="0"/>
      <c r="MH116" s="0"/>
      <c r="MI116" s="0"/>
      <c r="MJ116" s="0"/>
      <c r="MK116" s="0"/>
      <c r="ML116" s="0"/>
      <c r="MM116" s="0"/>
      <c r="MN116" s="0"/>
      <c r="MO116" s="0"/>
      <c r="MP116" s="0"/>
      <c r="MQ116" s="0"/>
      <c r="MR116" s="0"/>
      <c r="MS116" s="0"/>
      <c r="MT116" s="0"/>
      <c r="MU116" s="0"/>
      <c r="MV116" s="0"/>
      <c r="MW116" s="0"/>
      <c r="MX116" s="0"/>
      <c r="MY116" s="0"/>
      <c r="MZ116" s="0"/>
      <c r="NA116" s="0"/>
      <c r="NB116" s="0"/>
      <c r="NC116" s="0"/>
      <c r="ND116" s="0"/>
      <c r="NE116" s="0"/>
      <c r="NF116" s="0"/>
      <c r="NG116" s="0"/>
      <c r="NH116" s="0"/>
      <c r="NI116" s="0"/>
      <c r="NJ116" s="0"/>
      <c r="NK116" s="0"/>
      <c r="NL116" s="0"/>
      <c r="NM116" s="0"/>
      <c r="NN116" s="0"/>
      <c r="NO116" s="0"/>
      <c r="NP116" s="0"/>
      <c r="NQ116" s="0"/>
      <c r="NR116" s="0"/>
      <c r="NS116" s="0"/>
      <c r="NT116" s="0"/>
      <c r="NU116" s="0"/>
      <c r="NV116" s="0"/>
      <c r="NW116" s="0"/>
      <c r="NX116" s="0"/>
      <c r="NY116" s="0"/>
      <c r="NZ116" s="0"/>
      <c r="OA116" s="0"/>
      <c r="OB116" s="0"/>
      <c r="OC116" s="0"/>
      <c r="OD116" s="0"/>
      <c r="OE116" s="0"/>
      <c r="OF116" s="0"/>
      <c r="OG116" s="0"/>
      <c r="OH116" s="0"/>
      <c r="OI116" s="0"/>
      <c r="OJ116" s="0"/>
      <c r="OK116" s="0"/>
      <c r="OL116" s="0"/>
      <c r="OM116" s="0"/>
      <c r="ON116" s="0"/>
      <c r="OO116" s="0"/>
      <c r="OP116" s="0"/>
      <c r="OQ116" s="0"/>
      <c r="OR116" s="0"/>
      <c r="OS116" s="0"/>
      <c r="OT116" s="0"/>
      <c r="OU116" s="0"/>
      <c r="OV116" s="0"/>
      <c r="OW116" s="0"/>
      <c r="OX116" s="0"/>
      <c r="OY116" s="0"/>
      <c r="OZ116" s="0"/>
      <c r="PA116" s="0"/>
      <c r="PB116" s="0"/>
      <c r="PC116" s="0"/>
      <c r="PD116" s="0"/>
      <c r="PE116" s="0"/>
      <c r="PF116" s="0"/>
      <c r="PG116" s="0"/>
      <c r="PH116" s="0"/>
      <c r="PI116" s="0"/>
      <c r="PJ116" s="0"/>
      <c r="PK116" s="0"/>
      <c r="PL116" s="0"/>
      <c r="PM116" s="0"/>
      <c r="PN116" s="0"/>
      <c r="PO116" s="0"/>
      <c r="PP116" s="0"/>
      <c r="PQ116" s="0"/>
      <c r="PR116" s="0"/>
      <c r="PS116" s="0"/>
      <c r="PT116" s="0"/>
      <c r="PU116" s="0"/>
      <c r="PV116" s="0"/>
      <c r="PW116" s="0"/>
      <c r="PX116" s="0"/>
      <c r="PY116" s="0"/>
      <c r="PZ116" s="0"/>
      <c r="QA116" s="0"/>
      <c r="QB116" s="0"/>
      <c r="QC116" s="0"/>
      <c r="QD116" s="0"/>
      <c r="QE116" s="0"/>
      <c r="QF116" s="0"/>
      <c r="QG116" s="0"/>
      <c r="QH116" s="0"/>
      <c r="QI116" s="0"/>
      <c r="QJ116" s="0"/>
      <c r="QK116" s="0"/>
      <c r="QL116" s="0"/>
      <c r="QM116" s="0"/>
      <c r="QN116" s="0"/>
      <c r="QO116" s="0"/>
      <c r="QP116" s="0"/>
      <c r="QQ116" s="0"/>
      <c r="QR116" s="0"/>
      <c r="QS116" s="0"/>
      <c r="QT116" s="0"/>
      <c r="QU116" s="0"/>
      <c r="QV116" s="0"/>
      <c r="QW116" s="0"/>
      <c r="QX116" s="0"/>
      <c r="QY116" s="0"/>
      <c r="QZ116" s="0"/>
      <c r="RA116" s="0"/>
      <c r="RB116" s="0"/>
      <c r="RC116" s="0"/>
      <c r="RD116" s="0"/>
      <c r="RE116" s="0"/>
      <c r="RF116" s="0"/>
      <c r="RG116" s="0"/>
      <c r="RH116" s="0"/>
      <c r="RI116" s="0"/>
      <c r="RJ116" s="0"/>
      <c r="RK116" s="0"/>
      <c r="RL116" s="0"/>
      <c r="RM116" s="0"/>
      <c r="RN116" s="0"/>
      <c r="RO116" s="0"/>
      <c r="RP116" s="0"/>
      <c r="RQ116" s="0"/>
      <c r="RR116" s="0"/>
      <c r="RS116" s="0"/>
      <c r="RT116" s="0"/>
      <c r="RU116" s="0"/>
      <c r="RV116" s="0"/>
      <c r="RW116" s="0"/>
      <c r="RX116" s="0"/>
      <c r="RY116" s="0"/>
      <c r="RZ116" s="0"/>
      <c r="SA116" s="0"/>
      <c r="SB116" s="0"/>
      <c r="SC116" s="0"/>
      <c r="SD116" s="0"/>
      <c r="SE116" s="0"/>
      <c r="SF116" s="0"/>
      <c r="SG116" s="0"/>
      <c r="SH116" s="0"/>
      <c r="SI116" s="0"/>
      <c r="SJ116" s="0"/>
      <c r="SK116" s="0"/>
      <c r="SL116" s="0"/>
      <c r="SM116" s="0"/>
      <c r="SN116" s="0"/>
      <c r="SO116" s="0"/>
      <c r="SP116" s="0"/>
      <c r="SQ116" s="0"/>
      <c r="SR116" s="0"/>
      <c r="SS116" s="0"/>
      <c r="ST116" s="0"/>
      <c r="SU116" s="0"/>
      <c r="SV116" s="0"/>
      <c r="SW116" s="0"/>
      <c r="SX116" s="0"/>
      <c r="SY116" s="0"/>
      <c r="SZ116" s="0"/>
      <c r="TA116" s="0"/>
      <c r="TB116" s="0"/>
      <c r="TC116" s="0"/>
      <c r="TD116" s="0"/>
      <c r="TE116" s="0"/>
      <c r="TF116" s="0"/>
      <c r="TG116" s="0"/>
      <c r="TH116" s="0"/>
      <c r="TI116" s="0"/>
      <c r="TJ116" s="0"/>
      <c r="TK116" s="0"/>
      <c r="TL116" s="0"/>
      <c r="TM116" s="0"/>
      <c r="TN116" s="0"/>
      <c r="TO116" s="0"/>
      <c r="TP116" s="0"/>
      <c r="TQ116" s="0"/>
      <c r="TR116" s="0"/>
      <c r="TS116" s="0"/>
      <c r="TT116" s="0"/>
      <c r="TU116" s="0"/>
      <c r="TV116" s="0"/>
      <c r="TW116" s="0"/>
      <c r="TX116" s="0"/>
      <c r="TY116" s="0"/>
      <c r="TZ116" s="0"/>
      <c r="UA116" s="0"/>
      <c r="UB116" s="0"/>
      <c r="UC116" s="0"/>
      <c r="UD116" s="0"/>
      <c r="UE116" s="0"/>
      <c r="UF116" s="0"/>
      <c r="UG116" s="0"/>
      <c r="UH116" s="0"/>
      <c r="UI116" s="0"/>
      <c r="UJ116" s="0"/>
      <c r="UK116" s="0"/>
      <c r="UL116" s="0"/>
      <c r="UM116" s="0"/>
      <c r="UN116" s="0"/>
      <c r="UO116" s="0"/>
      <c r="UP116" s="0"/>
      <c r="UQ116" s="0"/>
      <c r="UR116" s="0"/>
      <c r="US116" s="0"/>
      <c r="UT116" s="0"/>
      <c r="UU116" s="0"/>
      <c r="UV116" s="0"/>
      <c r="UW116" s="0"/>
      <c r="UX116" s="0"/>
      <c r="UY116" s="0"/>
      <c r="UZ116" s="0"/>
      <c r="VA116" s="0"/>
      <c r="VB116" s="0"/>
      <c r="VC116" s="0"/>
      <c r="VD116" s="0"/>
      <c r="VE116" s="0"/>
      <c r="VF116" s="0"/>
      <c r="VG116" s="0"/>
      <c r="VH116" s="0"/>
      <c r="VI116" s="0"/>
      <c r="VJ116" s="0"/>
      <c r="VK116" s="0"/>
      <c r="VL116" s="0"/>
      <c r="VM116" s="0"/>
      <c r="VN116" s="0"/>
      <c r="VO116" s="0"/>
      <c r="VP116" s="0"/>
      <c r="VQ116" s="0"/>
      <c r="VR116" s="0"/>
      <c r="VS116" s="0"/>
      <c r="VT116" s="0"/>
      <c r="VU116" s="0"/>
      <c r="VV116" s="0"/>
      <c r="VW116" s="0"/>
      <c r="VX116" s="0"/>
      <c r="VY116" s="0"/>
      <c r="VZ116" s="0"/>
      <c r="WA116" s="0"/>
      <c r="WB116" s="0"/>
      <c r="WC116" s="0"/>
      <c r="WD116" s="0"/>
      <c r="WE116" s="0"/>
      <c r="WF116" s="0"/>
      <c r="WG116" s="0"/>
      <c r="WH116" s="0"/>
      <c r="WI116" s="0"/>
      <c r="WJ116" s="0"/>
      <c r="WK116" s="0"/>
      <c r="WL116" s="0"/>
      <c r="WM116" s="0"/>
      <c r="WN116" s="0"/>
      <c r="WO116" s="0"/>
      <c r="WP116" s="0"/>
      <c r="WQ116" s="0"/>
      <c r="WR116" s="0"/>
      <c r="WS116" s="0"/>
      <c r="WT116" s="0"/>
      <c r="WU116" s="0"/>
      <c r="WV116" s="0"/>
      <c r="WW116" s="0"/>
      <c r="WX116" s="0"/>
      <c r="WY116" s="0"/>
      <c r="WZ116" s="0"/>
      <c r="XA116" s="0"/>
      <c r="XB116" s="0"/>
      <c r="XC116" s="0"/>
      <c r="XD116" s="0"/>
      <c r="XE116" s="0"/>
      <c r="XF116" s="0"/>
      <c r="XG116" s="0"/>
      <c r="XH116" s="0"/>
      <c r="XI116" s="0"/>
      <c r="XJ116" s="0"/>
      <c r="XK116" s="0"/>
      <c r="XL116" s="0"/>
      <c r="XM116" s="0"/>
      <c r="XN116" s="0"/>
      <c r="XO116" s="0"/>
      <c r="XP116" s="0"/>
      <c r="XQ116" s="0"/>
      <c r="XR116" s="0"/>
      <c r="XS116" s="0"/>
      <c r="XT116" s="0"/>
      <c r="XU116" s="0"/>
      <c r="XV116" s="0"/>
      <c r="XW116" s="0"/>
      <c r="XX116" s="0"/>
      <c r="XY116" s="0"/>
      <c r="XZ116" s="0"/>
      <c r="YA116" s="0"/>
      <c r="YB116" s="0"/>
      <c r="YC116" s="0"/>
      <c r="YD116" s="0"/>
      <c r="YE116" s="0"/>
      <c r="YF116" s="0"/>
      <c r="YG116" s="0"/>
      <c r="YH116" s="0"/>
      <c r="YI116" s="0"/>
      <c r="YJ116" s="0"/>
      <c r="YK116" s="0"/>
      <c r="YL116" s="0"/>
      <c r="YM116" s="0"/>
      <c r="YN116" s="0"/>
      <c r="YO116" s="0"/>
      <c r="YP116" s="0"/>
      <c r="YQ116" s="0"/>
      <c r="YR116" s="0"/>
      <c r="YS116" s="0"/>
      <c r="YT116" s="0"/>
      <c r="YU116" s="0"/>
      <c r="YV116" s="0"/>
      <c r="YW116" s="0"/>
      <c r="YX116" s="0"/>
      <c r="YY116" s="0"/>
      <c r="YZ116" s="0"/>
      <c r="ZA116" s="0"/>
      <c r="ZB116" s="0"/>
      <c r="ZC116" s="0"/>
      <c r="ZD116" s="0"/>
      <c r="ZE116" s="0"/>
      <c r="ZF116" s="0"/>
      <c r="ZG116" s="0"/>
      <c r="ZH116" s="0"/>
      <c r="ZI116" s="0"/>
      <c r="ZJ116" s="0"/>
      <c r="ZK116" s="0"/>
      <c r="ZL116" s="0"/>
      <c r="ZM116" s="0"/>
      <c r="ZN116" s="0"/>
      <c r="ZO116" s="0"/>
      <c r="ZP116" s="0"/>
      <c r="ZQ116" s="0"/>
      <c r="ZR116" s="0"/>
      <c r="ZS116" s="0"/>
      <c r="ZT116" s="0"/>
      <c r="ZU116" s="0"/>
      <c r="ZV116" s="0"/>
      <c r="ZW116" s="0"/>
      <c r="ZX116" s="0"/>
      <c r="ZY116" s="0"/>
      <c r="ZZ116" s="0"/>
      <c r="AAA116" s="0"/>
      <c r="AAB116" s="0"/>
      <c r="AAC116" s="0"/>
      <c r="AAD116" s="0"/>
      <c r="AAE116" s="0"/>
      <c r="AAF116" s="0"/>
      <c r="AAG116" s="0"/>
      <c r="AAH116" s="0"/>
      <c r="AAI116" s="0"/>
      <c r="AAJ116" s="0"/>
      <c r="AAK116" s="0"/>
      <c r="AAL116" s="0"/>
      <c r="AAM116" s="0"/>
      <c r="AAN116" s="0"/>
      <c r="AAO116" s="0"/>
      <c r="AAP116" s="0"/>
      <c r="AAQ116" s="0"/>
      <c r="AAR116" s="0"/>
      <c r="AAS116" s="0"/>
      <c r="AAT116" s="0"/>
      <c r="AAU116" s="0"/>
      <c r="AAV116" s="0"/>
      <c r="AAW116" s="0"/>
      <c r="AAX116" s="0"/>
      <c r="AAY116" s="0"/>
      <c r="AAZ116" s="0"/>
      <c r="ABA116" s="0"/>
      <c r="ABB116" s="0"/>
      <c r="ABC116" s="0"/>
      <c r="ABD116" s="0"/>
      <c r="ABE116" s="0"/>
      <c r="ABF116" s="0"/>
      <c r="ABG116" s="0"/>
      <c r="ABH116" s="0"/>
      <c r="ABI116" s="0"/>
      <c r="ABJ116" s="0"/>
      <c r="ABK116" s="0"/>
      <c r="ABL116" s="0"/>
      <c r="ABM116" s="0"/>
      <c r="ABN116" s="0"/>
      <c r="ABO116" s="0"/>
      <c r="ABP116" s="0"/>
      <c r="ABQ116" s="0"/>
      <c r="ABR116" s="0"/>
      <c r="ABS116" s="0"/>
      <c r="ABT116" s="0"/>
      <c r="ABU116" s="0"/>
      <c r="ABV116" s="0"/>
      <c r="ABW116" s="0"/>
      <c r="ABX116" s="0"/>
      <c r="ABY116" s="0"/>
      <c r="ABZ116" s="0"/>
      <c r="ACA116" s="0"/>
      <c r="ACB116" s="0"/>
      <c r="ACC116" s="0"/>
      <c r="ACD116" s="0"/>
      <c r="ACE116" s="0"/>
      <c r="ACF116" s="0"/>
      <c r="ACG116" s="0"/>
      <c r="ACH116" s="0"/>
      <c r="ACI116" s="0"/>
      <c r="ACJ116" s="0"/>
      <c r="ACK116" s="0"/>
      <c r="ACL116" s="0"/>
      <c r="ACM116" s="0"/>
      <c r="ACN116" s="0"/>
      <c r="ACO116" s="0"/>
      <c r="ACP116" s="0"/>
      <c r="ACQ116" s="0"/>
      <c r="ACR116" s="0"/>
      <c r="ACS116" s="0"/>
      <c r="ACT116" s="0"/>
      <c r="ACU116" s="0"/>
      <c r="ACV116" s="0"/>
      <c r="ACW116" s="0"/>
      <c r="ACX116" s="0"/>
      <c r="ACY116" s="0"/>
      <c r="ACZ116" s="0"/>
      <c r="ADA116" s="0"/>
      <c r="ADB116" s="0"/>
      <c r="ADC116" s="0"/>
      <c r="ADD116" s="0"/>
      <c r="ADE116" s="0"/>
      <c r="ADF116" s="0"/>
      <c r="ADG116" s="0"/>
      <c r="ADH116" s="0"/>
      <c r="ADI116" s="0"/>
      <c r="ADJ116" s="0"/>
      <c r="ADK116" s="0"/>
      <c r="ADL116" s="0"/>
      <c r="ADM116" s="0"/>
      <c r="ADN116" s="0"/>
      <c r="ADO116" s="0"/>
      <c r="ADP116" s="0"/>
      <c r="ADQ116" s="0"/>
      <c r="ADR116" s="0"/>
      <c r="ADS116" s="0"/>
      <c r="ADT116" s="0"/>
      <c r="ADU116" s="0"/>
      <c r="ADV116" s="0"/>
      <c r="ADW116" s="0"/>
      <c r="ADX116" s="0"/>
      <c r="ADY116" s="0"/>
      <c r="ADZ116" s="0"/>
      <c r="AEA116" s="0"/>
      <c r="AEB116" s="0"/>
      <c r="AEC116" s="0"/>
      <c r="AED116" s="0"/>
      <c r="AEE116" s="0"/>
      <c r="AEF116" s="0"/>
      <c r="AEG116" s="0"/>
      <c r="AEH116" s="0"/>
      <c r="AEI116" s="0"/>
      <c r="AEJ116" s="0"/>
      <c r="AEK116" s="0"/>
      <c r="AEL116" s="0"/>
      <c r="AEM116" s="0"/>
      <c r="AEN116" s="0"/>
      <c r="AEO116" s="0"/>
      <c r="AEP116" s="0"/>
      <c r="AEQ116" s="0"/>
      <c r="AER116" s="0"/>
      <c r="AES116" s="0"/>
      <c r="AET116" s="0"/>
      <c r="AEU116" s="0"/>
      <c r="AEV116" s="0"/>
      <c r="AEW116" s="0"/>
      <c r="AEX116" s="0"/>
      <c r="AEY116" s="0"/>
      <c r="AEZ116" s="0"/>
      <c r="AFA116" s="0"/>
      <c r="AFB116" s="0"/>
      <c r="AFC116" s="0"/>
      <c r="AFD116" s="0"/>
      <c r="AFE116" s="0"/>
      <c r="AFF116" s="0"/>
      <c r="AFG116" s="0"/>
      <c r="AFH116" s="0"/>
      <c r="AFI116" s="0"/>
      <c r="AFJ116" s="0"/>
      <c r="AFK116" s="0"/>
      <c r="AFL116" s="0"/>
      <c r="AFM116" s="0"/>
      <c r="AFN116" s="0"/>
      <c r="AFO116" s="0"/>
      <c r="AFP116" s="0"/>
      <c r="AFQ116" s="0"/>
      <c r="AFR116" s="0"/>
      <c r="AFS116" s="0"/>
      <c r="AFT116" s="0"/>
      <c r="AFU116" s="0"/>
      <c r="AFV116" s="0"/>
      <c r="AFW116" s="0"/>
      <c r="AFX116" s="0"/>
      <c r="AFY116" s="0"/>
      <c r="AFZ116" s="0"/>
      <c r="AGA116" s="0"/>
      <c r="AGB116" s="0"/>
      <c r="AGC116" s="0"/>
      <c r="AGD116" s="0"/>
      <c r="AGE116" s="0"/>
      <c r="AGF116" s="0"/>
      <c r="AGG116" s="0"/>
      <c r="AGH116" s="0"/>
      <c r="AGI116" s="0"/>
      <c r="AGJ116" s="0"/>
      <c r="AGK116" s="0"/>
      <c r="AGL116" s="0"/>
      <c r="AGM116" s="0"/>
      <c r="AGN116" s="0"/>
      <c r="AGO116" s="0"/>
      <c r="AGP116" s="0"/>
      <c r="AGQ116" s="0"/>
      <c r="AGR116" s="0"/>
      <c r="AGS116" s="0"/>
      <c r="AGT116" s="0"/>
      <c r="AGU116" s="0"/>
      <c r="AGV116" s="0"/>
      <c r="AGW116" s="0"/>
      <c r="AGX116" s="0"/>
      <c r="AGY116" s="0"/>
      <c r="AGZ116" s="0"/>
      <c r="AHA116" s="0"/>
      <c r="AHB116" s="0"/>
      <c r="AHC116" s="0"/>
      <c r="AHD116" s="0"/>
      <c r="AHE116" s="0"/>
      <c r="AHF116" s="0"/>
      <c r="AHG116" s="0"/>
      <c r="AHH116" s="0"/>
      <c r="AHI116" s="0"/>
      <c r="AHJ116" s="0"/>
      <c r="AHK116" s="0"/>
      <c r="AHL116" s="0"/>
      <c r="AHM116" s="0"/>
      <c r="AHN116" s="0"/>
      <c r="AHO116" s="0"/>
      <c r="AHP116" s="0"/>
      <c r="AHQ116" s="0"/>
      <c r="AHR116" s="0"/>
      <c r="AHS116" s="0"/>
      <c r="AHT116" s="0"/>
      <c r="AHU116" s="0"/>
      <c r="AHV116" s="0"/>
      <c r="AHW116" s="0"/>
      <c r="AHX116" s="0"/>
      <c r="AHY116" s="0"/>
      <c r="AHZ116" s="0"/>
      <c r="AIA116" s="0"/>
      <c r="AIB116" s="0"/>
      <c r="AIC116" s="0"/>
      <c r="AID116" s="0"/>
      <c r="AIE116" s="0"/>
      <c r="AIF116" s="0"/>
      <c r="AIG116" s="0"/>
      <c r="AIH116" s="0"/>
      <c r="AII116" s="0"/>
      <c r="AIJ116" s="0"/>
      <c r="AIK116" s="0"/>
      <c r="AIL116" s="0"/>
      <c r="AIM116" s="0"/>
      <c r="AIN116" s="0"/>
      <c r="AIO116" s="0"/>
      <c r="AIP116" s="0"/>
      <c r="AIQ116" s="0"/>
      <c r="AIR116" s="0"/>
      <c r="AIS116" s="0"/>
      <c r="AIT116" s="0"/>
      <c r="AIU116" s="0"/>
      <c r="AIV116" s="0"/>
      <c r="AIW116" s="0"/>
      <c r="AIX116" s="0"/>
      <c r="AIY116" s="0"/>
      <c r="AIZ116" s="0"/>
      <c r="AJA116" s="0"/>
      <c r="AJB116" s="0"/>
      <c r="AJC116" s="0"/>
      <c r="AJD116" s="0"/>
      <c r="AJE116" s="0"/>
      <c r="AJF116" s="0"/>
      <c r="AJG116" s="0"/>
      <c r="AJH116" s="0"/>
      <c r="AJI116" s="0"/>
      <c r="AJJ116" s="0"/>
      <c r="AJK116" s="0"/>
      <c r="AJL116" s="0"/>
      <c r="AJM116" s="0"/>
      <c r="AJN116" s="0"/>
      <c r="AJO116" s="0"/>
      <c r="AJP116" s="0"/>
      <c r="AJQ116" s="0"/>
      <c r="AJR116" s="0"/>
      <c r="AJS116" s="0"/>
      <c r="AJT116" s="0"/>
      <c r="AJU116" s="0"/>
      <c r="AJV116" s="0"/>
      <c r="AJW116" s="0"/>
      <c r="AJX116" s="0"/>
      <c r="AJY116" s="0"/>
      <c r="AJZ116" s="0"/>
      <c r="AKA116" s="0"/>
      <c r="AKB116" s="0"/>
      <c r="AKC116" s="0"/>
      <c r="AKD116" s="0"/>
      <c r="AKE116" s="0"/>
      <c r="AKF116" s="0"/>
      <c r="AKG116" s="0"/>
      <c r="AKH116" s="0"/>
      <c r="AKI116" s="0"/>
      <c r="AKJ116" s="0"/>
      <c r="AKK116" s="0"/>
      <c r="AKL116" s="0"/>
      <c r="AKM116" s="0"/>
      <c r="AKN116" s="0"/>
      <c r="AKO116" s="0"/>
      <c r="AKP116" s="0"/>
      <c r="AKQ116" s="0"/>
      <c r="AKR116" s="0"/>
      <c r="AKS116" s="0"/>
      <c r="AKT116" s="0"/>
      <c r="AKU116" s="0"/>
      <c r="AKV116" s="0"/>
      <c r="AKW116" s="0"/>
      <c r="AKX116" s="0"/>
      <c r="AKY116" s="0"/>
      <c r="AKZ116" s="0"/>
      <c r="ALA116" s="0"/>
      <c r="ALB116" s="0"/>
      <c r="ALC116" s="0"/>
      <c r="ALD116" s="0"/>
      <c r="ALE116" s="0"/>
      <c r="ALF116" s="0"/>
      <c r="ALG116" s="0"/>
      <c r="ALH116" s="0"/>
      <c r="ALI116" s="0"/>
      <c r="ALJ116" s="0"/>
      <c r="ALK116" s="0"/>
      <c r="ALL116" s="0"/>
      <c r="ALM116" s="0"/>
      <c r="ALN116" s="0"/>
      <c r="ALO116" s="0"/>
      <c r="ALP116" s="0"/>
      <c r="ALQ116" s="0"/>
      <c r="ALR116" s="0"/>
      <c r="ALS116" s="0"/>
      <c r="ALT116" s="0"/>
      <c r="ALU116" s="0"/>
      <c r="ALV116" s="0"/>
      <c r="ALW116" s="0"/>
      <c r="ALX116" s="0"/>
      <c r="ALY116" s="0"/>
      <c r="ALZ116" s="0"/>
      <c r="AMA116" s="0"/>
      <c r="AMB116" s="0"/>
      <c r="AMC116" s="0"/>
      <c r="AMD116" s="0"/>
      <c r="AME116" s="0"/>
      <c r="AMF116" s="0"/>
      <c r="AMG116" s="0"/>
      <c r="AMH116" s="0"/>
      <c r="AMI116" s="0"/>
      <c r="AMJ116" s="0"/>
    </row>
    <row r="117" customFormat="false" ht="15.75" hidden="false" customHeight="false" outlineLevel="0" collapsed="false">
      <c r="A117" s="137"/>
      <c r="B117" s="98"/>
      <c r="C117" s="98"/>
      <c r="D117" s="98"/>
      <c r="E117" s="98"/>
      <c r="F117" s="98" t="n">
        <v>1</v>
      </c>
      <c r="G117" s="98" t="n">
        <v>5000</v>
      </c>
      <c r="H117" s="98" t="n">
        <f aca="false">G117*F117</f>
        <v>5000</v>
      </c>
      <c r="I117" s="101" t="s">
        <v>6781</v>
      </c>
      <c r="J117" s="102" t="n">
        <v>4000</v>
      </c>
      <c r="K117" s="98" t="n">
        <v>0</v>
      </c>
      <c r="L117" s="98"/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0"/>
      <c r="BD117" s="0"/>
      <c r="BE117" s="0"/>
      <c r="BF117" s="0"/>
      <c r="BG117" s="0"/>
      <c r="BH117" s="0"/>
      <c r="BI117" s="0"/>
      <c r="BJ117" s="0"/>
      <c r="BK117" s="0"/>
      <c r="BL117" s="0"/>
      <c r="BM117" s="0"/>
      <c r="BN117" s="0"/>
      <c r="BO117" s="0"/>
      <c r="BP117" s="0"/>
      <c r="BQ117" s="0"/>
      <c r="BR117" s="0"/>
      <c r="BS117" s="0"/>
      <c r="BT117" s="0"/>
      <c r="BU117" s="0"/>
      <c r="BV117" s="0"/>
      <c r="BW117" s="0"/>
      <c r="BX117" s="0"/>
      <c r="BY117" s="0"/>
      <c r="BZ117" s="0"/>
      <c r="CA117" s="0"/>
      <c r="CB117" s="0"/>
      <c r="CC117" s="0"/>
      <c r="CD117" s="0"/>
      <c r="CE117" s="0"/>
      <c r="CF117" s="0"/>
      <c r="CG117" s="0"/>
      <c r="CH117" s="0"/>
      <c r="CI117" s="0"/>
      <c r="CJ117" s="0"/>
      <c r="CK117" s="0"/>
      <c r="CL117" s="0"/>
      <c r="CM117" s="0"/>
      <c r="CN117" s="0"/>
      <c r="CO117" s="0"/>
      <c r="CP117" s="0"/>
      <c r="CQ117" s="0"/>
      <c r="CR117" s="0"/>
      <c r="CS117" s="0"/>
      <c r="CT117" s="0"/>
      <c r="CU117" s="0"/>
      <c r="CV117" s="0"/>
      <c r="CW117" s="0"/>
      <c r="CX117" s="0"/>
      <c r="CY117" s="0"/>
      <c r="CZ117" s="0"/>
      <c r="DA117" s="0"/>
      <c r="DB117" s="0"/>
      <c r="DC117" s="0"/>
      <c r="DD117" s="0"/>
      <c r="DE117" s="0"/>
      <c r="DF117" s="0"/>
      <c r="DG117" s="0"/>
      <c r="DH117" s="0"/>
      <c r="DI117" s="0"/>
      <c r="DJ117" s="0"/>
      <c r="DK117" s="0"/>
      <c r="DL117" s="0"/>
      <c r="DM117" s="0"/>
      <c r="DN117" s="0"/>
      <c r="DO117" s="0"/>
      <c r="DP117" s="0"/>
      <c r="DQ117" s="0"/>
      <c r="DR117" s="0"/>
      <c r="DS117" s="0"/>
      <c r="DT117" s="0"/>
      <c r="DU117" s="0"/>
      <c r="DV117" s="0"/>
      <c r="DW117" s="0"/>
      <c r="DX117" s="0"/>
      <c r="DY117" s="0"/>
      <c r="DZ117" s="0"/>
      <c r="EA117" s="0"/>
      <c r="EB117" s="0"/>
      <c r="EC117" s="0"/>
      <c r="ED117" s="0"/>
      <c r="EE117" s="0"/>
      <c r="EF117" s="0"/>
      <c r="EG117" s="0"/>
      <c r="EH117" s="0"/>
      <c r="EI117" s="0"/>
      <c r="EJ117" s="0"/>
      <c r="EK117" s="0"/>
      <c r="EL117" s="0"/>
      <c r="EM117" s="0"/>
      <c r="EN117" s="0"/>
      <c r="EO117" s="0"/>
      <c r="EP117" s="0"/>
      <c r="EQ117" s="0"/>
      <c r="ER117" s="0"/>
      <c r="ES117" s="0"/>
      <c r="ET117" s="0"/>
      <c r="EU117" s="0"/>
      <c r="EV117" s="0"/>
      <c r="EW117" s="0"/>
      <c r="EX117" s="0"/>
      <c r="EY117" s="0"/>
      <c r="EZ117" s="0"/>
      <c r="FA117" s="0"/>
      <c r="FB117" s="0"/>
      <c r="FC117" s="0"/>
      <c r="FD117" s="0"/>
      <c r="FE117" s="0"/>
      <c r="FF117" s="0"/>
      <c r="FG117" s="0"/>
      <c r="FH117" s="0"/>
      <c r="FI117" s="0"/>
      <c r="FJ117" s="0"/>
      <c r="FK117" s="0"/>
      <c r="FL117" s="0"/>
      <c r="FM117" s="0"/>
      <c r="FN117" s="0"/>
      <c r="FO117" s="0"/>
      <c r="FP117" s="0"/>
      <c r="FQ117" s="0"/>
      <c r="FR117" s="0"/>
      <c r="FS117" s="0"/>
      <c r="FT117" s="0"/>
      <c r="FU117" s="0"/>
      <c r="FV117" s="0"/>
      <c r="FW117" s="0"/>
      <c r="FX117" s="0"/>
      <c r="FY117" s="0"/>
      <c r="FZ117" s="0"/>
      <c r="GA117" s="0"/>
      <c r="GB117" s="0"/>
      <c r="GC117" s="0"/>
      <c r="GD117" s="0"/>
      <c r="GE117" s="0"/>
      <c r="GF117" s="0"/>
      <c r="GG117" s="0"/>
      <c r="GH117" s="0"/>
      <c r="GI117" s="0"/>
      <c r="GJ117" s="0"/>
      <c r="GK117" s="0"/>
      <c r="GL117" s="0"/>
      <c r="GM117" s="0"/>
      <c r="GN117" s="0"/>
      <c r="GO117" s="0"/>
      <c r="GP117" s="0"/>
      <c r="GQ117" s="0"/>
      <c r="GR117" s="0"/>
      <c r="GS117" s="0"/>
      <c r="GT117" s="0"/>
      <c r="GU117" s="0"/>
      <c r="GV117" s="0"/>
      <c r="GW117" s="0"/>
      <c r="GX117" s="0"/>
      <c r="GY117" s="0"/>
      <c r="GZ117" s="0"/>
      <c r="HA117" s="0"/>
      <c r="HB117" s="0"/>
      <c r="HC117" s="0"/>
      <c r="HD117" s="0"/>
      <c r="HE117" s="0"/>
      <c r="HF117" s="0"/>
      <c r="HG117" s="0"/>
      <c r="HH117" s="0"/>
      <c r="HI117" s="0"/>
      <c r="HJ117" s="0"/>
      <c r="HK117" s="0"/>
      <c r="HL117" s="0"/>
      <c r="HM117" s="0"/>
      <c r="HN117" s="0"/>
      <c r="HO117" s="0"/>
      <c r="HP117" s="0"/>
      <c r="HQ117" s="0"/>
      <c r="HR117" s="0"/>
      <c r="HS117" s="0"/>
      <c r="HT117" s="0"/>
      <c r="HU117" s="0"/>
      <c r="HV117" s="0"/>
      <c r="HW117" s="0"/>
      <c r="HX117" s="0"/>
      <c r="HY117" s="0"/>
      <c r="HZ117" s="0"/>
      <c r="IA117" s="0"/>
      <c r="IB117" s="0"/>
      <c r="IC117" s="0"/>
      <c r="ID117" s="0"/>
      <c r="IE117" s="0"/>
      <c r="IF117" s="0"/>
      <c r="IG117" s="0"/>
      <c r="IH117" s="0"/>
      <c r="II117" s="0"/>
      <c r="IJ117" s="0"/>
      <c r="IK117" s="0"/>
      <c r="IL117" s="0"/>
      <c r="IM117" s="0"/>
      <c r="IN117" s="0"/>
      <c r="IO117" s="0"/>
      <c r="IP117" s="0"/>
      <c r="IQ117" s="0"/>
      <c r="IR117" s="0"/>
      <c r="IS117" s="0"/>
      <c r="IT117" s="0"/>
      <c r="IU117" s="0"/>
      <c r="IV117" s="0"/>
      <c r="IW117" s="0"/>
      <c r="IX117" s="0"/>
      <c r="IY117" s="0"/>
      <c r="IZ117" s="0"/>
      <c r="JA117" s="0"/>
      <c r="JB117" s="0"/>
      <c r="JC117" s="0"/>
      <c r="JD117" s="0"/>
      <c r="JE117" s="0"/>
      <c r="JF117" s="0"/>
      <c r="JG117" s="0"/>
      <c r="JH117" s="0"/>
      <c r="JI117" s="0"/>
      <c r="JJ117" s="0"/>
      <c r="JK117" s="0"/>
      <c r="JL117" s="0"/>
      <c r="JM117" s="0"/>
      <c r="JN117" s="0"/>
      <c r="JO117" s="0"/>
      <c r="JP117" s="0"/>
      <c r="JQ117" s="0"/>
      <c r="JR117" s="0"/>
      <c r="JS117" s="0"/>
      <c r="JT117" s="0"/>
      <c r="JU117" s="0"/>
      <c r="JV117" s="0"/>
      <c r="JW117" s="0"/>
      <c r="JX117" s="0"/>
      <c r="JY117" s="0"/>
      <c r="JZ117" s="0"/>
      <c r="KA117" s="0"/>
      <c r="KB117" s="0"/>
      <c r="KC117" s="0"/>
      <c r="KD117" s="0"/>
      <c r="KE117" s="0"/>
      <c r="KF117" s="0"/>
      <c r="KG117" s="0"/>
      <c r="KH117" s="0"/>
      <c r="KI117" s="0"/>
      <c r="KJ117" s="0"/>
      <c r="KK117" s="0"/>
      <c r="KL117" s="0"/>
      <c r="KM117" s="0"/>
      <c r="KN117" s="0"/>
      <c r="KO117" s="0"/>
      <c r="KP117" s="0"/>
      <c r="KQ117" s="0"/>
      <c r="KR117" s="0"/>
      <c r="KS117" s="0"/>
      <c r="KT117" s="0"/>
      <c r="KU117" s="0"/>
      <c r="KV117" s="0"/>
      <c r="KW117" s="0"/>
      <c r="KX117" s="0"/>
      <c r="KY117" s="0"/>
      <c r="KZ117" s="0"/>
      <c r="LA117" s="0"/>
      <c r="LB117" s="0"/>
      <c r="LC117" s="0"/>
      <c r="LD117" s="0"/>
      <c r="LE117" s="0"/>
      <c r="LF117" s="0"/>
      <c r="LG117" s="0"/>
      <c r="LH117" s="0"/>
      <c r="LI117" s="0"/>
      <c r="LJ117" s="0"/>
      <c r="LK117" s="0"/>
      <c r="LL117" s="0"/>
      <c r="LM117" s="0"/>
      <c r="LN117" s="0"/>
      <c r="LO117" s="0"/>
      <c r="LP117" s="0"/>
      <c r="LQ117" s="0"/>
      <c r="LR117" s="0"/>
      <c r="LS117" s="0"/>
      <c r="LT117" s="0"/>
      <c r="LU117" s="0"/>
      <c r="LV117" s="0"/>
      <c r="LW117" s="0"/>
      <c r="LX117" s="0"/>
      <c r="LY117" s="0"/>
      <c r="LZ117" s="0"/>
      <c r="MA117" s="0"/>
      <c r="MB117" s="0"/>
      <c r="MC117" s="0"/>
      <c r="MD117" s="0"/>
      <c r="ME117" s="0"/>
      <c r="MF117" s="0"/>
      <c r="MG117" s="0"/>
      <c r="MH117" s="0"/>
      <c r="MI117" s="0"/>
      <c r="MJ117" s="0"/>
      <c r="MK117" s="0"/>
      <c r="ML117" s="0"/>
      <c r="MM117" s="0"/>
      <c r="MN117" s="0"/>
      <c r="MO117" s="0"/>
      <c r="MP117" s="0"/>
      <c r="MQ117" s="0"/>
      <c r="MR117" s="0"/>
      <c r="MS117" s="0"/>
      <c r="MT117" s="0"/>
      <c r="MU117" s="0"/>
      <c r="MV117" s="0"/>
      <c r="MW117" s="0"/>
      <c r="MX117" s="0"/>
      <c r="MY117" s="0"/>
      <c r="MZ117" s="0"/>
      <c r="NA117" s="0"/>
      <c r="NB117" s="0"/>
      <c r="NC117" s="0"/>
      <c r="ND117" s="0"/>
      <c r="NE117" s="0"/>
      <c r="NF117" s="0"/>
      <c r="NG117" s="0"/>
      <c r="NH117" s="0"/>
      <c r="NI117" s="0"/>
      <c r="NJ117" s="0"/>
      <c r="NK117" s="0"/>
      <c r="NL117" s="0"/>
      <c r="NM117" s="0"/>
      <c r="NN117" s="0"/>
      <c r="NO117" s="0"/>
      <c r="NP117" s="0"/>
      <c r="NQ117" s="0"/>
      <c r="NR117" s="0"/>
      <c r="NS117" s="0"/>
      <c r="NT117" s="0"/>
      <c r="NU117" s="0"/>
      <c r="NV117" s="0"/>
      <c r="NW117" s="0"/>
      <c r="NX117" s="0"/>
      <c r="NY117" s="0"/>
      <c r="NZ117" s="0"/>
      <c r="OA117" s="0"/>
      <c r="OB117" s="0"/>
      <c r="OC117" s="0"/>
      <c r="OD117" s="0"/>
      <c r="OE117" s="0"/>
      <c r="OF117" s="0"/>
      <c r="OG117" s="0"/>
      <c r="OH117" s="0"/>
      <c r="OI117" s="0"/>
      <c r="OJ117" s="0"/>
      <c r="OK117" s="0"/>
      <c r="OL117" s="0"/>
      <c r="OM117" s="0"/>
      <c r="ON117" s="0"/>
      <c r="OO117" s="0"/>
      <c r="OP117" s="0"/>
      <c r="OQ117" s="0"/>
      <c r="OR117" s="0"/>
      <c r="OS117" s="0"/>
      <c r="OT117" s="0"/>
      <c r="OU117" s="0"/>
      <c r="OV117" s="0"/>
      <c r="OW117" s="0"/>
      <c r="OX117" s="0"/>
      <c r="OY117" s="0"/>
      <c r="OZ117" s="0"/>
      <c r="PA117" s="0"/>
      <c r="PB117" s="0"/>
      <c r="PC117" s="0"/>
      <c r="PD117" s="0"/>
      <c r="PE117" s="0"/>
      <c r="PF117" s="0"/>
      <c r="PG117" s="0"/>
      <c r="PH117" s="0"/>
      <c r="PI117" s="0"/>
      <c r="PJ117" s="0"/>
      <c r="PK117" s="0"/>
      <c r="PL117" s="0"/>
      <c r="PM117" s="0"/>
      <c r="PN117" s="0"/>
      <c r="PO117" s="0"/>
      <c r="PP117" s="0"/>
      <c r="PQ117" s="0"/>
      <c r="PR117" s="0"/>
      <c r="PS117" s="0"/>
      <c r="PT117" s="0"/>
      <c r="PU117" s="0"/>
      <c r="PV117" s="0"/>
      <c r="PW117" s="0"/>
      <c r="PX117" s="0"/>
      <c r="PY117" s="0"/>
      <c r="PZ117" s="0"/>
      <c r="QA117" s="0"/>
      <c r="QB117" s="0"/>
      <c r="QC117" s="0"/>
      <c r="QD117" s="0"/>
      <c r="QE117" s="0"/>
      <c r="QF117" s="0"/>
      <c r="QG117" s="0"/>
      <c r="QH117" s="0"/>
      <c r="QI117" s="0"/>
      <c r="QJ117" s="0"/>
      <c r="QK117" s="0"/>
      <c r="QL117" s="0"/>
      <c r="QM117" s="0"/>
      <c r="QN117" s="0"/>
      <c r="QO117" s="0"/>
      <c r="QP117" s="0"/>
      <c r="QQ117" s="0"/>
      <c r="QR117" s="0"/>
      <c r="QS117" s="0"/>
      <c r="QT117" s="0"/>
      <c r="QU117" s="0"/>
      <c r="QV117" s="0"/>
      <c r="QW117" s="0"/>
      <c r="QX117" s="0"/>
      <c r="QY117" s="0"/>
      <c r="QZ117" s="0"/>
      <c r="RA117" s="0"/>
      <c r="RB117" s="0"/>
      <c r="RC117" s="0"/>
      <c r="RD117" s="0"/>
      <c r="RE117" s="0"/>
      <c r="RF117" s="0"/>
      <c r="RG117" s="0"/>
      <c r="RH117" s="0"/>
      <c r="RI117" s="0"/>
      <c r="RJ117" s="0"/>
      <c r="RK117" s="0"/>
      <c r="RL117" s="0"/>
      <c r="RM117" s="0"/>
      <c r="RN117" s="0"/>
      <c r="RO117" s="0"/>
      <c r="RP117" s="0"/>
      <c r="RQ117" s="0"/>
      <c r="RR117" s="0"/>
      <c r="RS117" s="0"/>
      <c r="RT117" s="0"/>
      <c r="RU117" s="0"/>
      <c r="RV117" s="0"/>
      <c r="RW117" s="0"/>
      <c r="RX117" s="0"/>
      <c r="RY117" s="0"/>
      <c r="RZ117" s="0"/>
      <c r="SA117" s="0"/>
      <c r="SB117" s="0"/>
      <c r="SC117" s="0"/>
      <c r="SD117" s="0"/>
      <c r="SE117" s="0"/>
      <c r="SF117" s="0"/>
      <c r="SG117" s="0"/>
      <c r="SH117" s="0"/>
      <c r="SI117" s="0"/>
      <c r="SJ117" s="0"/>
      <c r="SK117" s="0"/>
      <c r="SL117" s="0"/>
      <c r="SM117" s="0"/>
      <c r="SN117" s="0"/>
      <c r="SO117" s="0"/>
      <c r="SP117" s="0"/>
      <c r="SQ117" s="0"/>
      <c r="SR117" s="0"/>
      <c r="SS117" s="0"/>
      <c r="ST117" s="0"/>
      <c r="SU117" s="0"/>
      <c r="SV117" s="0"/>
      <c r="SW117" s="0"/>
      <c r="SX117" s="0"/>
      <c r="SY117" s="0"/>
      <c r="SZ117" s="0"/>
      <c r="TA117" s="0"/>
      <c r="TB117" s="0"/>
      <c r="TC117" s="0"/>
      <c r="TD117" s="0"/>
      <c r="TE117" s="0"/>
      <c r="TF117" s="0"/>
      <c r="TG117" s="0"/>
      <c r="TH117" s="0"/>
      <c r="TI117" s="0"/>
      <c r="TJ117" s="0"/>
      <c r="TK117" s="0"/>
      <c r="TL117" s="0"/>
      <c r="TM117" s="0"/>
      <c r="TN117" s="0"/>
      <c r="TO117" s="0"/>
      <c r="TP117" s="0"/>
      <c r="TQ117" s="0"/>
      <c r="TR117" s="0"/>
      <c r="TS117" s="0"/>
      <c r="TT117" s="0"/>
      <c r="TU117" s="0"/>
      <c r="TV117" s="0"/>
      <c r="TW117" s="0"/>
      <c r="TX117" s="0"/>
      <c r="TY117" s="0"/>
      <c r="TZ117" s="0"/>
      <c r="UA117" s="0"/>
      <c r="UB117" s="0"/>
      <c r="UC117" s="0"/>
      <c r="UD117" s="0"/>
      <c r="UE117" s="0"/>
      <c r="UF117" s="0"/>
      <c r="UG117" s="0"/>
      <c r="UH117" s="0"/>
      <c r="UI117" s="0"/>
      <c r="UJ117" s="0"/>
      <c r="UK117" s="0"/>
      <c r="UL117" s="0"/>
      <c r="UM117" s="0"/>
      <c r="UN117" s="0"/>
      <c r="UO117" s="0"/>
      <c r="UP117" s="0"/>
      <c r="UQ117" s="0"/>
      <c r="UR117" s="0"/>
      <c r="US117" s="0"/>
      <c r="UT117" s="0"/>
      <c r="UU117" s="0"/>
      <c r="UV117" s="0"/>
      <c r="UW117" s="0"/>
      <c r="UX117" s="0"/>
      <c r="UY117" s="0"/>
      <c r="UZ117" s="0"/>
      <c r="VA117" s="0"/>
      <c r="VB117" s="0"/>
      <c r="VC117" s="0"/>
      <c r="VD117" s="0"/>
      <c r="VE117" s="0"/>
      <c r="VF117" s="0"/>
      <c r="VG117" s="0"/>
      <c r="VH117" s="0"/>
      <c r="VI117" s="0"/>
      <c r="VJ117" s="0"/>
      <c r="VK117" s="0"/>
      <c r="VL117" s="0"/>
      <c r="VM117" s="0"/>
      <c r="VN117" s="0"/>
      <c r="VO117" s="0"/>
      <c r="VP117" s="0"/>
      <c r="VQ117" s="0"/>
      <c r="VR117" s="0"/>
      <c r="VS117" s="0"/>
      <c r="VT117" s="0"/>
      <c r="VU117" s="0"/>
      <c r="VV117" s="0"/>
      <c r="VW117" s="0"/>
      <c r="VX117" s="0"/>
      <c r="VY117" s="0"/>
      <c r="VZ117" s="0"/>
      <c r="WA117" s="0"/>
      <c r="WB117" s="0"/>
      <c r="WC117" s="0"/>
      <c r="WD117" s="0"/>
      <c r="WE117" s="0"/>
      <c r="WF117" s="0"/>
      <c r="WG117" s="0"/>
      <c r="WH117" s="0"/>
      <c r="WI117" s="0"/>
      <c r="WJ117" s="0"/>
      <c r="WK117" s="0"/>
      <c r="WL117" s="0"/>
      <c r="WM117" s="0"/>
      <c r="WN117" s="0"/>
      <c r="WO117" s="0"/>
      <c r="WP117" s="0"/>
      <c r="WQ117" s="0"/>
      <c r="WR117" s="0"/>
      <c r="WS117" s="0"/>
      <c r="WT117" s="0"/>
      <c r="WU117" s="0"/>
      <c r="WV117" s="0"/>
      <c r="WW117" s="0"/>
      <c r="WX117" s="0"/>
      <c r="WY117" s="0"/>
      <c r="WZ117" s="0"/>
      <c r="XA117" s="0"/>
      <c r="XB117" s="0"/>
      <c r="XC117" s="0"/>
      <c r="XD117" s="0"/>
      <c r="XE117" s="0"/>
      <c r="XF117" s="0"/>
      <c r="XG117" s="0"/>
      <c r="XH117" s="0"/>
      <c r="XI117" s="0"/>
      <c r="XJ117" s="0"/>
      <c r="XK117" s="0"/>
      <c r="XL117" s="0"/>
      <c r="XM117" s="0"/>
      <c r="XN117" s="0"/>
      <c r="XO117" s="0"/>
      <c r="XP117" s="0"/>
      <c r="XQ117" s="0"/>
      <c r="XR117" s="0"/>
      <c r="XS117" s="0"/>
      <c r="XT117" s="0"/>
      <c r="XU117" s="0"/>
      <c r="XV117" s="0"/>
      <c r="XW117" s="0"/>
      <c r="XX117" s="0"/>
      <c r="XY117" s="0"/>
      <c r="XZ117" s="0"/>
      <c r="YA117" s="0"/>
      <c r="YB117" s="0"/>
      <c r="YC117" s="0"/>
      <c r="YD117" s="0"/>
      <c r="YE117" s="0"/>
      <c r="YF117" s="0"/>
      <c r="YG117" s="0"/>
      <c r="YH117" s="0"/>
      <c r="YI117" s="0"/>
      <c r="YJ117" s="0"/>
      <c r="YK117" s="0"/>
      <c r="YL117" s="0"/>
      <c r="YM117" s="0"/>
      <c r="YN117" s="0"/>
      <c r="YO117" s="0"/>
      <c r="YP117" s="0"/>
      <c r="YQ117" s="0"/>
      <c r="YR117" s="0"/>
      <c r="YS117" s="0"/>
      <c r="YT117" s="0"/>
      <c r="YU117" s="0"/>
      <c r="YV117" s="0"/>
      <c r="YW117" s="0"/>
      <c r="YX117" s="0"/>
      <c r="YY117" s="0"/>
      <c r="YZ117" s="0"/>
      <c r="ZA117" s="0"/>
      <c r="ZB117" s="0"/>
      <c r="ZC117" s="0"/>
      <c r="ZD117" s="0"/>
      <c r="ZE117" s="0"/>
      <c r="ZF117" s="0"/>
      <c r="ZG117" s="0"/>
      <c r="ZH117" s="0"/>
      <c r="ZI117" s="0"/>
      <c r="ZJ117" s="0"/>
      <c r="ZK117" s="0"/>
      <c r="ZL117" s="0"/>
      <c r="ZM117" s="0"/>
      <c r="ZN117" s="0"/>
      <c r="ZO117" s="0"/>
      <c r="ZP117" s="0"/>
      <c r="ZQ117" s="0"/>
      <c r="ZR117" s="0"/>
      <c r="ZS117" s="0"/>
      <c r="ZT117" s="0"/>
      <c r="ZU117" s="0"/>
      <c r="ZV117" s="0"/>
      <c r="ZW117" s="0"/>
      <c r="ZX117" s="0"/>
      <c r="ZY117" s="0"/>
      <c r="ZZ117" s="0"/>
      <c r="AAA117" s="0"/>
      <c r="AAB117" s="0"/>
      <c r="AAC117" s="0"/>
      <c r="AAD117" s="0"/>
      <c r="AAE117" s="0"/>
      <c r="AAF117" s="0"/>
      <c r="AAG117" s="0"/>
      <c r="AAH117" s="0"/>
      <c r="AAI117" s="0"/>
      <c r="AAJ117" s="0"/>
      <c r="AAK117" s="0"/>
      <c r="AAL117" s="0"/>
      <c r="AAM117" s="0"/>
      <c r="AAN117" s="0"/>
      <c r="AAO117" s="0"/>
      <c r="AAP117" s="0"/>
      <c r="AAQ117" s="0"/>
      <c r="AAR117" s="0"/>
      <c r="AAS117" s="0"/>
      <c r="AAT117" s="0"/>
      <c r="AAU117" s="0"/>
      <c r="AAV117" s="0"/>
      <c r="AAW117" s="0"/>
      <c r="AAX117" s="0"/>
      <c r="AAY117" s="0"/>
      <c r="AAZ117" s="0"/>
      <c r="ABA117" s="0"/>
      <c r="ABB117" s="0"/>
      <c r="ABC117" s="0"/>
      <c r="ABD117" s="0"/>
      <c r="ABE117" s="0"/>
      <c r="ABF117" s="0"/>
      <c r="ABG117" s="0"/>
      <c r="ABH117" s="0"/>
      <c r="ABI117" s="0"/>
      <c r="ABJ117" s="0"/>
      <c r="ABK117" s="0"/>
      <c r="ABL117" s="0"/>
      <c r="ABM117" s="0"/>
      <c r="ABN117" s="0"/>
      <c r="ABO117" s="0"/>
      <c r="ABP117" s="0"/>
      <c r="ABQ117" s="0"/>
      <c r="ABR117" s="0"/>
      <c r="ABS117" s="0"/>
      <c r="ABT117" s="0"/>
      <c r="ABU117" s="0"/>
      <c r="ABV117" s="0"/>
      <c r="ABW117" s="0"/>
      <c r="ABX117" s="0"/>
      <c r="ABY117" s="0"/>
      <c r="ABZ117" s="0"/>
      <c r="ACA117" s="0"/>
      <c r="ACB117" s="0"/>
      <c r="ACC117" s="0"/>
      <c r="ACD117" s="0"/>
      <c r="ACE117" s="0"/>
      <c r="ACF117" s="0"/>
      <c r="ACG117" s="0"/>
      <c r="ACH117" s="0"/>
      <c r="ACI117" s="0"/>
      <c r="ACJ117" s="0"/>
      <c r="ACK117" s="0"/>
      <c r="ACL117" s="0"/>
      <c r="ACM117" s="0"/>
      <c r="ACN117" s="0"/>
      <c r="ACO117" s="0"/>
      <c r="ACP117" s="0"/>
      <c r="ACQ117" s="0"/>
      <c r="ACR117" s="0"/>
      <c r="ACS117" s="0"/>
      <c r="ACT117" s="0"/>
      <c r="ACU117" s="0"/>
      <c r="ACV117" s="0"/>
      <c r="ACW117" s="0"/>
      <c r="ACX117" s="0"/>
      <c r="ACY117" s="0"/>
      <c r="ACZ117" s="0"/>
      <c r="ADA117" s="0"/>
      <c r="ADB117" s="0"/>
      <c r="ADC117" s="0"/>
      <c r="ADD117" s="0"/>
      <c r="ADE117" s="0"/>
      <c r="ADF117" s="0"/>
      <c r="ADG117" s="0"/>
      <c r="ADH117" s="0"/>
      <c r="ADI117" s="0"/>
      <c r="ADJ117" s="0"/>
      <c r="ADK117" s="0"/>
      <c r="ADL117" s="0"/>
      <c r="ADM117" s="0"/>
      <c r="ADN117" s="0"/>
      <c r="ADO117" s="0"/>
      <c r="ADP117" s="0"/>
      <c r="ADQ117" s="0"/>
      <c r="ADR117" s="0"/>
      <c r="ADS117" s="0"/>
      <c r="ADT117" s="0"/>
      <c r="ADU117" s="0"/>
      <c r="ADV117" s="0"/>
      <c r="ADW117" s="0"/>
      <c r="ADX117" s="0"/>
      <c r="ADY117" s="0"/>
      <c r="ADZ117" s="0"/>
      <c r="AEA117" s="0"/>
      <c r="AEB117" s="0"/>
      <c r="AEC117" s="0"/>
      <c r="AED117" s="0"/>
      <c r="AEE117" s="0"/>
      <c r="AEF117" s="0"/>
      <c r="AEG117" s="0"/>
      <c r="AEH117" s="0"/>
      <c r="AEI117" s="0"/>
      <c r="AEJ117" s="0"/>
      <c r="AEK117" s="0"/>
      <c r="AEL117" s="0"/>
      <c r="AEM117" s="0"/>
      <c r="AEN117" s="0"/>
      <c r="AEO117" s="0"/>
      <c r="AEP117" s="0"/>
      <c r="AEQ117" s="0"/>
      <c r="AER117" s="0"/>
      <c r="AES117" s="0"/>
      <c r="AET117" s="0"/>
      <c r="AEU117" s="0"/>
      <c r="AEV117" s="0"/>
      <c r="AEW117" s="0"/>
      <c r="AEX117" s="0"/>
      <c r="AEY117" s="0"/>
      <c r="AEZ117" s="0"/>
      <c r="AFA117" s="0"/>
      <c r="AFB117" s="0"/>
      <c r="AFC117" s="0"/>
      <c r="AFD117" s="0"/>
      <c r="AFE117" s="0"/>
      <c r="AFF117" s="0"/>
      <c r="AFG117" s="0"/>
      <c r="AFH117" s="0"/>
      <c r="AFI117" s="0"/>
      <c r="AFJ117" s="0"/>
      <c r="AFK117" s="0"/>
      <c r="AFL117" s="0"/>
      <c r="AFM117" s="0"/>
      <c r="AFN117" s="0"/>
      <c r="AFO117" s="0"/>
      <c r="AFP117" s="0"/>
      <c r="AFQ117" s="0"/>
      <c r="AFR117" s="0"/>
      <c r="AFS117" s="0"/>
      <c r="AFT117" s="0"/>
      <c r="AFU117" s="0"/>
      <c r="AFV117" s="0"/>
      <c r="AFW117" s="0"/>
      <c r="AFX117" s="0"/>
      <c r="AFY117" s="0"/>
      <c r="AFZ117" s="0"/>
      <c r="AGA117" s="0"/>
      <c r="AGB117" s="0"/>
      <c r="AGC117" s="0"/>
      <c r="AGD117" s="0"/>
      <c r="AGE117" s="0"/>
      <c r="AGF117" s="0"/>
      <c r="AGG117" s="0"/>
      <c r="AGH117" s="0"/>
      <c r="AGI117" s="0"/>
      <c r="AGJ117" s="0"/>
      <c r="AGK117" s="0"/>
      <c r="AGL117" s="0"/>
      <c r="AGM117" s="0"/>
      <c r="AGN117" s="0"/>
      <c r="AGO117" s="0"/>
      <c r="AGP117" s="0"/>
      <c r="AGQ117" s="0"/>
      <c r="AGR117" s="0"/>
      <c r="AGS117" s="0"/>
      <c r="AGT117" s="0"/>
      <c r="AGU117" s="0"/>
      <c r="AGV117" s="0"/>
      <c r="AGW117" s="0"/>
      <c r="AGX117" s="0"/>
      <c r="AGY117" s="0"/>
      <c r="AGZ117" s="0"/>
      <c r="AHA117" s="0"/>
      <c r="AHB117" s="0"/>
      <c r="AHC117" s="0"/>
      <c r="AHD117" s="0"/>
      <c r="AHE117" s="0"/>
      <c r="AHF117" s="0"/>
      <c r="AHG117" s="0"/>
      <c r="AHH117" s="0"/>
      <c r="AHI117" s="0"/>
      <c r="AHJ117" s="0"/>
      <c r="AHK117" s="0"/>
      <c r="AHL117" s="0"/>
      <c r="AHM117" s="0"/>
      <c r="AHN117" s="0"/>
      <c r="AHO117" s="0"/>
      <c r="AHP117" s="0"/>
      <c r="AHQ117" s="0"/>
      <c r="AHR117" s="0"/>
      <c r="AHS117" s="0"/>
      <c r="AHT117" s="0"/>
      <c r="AHU117" s="0"/>
      <c r="AHV117" s="0"/>
      <c r="AHW117" s="0"/>
      <c r="AHX117" s="0"/>
      <c r="AHY117" s="0"/>
      <c r="AHZ117" s="0"/>
      <c r="AIA117" s="0"/>
      <c r="AIB117" s="0"/>
      <c r="AIC117" s="0"/>
      <c r="AID117" s="0"/>
      <c r="AIE117" s="0"/>
      <c r="AIF117" s="0"/>
      <c r="AIG117" s="0"/>
      <c r="AIH117" s="0"/>
      <c r="AII117" s="0"/>
      <c r="AIJ117" s="0"/>
      <c r="AIK117" s="0"/>
      <c r="AIL117" s="0"/>
      <c r="AIM117" s="0"/>
      <c r="AIN117" s="0"/>
      <c r="AIO117" s="0"/>
      <c r="AIP117" s="0"/>
      <c r="AIQ117" s="0"/>
      <c r="AIR117" s="0"/>
      <c r="AIS117" s="0"/>
      <c r="AIT117" s="0"/>
      <c r="AIU117" s="0"/>
      <c r="AIV117" s="0"/>
      <c r="AIW117" s="0"/>
      <c r="AIX117" s="0"/>
      <c r="AIY117" s="0"/>
      <c r="AIZ117" s="0"/>
      <c r="AJA117" s="0"/>
      <c r="AJB117" s="0"/>
      <c r="AJC117" s="0"/>
      <c r="AJD117" s="0"/>
      <c r="AJE117" s="0"/>
      <c r="AJF117" s="0"/>
      <c r="AJG117" s="0"/>
      <c r="AJH117" s="0"/>
      <c r="AJI117" s="0"/>
      <c r="AJJ117" s="0"/>
      <c r="AJK117" s="0"/>
      <c r="AJL117" s="0"/>
      <c r="AJM117" s="0"/>
      <c r="AJN117" s="0"/>
      <c r="AJO117" s="0"/>
      <c r="AJP117" s="0"/>
      <c r="AJQ117" s="0"/>
      <c r="AJR117" s="0"/>
      <c r="AJS117" s="0"/>
      <c r="AJT117" s="0"/>
      <c r="AJU117" s="0"/>
      <c r="AJV117" s="0"/>
      <c r="AJW117" s="0"/>
      <c r="AJX117" s="0"/>
      <c r="AJY117" s="0"/>
      <c r="AJZ117" s="0"/>
      <c r="AKA117" s="0"/>
      <c r="AKB117" s="0"/>
      <c r="AKC117" s="0"/>
      <c r="AKD117" s="0"/>
      <c r="AKE117" s="0"/>
      <c r="AKF117" s="0"/>
      <c r="AKG117" s="0"/>
      <c r="AKH117" s="0"/>
      <c r="AKI117" s="0"/>
      <c r="AKJ117" s="0"/>
      <c r="AKK117" s="0"/>
      <c r="AKL117" s="0"/>
      <c r="AKM117" s="0"/>
      <c r="AKN117" s="0"/>
      <c r="AKO117" s="0"/>
      <c r="AKP117" s="0"/>
      <c r="AKQ117" s="0"/>
      <c r="AKR117" s="0"/>
      <c r="AKS117" s="0"/>
      <c r="AKT117" s="0"/>
      <c r="AKU117" s="0"/>
      <c r="AKV117" s="0"/>
      <c r="AKW117" s="0"/>
      <c r="AKX117" s="0"/>
      <c r="AKY117" s="0"/>
      <c r="AKZ117" s="0"/>
      <c r="ALA117" s="0"/>
      <c r="ALB117" s="0"/>
      <c r="ALC117" s="0"/>
      <c r="ALD117" s="0"/>
      <c r="ALE117" s="0"/>
      <c r="ALF117" s="0"/>
      <c r="ALG117" s="0"/>
      <c r="ALH117" s="0"/>
      <c r="ALI117" s="0"/>
      <c r="ALJ117" s="0"/>
      <c r="ALK117" s="0"/>
      <c r="ALL117" s="0"/>
      <c r="ALM117" s="0"/>
      <c r="ALN117" s="0"/>
      <c r="ALO117" s="0"/>
      <c r="ALP117" s="0"/>
      <c r="ALQ117" s="0"/>
      <c r="ALR117" s="0"/>
      <c r="ALS117" s="0"/>
      <c r="ALT117" s="0"/>
      <c r="ALU117" s="0"/>
      <c r="ALV117" s="0"/>
      <c r="ALW117" s="0"/>
      <c r="ALX117" s="0"/>
      <c r="ALY117" s="0"/>
      <c r="ALZ117" s="0"/>
      <c r="AMA117" s="0"/>
      <c r="AMB117" s="0"/>
      <c r="AMC117" s="0"/>
      <c r="AMD117" s="0"/>
      <c r="AME117" s="0"/>
      <c r="AMF117" s="0"/>
      <c r="AMG117" s="0"/>
      <c r="AMH117" s="0"/>
      <c r="AMI117" s="0"/>
      <c r="AMJ117" s="0"/>
    </row>
    <row r="118" customFormat="false" ht="15.75" hidden="false" customHeight="false" outlineLevel="0" collapsed="false">
      <c r="A118" s="137" t="s">
        <v>747</v>
      </c>
      <c r="B118" s="98" t="s">
        <v>748</v>
      </c>
      <c r="C118" s="98" t="s">
        <v>166</v>
      </c>
      <c r="D118" s="98" t="s">
        <v>47</v>
      </c>
      <c r="E118" s="98" t="n">
        <v>44411</v>
      </c>
      <c r="F118" s="98" t="n">
        <v>2</v>
      </c>
      <c r="G118" s="98" t="n">
        <v>3853.5</v>
      </c>
      <c r="H118" s="98" t="n">
        <f aca="false">(G118*F118)*3</f>
        <v>23121</v>
      </c>
      <c r="I118" s="101" t="s">
        <v>749</v>
      </c>
      <c r="J118" s="102" t="n">
        <v>7707</v>
      </c>
      <c r="K118" s="98" t="n">
        <f aca="false">H118+H119-J118-J119-J120-J121-J122-J123</f>
        <v>500</v>
      </c>
      <c r="L118" s="98"/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0"/>
      <c r="BD118" s="0"/>
      <c r="BE118" s="0"/>
      <c r="BF118" s="0"/>
      <c r="BG118" s="0"/>
      <c r="BH118" s="0"/>
      <c r="BI118" s="0"/>
      <c r="BJ118" s="0"/>
      <c r="BK118" s="0"/>
      <c r="BL118" s="0"/>
      <c r="BM118" s="0"/>
      <c r="BN118" s="0"/>
      <c r="BO118" s="0"/>
      <c r="BP118" s="0"/>
      <c r="BQ118" s="0"/>
      <c r="BR118" s="0"/>
      <c r="BS118" s="0"/>
      <c r="BT118" s="0"/>
      <c r="BU118" s="0"/>
      <c r="BV118" s="0"/>
      <c r="BW118" s="0"/>
      <c r="BX118" s="0"/>
      <c r="BY118" s="0"/>
      <c r="BZ118" s="0"/>
      <c r="CA118" s="0"/>
      <c r="CB118" s="0"/>
      <c r="CC118" s="0"/>
      <c r="CD118" s="0"/>
      <c r="CE118" s="0"/>
      <c r="CF118" s="0"/>
      <c r="CG118" s="0"/>
      <c r="CH118" s="0"/>
      <c r="CI118" s="0"/>
      <c r="CJ118" s="0"/>
      <c r="CK118" s="0"/>
      <c r="CL118" s="0"/>
      <c r="CM118" s="0"/>
      <c r="CN118" s="0"/>
      <c r="CO118" s="0"/>
      <c r="CP118" s="0"/>
      <c r="CQ118" s="0"/>
      <c r="CR118" s="0"/>
      <c r="CS118" s="0"/>
      <c r="CT118" s="0"/>
      <c r="CU118" s="0"/>
      <c r="CV118" s="0"/>
      <c r="CW118" s="0"/>
      <c r="CX118" s="0"/>
      <c r="CY118" s="0"/>
      <c r="CZ118" s="0"/>
      <c r="DA118" s="0"/>
      <c r="DB118" s="0"/>
      <c r="DC118" s="0"/>
      <c r="DD118" s="0"/>
      <c r="DE118" s="0"/>
      <c r="DF118" s="0"/>
      <c r="DG118" s="0"/>
      <c r="DH118" s="0"/>
      <c r="DI118" s="0"/>
      <c r="DJ118" s="0"/>
      <c r="DK118" s="0"/>
      <c r="DL118" s="0"/>
      <c r="DM118" s="0"/>
      <c r="DN118" s="0"/>
      <c r="DO118" s="0"/>
      <c r="DP118" s="0"/>
      <c r="DQ118" s="0"/>
      <c r="DR118" s="0"/>
      <c r="DS118" s="0"/>
      <c r="DT118" s="0"/>
      <c r="DU118" s="0"/>
      <c r="DV118" s="0"/>
      <c r="DW118" s="0"/>
      <c r="DX118" s="0"/>
      <c r="DY118" s="0"/>
      <c r="DZ118" s="0"/>
      <c r="EA118" s="0"/>
      <c r="EB118" s="0"/>
      <c r="EC118" s="0"/>
      <c r="ED118" s="0"/>
      <c r="EE118" s="0"/>
      <c r="EF118" s="0"/>
      <c r="EG118" s="0"/>
      <c r="EH118" s="0"/>
      <c r="EI118" s="0"/>
      <c r="EJ118" s="0"/>
      <c r="EK118" s="0"/>
      <c r="EL118" s="0"/>
      <c r="EM118" s="0"/>
      <c r="EN118" s="0"/>
      <c r="EO118" s="0"/>
      <c r="EP118" s="0"/>
      <c r="EQ118" s="0"/>
      <c r="ER118" s="0"/>
      <c r="ES118" s="0"/>
      <c r="ET118" s="0"/>
      <c r="EU118" s="0"/>
      <c r="EV118" s="0"/>
      <c r="EW118" s="0"/>
      <c r="EX118" s="0"/>
      <c r="EY118" s="0"/>
      <c r="EZ118" s="0"/>
      <c r="FA118" s="0"/>
      <c r="FB118" s="0"/>
      <c r="FC118" s="0"/>
      <c r="FD118" s="0"/>
      <c r="FE118" s="0"/>
      <c r="FF118" s="0"/>
      <c r="FG118" s="0"/>
      <c r="FH118" s="0"/>
      <c r="FI118" s="0"/>
      <c r="FJ118" s="0"/>
      <c r="FK118" s="0"/>
      <c r="FL118" s="0"/>
      <c r="FM118" s="0"/>
      <c r="FN118" s="0"/>
      <c r="FO118" s="0"/>
      <c r="FP118" s="0"/>
      <c r="FQ118" s="0"/>
      <c r="FR118" s="0"/>
      <c r="FS118" s="0"/>
      <c r="FT118" s="0"/>
      <c r="FU118" s="0"/>
      <c r="FV118" s="0"/>
      <c r="FW118" s="0"/>
      <c r="FX118" s="0"/>
      <c r="FY118" s="0"/>
      <c r="FZ118" s="0"/>
      <c r="GA118" s="0"/>
      <c r="GB118" s="0"/>
      <c r="GC118" s="0"/>
      <c r="GD118" s="0"/>
      <c r="GE118" s="0"/>
      <c r="GF118" s="0"/>
      <c r="GG118" s="0"/>
      <c r="GH118" s="0"/>
      <c r="GI118" s="0"/>
      <c r="GJ118" s="0"/>
      <c r="GK118" s="0"/>
      <c r="GL118" s="0"/>
      <c r="GM118" s="0"/>
      <c r="GN118" s="0"/>
      <c r="GO118" s="0"/>
      <c r="GP118" s="0"/>
      <c r="GQ118" s="0"/>
      <c r="GR118" s="0"/>
      <c r="GS118" s="0"/>
      <c r="GT118" s="0"/>
      <c r="GU118" s="0"/>
      <c r="GV118" s="0"/>
      <c r="GW118" s="0"/>
      <c r="GX118" s="0"/>
      <c r="GY118" s="0"/>
      <c r="GZ118" s="0"/>
      <c r="HA118" s="0"/>
      <c r="HB118" s="0"/>
      <c r="HC118" s="0"/>
      <c r="HD118" s="0"/>
      <c r="HE118" s="0"/>
      <c r="HF118" s="0"/>
      <c r="HG118" s="0"/>
      <c r="HH118" s="0"/>
      <c r="HI118" s="0"/>
      <c r="HJ118" s="0"/>
      <c r="HK118" s="0"/>
      <c r="HL118" s="0"/>
      <c r="HM118" s="0"/>
      <c r="HN118" s="0"/>
      <c r="HO118" s="0"/>
      <c r="HP118" s="0"/>
      <c r="HQ118" s="0"/>
      <c r="HR118" s="0"/>
      <c r="HS118" s="0"/>
      <c r="HT118" s="0"/>
      <c r="HU118" s="0"/>
      <c r="HV118" s="0"/>
      <c r="HW118" s="0"/>
      <c r="HX118" s="0"/>
      <c r="HY118" s="0"/>
      <c r="HZ118" s="0"/>
      <c r="IA118" s="0"/>
      <c r="IB118" s="0"/>
      <c r="IC118" s="0"/>
      <c r="ID118" s="0"/>
      <c r="IE118" s="0"/>
      <c r="IF118" s="0"/>
      <c r="IG118" s="0"/>
      <c r="IH118" s="0"/>
      <c r="II118" s="0"/>
      <c r="IJ118" s="0"/>
      <c r="IK118" s="0"/>
      <c r="IL118" s="0"/>
      <c r="IM118" s="0"/>
      <c r="IN118" s="0"/>
      <c r="IO118" s="0"/>
      <c r="IP118" s="0"/>
      <c r="IQ118" s="0"/>
      <c r="IR118" s="0"/>
      <c r="IS118" s="0"/>
      <c r="IT118" s="0"/>
      <c r="IU118" s="0"/>
      <c r="IV118" s="0"/>
      <c r="IW118" s="0"/>
      <c r="IX118" s="0"/>
      <c r="IY118" s="0"/>
      <c r="IZ118" s="0"/>
      <c r="JA118" s="0"/>
      <c r="JB118" s="0"/>
      <c r="JC118" s="0"/>
      <c r="JD118" s="0"/>
      <c r="JE118" s="0"/>
      <c r="JF118" s="0"/>
      <c r="JG118" s="0"/>
      <c r="JH118" s="0"/>
      <c r="JI118" s="0"/>
      <c r="JJ118" s="0"/>
      <c r="JK118" s="0"/>
      <c r="JL118" s="0"/>
      <c r="JM118" s="0"/>
      <c r="JN118" s="0"/>
      <c r="JO118" s="0"/>
      <c r="JP118" s="0"/>
      <c r="JQ118" s="0"/>
      <c r="JR118" s="0"/>
      <c r="JS118" s="0"/>
      <c r="JT118" s="0"/>
      <c r="JU118" s="0"/>
      <c r="JV118" s="0"/>
      <c r="JW118" s="0"/>
      <c r="JX118" s="0"/>
      <c r="JY118" s="0"/>
      <c r="JZ118" s="0"/>
      <c r="KA118" s="0"/>
      <c r="KB118" s="0"/>
      <c r="KC118" s="0"/>
      <c r="KD118" s="0"/>
      <c r="KE118" s="0"/>
      <c r="KF118" s="0"/>
      <c r="KG118" s="0"/>
      <c r="KH118" s="0"/>
      <c r="KI118" s="0"/>
      <c r="KJ118" s="0"/>
      <c r="KK118" s="0"/>
      <c r="KL118" s="0"/>
      <c r="KM118" s="0"/>
      <c r="KN118" s="0"/>
      <c r="KO118" s="0"/>
      <c r="KP118" s="0"/>
      <c r="KQ118" s="0"/>
      <c r="KR118" s="0"/>
      <c r="KS118" s="0"/>
      <c r="KT118" s="0"/>
      <c r="KU118" s="0"/>
      <c r="KV118" s="0"/>
      <c r="KW118" s="0"/>
      <c r="KX118" s="0"/>
      <c r="KY118" s="0"/>
      <c r="KZ118" s="0"/>
      <c r="LA118" s="0"/>
      <c r="LB118" s="0"/>
      <c r="LC118" s="0"/>
      <c r="LD118" s="0"/>
      <c r="LE118" s="0"/>
      <c r="LF118" s="0"/>
      <c r="LG118" s="0"/>
      <c r="LH118" s="0"/>
      <c r="LI118" s="0"/>
      <c r="LJ118" s="0"/>
      <c r="LK118" s="0"/>
      <c r="LL118" s="0"/>
      <c r="LM118" s="0"/>
      <c r="LN118" s="0"/>
      <c r="LO118" s="0"/>
      <c r="LP118" s="0"/>
      <c r="LQ118" s="0"/>
      <c r="LR118" s="0"/>
      <c r="LS118" s="0"/>
      <c r="LT118" s="0"/>
      <c r="LU118" s="0"/>
      <c r="LV118" s="0"/>
      <c r="LW118" s="0"/>
      <c r="LX118" s="0"/>
      <c r="LY118" s="0"/>
      <c r="LZ118" s="0"/>
      <c r="MA118" s="0"/>
      <c r="MB118" s="0"/>
      <c r="MC118" s="0"/>
      <c r="MD118" s="0"/>
      <c r="ME118" s="0"/>
      <c r="MF118" s="0"/>
      <c r="MG118" s="0"/>
      <c r="MH118" s="0"/>
      <c r="MI118" s="0"/>
      <c r="MJ118" s="0"/>
      <c r="MK118" s="0"/>
      <c r="ML118" s="0"/>
      <c r="MM118" s="0"/>
      <c r="MN118" s="0"/>
      <c r="MO118" s="0"/>
      <c r="MP118" s="0"/>
      <c r="MQ118" s="0"/>
      <c r="MR118" s="0"/>
      <c r="MS118" s="0"/>
      <c r="MT118" s="0"/>
      <c r="MU118" s="0"/>
      <c r="MV118" s="0"/>
      <c r="MW118" s="0"/>
      <c r="MX118" s="0"/>
      <c r="MY118" s="0"/>
      <c r="MZ118" s="0"/>
      <c r="NA118" s="0"/>
      <c r="NB118" s="0"/>
      <c r="NC118" s="0"/>
      <c r="ND118" s="0"/>
      <c r="NE118" s="0"/>
      <c r="NF118" s="0"/>
      <c r="NG118" s="0"/>
      <c r="NH118" s="0"/>
      <c r="NI118" s="0"/>
      <c r="NJ118" s="0"/>
      <c r="NK118" s="0"/>
      <c r="NL118" s="0"/>
      <c r="NM118" s="0"/>
      <c r="NN118" s="0"/>
      <c r="NO118" s="0"/>
      <c r="NP118" s="0"/>
      <c r="NQ118" s="0"/>
      <c r="NR118" s="0"/>
      <c r="NS118" s="0"/>
      <c r="NT118" s="0"/>
      <c r="NU118" s="0"/>
      <c r="NV118" s="0"/>
      <c r="NW118" s="0"/>
      <c r="NX118" s="0"/>
      <c r="NY118" s="0"/>
      <c r="NZ118" s="0"/>
      <c r="OA118" s="0"/>
      <c r="OB118" s="0"/>
      <c r="OC118" s="0"/>
      <c r="OD118" s="0"/>
      <c r="OE118" s="0"/>
      <c r="OF118" s="0"/>
      <c r="OG118" s="0"/>
      <c r="OH118" s="0"/>
      <c r="OI118" s="0"/>
      <c r="OJ118" s="0"/>
      <c r="OK118" s="0"/>
      <c r="OL118" s="0"/>
      <c r="OM118" s="0"/>
      <c r="ON118" s="0"/>
      <c r="OO118" s="0"/>
      <c r="OP118" s="0"/>
      <c r="OQ118" s="0"/>
      <c r="OR118" s="0"/>
      <c r="OS118" s="0"/>
      <c r="OT118" s="0"/>
      <c r="OU118" s="0"/>
      <c r="OV118" s="0"/>
      <c r="OW118" s="0"/>
      <c r="OX118" s="0"/>
      <c r="OY118" s="0"/>
      <c r="OZ118" s="0"/>
      <c r="PA118" s="0"/>
      <c r="PB118" s="0"/>
      <c r="PC118" s="0"/>
      <c r="PD118" s="0"/>
      <c r="PE118" s="0"/>
      <c r="PF118" s="0"/>
      <c r="PG118" s="0"/>
      <c r="PH118" s="0"/>
      <c r="PI118" s="0"/>
      <c r="PJ118" s="0"/>
      <c r="PK118" s="0"/>
      <c r="PL118" s="0"/>
      <c r="PM118" s="0"/>
      <c r="PN118" s="0"/>
      <c r="PO118" s="0"/>
      <c r="PP118" s="0"/>
      <c r="PQ118" s="0"/>
      <c r="PR118" s="0"/>
      <c r="PS118" s="0"/>
      <c r="PT118" s="0"/>
      <c r="PU118" s="0"/>
      <c r="PV118" s="0"/>
      <c r="PW118" s="0"/>
      <c r="PX118" s="0"/>
      <c r="PY118" s="0"/>
      <c r="PZ118" s="0"/>
      <c r="QA118" s="0"/>
      <c r="QB118" s="0"/>
      <c r="QC118" s="0"/>
      <c r="QD118" s="0"/>
      <c r="QE118" s="0"/>
      <c r="QF118" s="0"/>
      <c r="QG118" s="0"/>
      <c r="QH118" s="0"/>
      <c r="QI118" s="0"/>
      <c r="QJ118" s="0"/>
      <c r="QK118" s="0"/>
      <c r="QL118" s="0"/>
      <c r="QM118" s="0"/>
      <c r="QN118" s="0"/>
      <c r="QO118" s="0"/>
      <c r="QP118" s="0"/>
      <c r="QQ118" s="0"/>
      <c r="QR118" s="0"/>
      <c r="QS118" s="0"/>
      <c r="QT118" s="0"/>
      <c r="QU118" s="0"/>
      <c r="QV118" s="0"/>
      <c r="QW118" s="0"/>
      <c r="QX118" s="0"/>
      <c r="QY118" s="0"/>
      <c r="QZ118" s="0"/>
      <c r="RA118" s="0"/>
      <c r="RB118" s="0"/>
      <c r="RC118" s="0"/>
      <c r="RD118" s="0"/>
      <c r="RE118" s="0"/>
      <c r="RF118" s="0"/>
      <c r="RG118" s="0"/>
      <c r="RH118" s="0"/>
      <c r="RI118" s="0"/>
      <c r="RJ118" s="0"/>
      <c r="RK118" s="0"/>
      <c r="RL118" s="0"/>
      <c r="RM118" s="0"/>
      <c r="RN118" s="0"/>
      <c r="RO118" s="0"/>
      <c r="RP118" s="0"/>
      <c r="RQ118" s="0"/>
      <c r="RR118" s="0"/>
      <c r="RS118" s="0"/>
      <c r="RT118" s="0"/>
      <c r="RU118" s="0"/>
      <c r="RV118" s="0"/>
      <c r="RW118" s="0"/>
      <c r="RX118" s="0"/>
      <c r="RY118" s="0"/>
      <c r="RZ118" s="0"/>
      <c r="SA118" s="0"/>
      <c r="SB118" s="0"/>
      <c r="SC118" s="0"/>
      <c r="SD118" s="0"/>
      <c r="SE118" s="0"/>
      <c r="SF118" s="0"/>
      <c r="SG118" s="0"/>
      <c r="SH118" s="0"/>
      <c r="SI118" s="0"/>
      <c r="SJ118" s="0"/>
      <c r="SK118" s="0"/>
      <c r="SL118" s="0"/>
      <c r="SM118" s="0"/>
      <c r="SN118" s="0"/>
      <c r="SO118" s="0"/>
      <c r="SP118" s="0"/>
      <c r="SQ118" s="0"/>
      <c r="SR118" s="0"/>
      <c r="SS118" s="0"/>
      <c r="ST118" s="0"/>
      <c r="SU118" s="0"/>
      <c r="SV118" s="0"/>
      <c r="SW118" s="0"/>
      <c r="SX118" s="0"/>
      <c r="SY118" s="0"/>
      <c r="SZ118" s="0"/>
      <c r="TA118" s="0"/>
      <c r="TB118" s="0"/>
      <c r="TC118" s="0"/>
      <c r="TD118" s="0"/>
      <c r="TE118" s="0"/>
      <c r="TF118" s="0"/>
      <c r="TG118" s="0"/>
      <c r="TH118" s="0"/>
      <c r="TI118" s="0"/>
      <c r="TJ118" s="0"/>
      <c r="TK118" s="0"/>
      <c r="TL118" s="0"/>
      <c r="TM118" s="0"/>
      <c r="TN118" s="0"/>
      <c r="TO118" s="0"/>
      <c r="TP118" s="0"/>
      <c r="TQ118" s="0"/>
      <c r="TR118" s="0"/>
      <c r="TS118" s="0"/>
      <c r="TT118" s="0"/>
      <c r="TU118" s="0"/>
      <c r="TV118" s="0"/>
      <c r="TW118" s="0"/>
      <c r="TX118" s="0"/>
      <c r="TY118" s="0"/>
      <c r="TZ118" s="0"/>
      <c r="UA118" s="0"/>
      <c r="UB118" s="0"/>
      <c r="UC118" s="0"/>
      <c r="UD118" s="0"/>
      <c r="UE118" s="0"/>
      <c r="UF118" s="0"/>
      <c r="UG118" s="0"/>
      <c r="UH118" s="0"/>
      <c r="UI118" s="0"/>
      <c r="UJ118" s="0"/>
      <c r="UK118" s="0"/>
      <c r="UL118" s="0"/>
      <c r="UM118" s="0"/>
      <c r="UN118" s="0"/>
      <c r="UO118" s="0"/>
      <c r="UP118" s="0"/>
      <c r="UQ118" s="0"/>
      <c r="UR118" s="0"/>
      <c r="US118" s="0"/>
      <c r="UT118" s="0"/>
      <c r="UU118" s="0"/>
      <c r="UV118" s="0"/>
      <c r="UW118" s="0"/>
      <c r="UX118" s="0"/>
      <c r="UY118" s="0"/>
      <c r="UZ118" s="0"/>
      <c r="VA118" s="0"/>
      <c r="VB118" s="0"/>
      <c r="VC118" s="0"/>
      <c r="VD118" s="0"/>
      <c r="VE118" s="0"/>
      <c r="VF118" s="0"/>
      <c r="VG118" s="0"/>
      <c r="VH118" s="0"/>
      <c r="VI118" s="0"/>
      <c r="VJ118" s="0"/>
      <c r="VK118" s="0"/>
      <c r="VL118" s="0"/>
      <c r="VM118" s="0"/>
      <c r="VN118" s="0"/>
      <c r="VO118" s="0"/>
      <c r="VP118" s="0"/>
      <c r="VQ118" s="0"/>
      <c r="VR118" s="0"/>
      <c r="VS118" s="0"/>
      <c r="VT118" s="0"/>
      <c r="VU118" s="0"/>
      <c r="VV118" s="0"/>
      <c r="VW118" s="0"/>
      <c r="VX118" s="0"/>
      <c r="VY118" s="0"/>
      <c r="VZ118" s="0"/>
      <c r="WA118" s="0"/>
      <c r="WB118" s="0"/>
      <c r="WC118" s="0"/>
      <c r="WD118" s="0"/>
      <c r="WE118" s="0"/>
      <c r="WF118" s="0"/>
      <c r="WG118" s="0"/>
      <c r="WH118" s="0"/>
      <c r="WI118" s="0"/>
      <c r="WJ118" s="0"/>
      <c r="WK118" s="0"/>
      <c r="WL118" s="0"/>
      <c r="WM118" s="0"/>
      <c r="WN118" s="0"/>
      <c r="WO118" s="0"/>
      <c r="WP118" s="0"/>
      <c r="WQ118" s="0"/>
      <c r="WR118" s="0"/>
      <c r="WS118" s="0"/>
      <c r="WT118" s="0"/>
      <c r="WU118" s="0"/>
      <c r="WV118" s="0"/>
      <c r="WW118" s="0"/>
      <c r="WX118" s="0"/>
      <c r="WY118" s="0"/>
      <c r="WZ118" s="0"/>
      <c r="XA118" s="0"/>
      <c r="XB118" s="0"/>
      <c r="XC118" s="0"/>
      <c r="XD118" s="0"/>
      <c r="XE118" s="0"/>
      <c r="XF118" s="0"/>
      <c r="XG118" s="0"/>
      <c r="XH118" s="0"/>
      <c r="XI118" s="0"/>
      <c r="XJ118" s="0"/>
      <c r="XK118" s="0"/>
      <c r="XL118" s="0"/>
      <c r="XM118" s="0"/>
      <c r="XN118" s="0"/>
      <c r="XO118" s="0"/>
      <c r="XP118" s="0"/>
      <c r="XQ118" s="0"/>
      <c r="XR118" s="0"/>
      <c r="XS118" s="0"/>
      <c r="XT118" s="0"/>
      <c r="XU118" s="0"/>
      <c r="XV118" s="0"/>
      <c r="XW118" s="0"/>
      <c r="XX118" s="0"/>
      <c r="XY118" s="0"/>
      <c r="XZ118" s="0"/>
      <c r="YA118" s="0"/>
      <c r="YB118" s="0"/>
      <c r="YC118" s="0"/>
      <c r="YD118" s="0"/>
      <c r="YE118" s="0"/>
      <c r="YF118" s="0"/>
      <c r="YG118" s="0"/>
      <c r="YH118" s="0"/>
      <c r="YI118" s="0"/>
      <c r="YJ118" s="0"/>
      <c r="YK118" s="0"/>
      <c r="YL118" s="0"/>
      <c r="YM118" s="0"/>
      <c r="YN118" s="0"/>
      <c r="YO118" s="0"/>
      <c r="YP118" s="0"/>
      <c r="YQ118" s="0"/>
      <c r="YR118" s="0"/>
      <c r="YS118" s="0"/>
      <c r="YT118" s="0"/>
      <c r="YU118" s="0"/>
      <c r="YV118" s="0"/>
      <c r="YW118" s="0"/>
      <c r="YX118" s="0"/>
      <c r="YY118" s="0"/>
      <c r="YZ118" s="0"/>
      <c r="ZA118" s="0"/>
      <c r="ZB118" s="0"/>
      <c r="ZC118" s="0"/>
      <c r="ZD118" s="0"/>
      <c r="ZE118" s="0"/>
      <c r="ZF118" s="0"/>
      <c r="ZG118" s="0"/>
      <c r="ZH118" s="0"/>
      <c r="ZI118" s="0"/>
      <c r="ZJ118" s="0"/>
      <c r="ZK118" s="0"/>
      <c r="ZL118" s="0"/>
      <c r="ZM118" s="0"/>
      <c r="ZN118" s="0"/>
      <c r="ZO118" s="0"/>
      <c r="ZP118" s="0"/>
      <c r="ZQ118" s="0"/>
      <c r="ZR118" s="0"/>
      <c r="ZS118" s="0"/>
      <c r="ZT118" s="0"/>
      <c r="ZU118" s="0"/>
      <c r="ZV118" s="0"/>
      <c r="ZW118" s="0"/>
      <c r="ZX118" s="0"/>
      <c r="ZY118" s="0"/>
      <c r="ZZ118" s="0"/>
      <c r="AAA118" s="0"/>
      <c r="AAB118" s="0"/>
      <c r="AAC118" s="0"/>
      <c r="AAD118" s="0"/>
      <c r="AAE118" s="0"/>
      <c r="AAF118" s="0"/>
      <c r="AAG118" s="0"/>
      <c r="AAH118" s="0"/>
      <c r="AAI118" s="0"/>
      <c r="AAJ118" s="0"/>
      <c r="AAK118" s="0"/>
      <c r="AAL118" s="0"/>
      <c r="AAM118" s="0"/>
      <c r="AAN118" s="0"/>
      <c r="AAO118" s="0"/>
      <c r="AAP118" s="0"/>
      <c r="AAQ118" s="0"/>
      <c r="AAR118" s="0"/>
      <c r="AAS118" s="0"/>
      <c r="AAT118" s="0"/>
      <c r="AAU118" s="0"/>
      <c r="AAV118" s="0"/>
      <c r="AAW118" s="0"/>
      <c r="AAX118" s="0"/>
      <c r="AAY118" s="0"/>
      <c r="AAZ118" s="0"/>
      <c r="ABA118" s="0"/>
      <c r="ABB118" s="0"/>
      <c r="ABC118" s="0"/>
      <c r="ABD118" s="0"/>
      <c r="ABE118" s="0"/>
      <c r="ABF118" s="0"/>
      <c r="ABG118" s="0"/>
      <c r="ABH118" s="0"/>
      <c r="ABI118" s="0"/>
      <c r="ABJ118" s="0"/>
      <c r="ABK118" s="0"/>
      <c r="ABL118" s="0"/>
      <c r="ABM118" s="0"/>
      <c r="ABN118" s="0"/>
      <c r="ABO118" s="0"/>
      <c r="ABP118" s="0"/>
      <c r="ABQ118" s="0"/>
      <c r="ABR118" s="0"/>
      <c r="ABS118" s="0"/>
      <c r="ABT118" s="0"/>
      <c r="ABU118" s="0"/>
      <c r="ABV118" s="0"/>
      <c r="ABW118" s="0"/>
      <c r="ABX118" s="0"/>
      <c r="ABY118" s="0"/>
      <c r="ABZ118" s="0"/>
      <c r="ACA118" s="0"/>
      <c r="ACB118" s="0"/>
      <c r="ACC118" s="0"/>
      <c r="ACD118" s="0"/>
      <c r="ACE118" s="0"/>
      <c r="ACF118" s="0"/>
      <c r="ACG118" s="0"/>
      <c r="ACH118" s="0"/>
      <c r="ACI118" s="0"/>
      <c r="ACJ118" s="0"/>
      <c r="ACK118" s="0"/>
      <c r="ACL118" s="0"/>
      <c r="ACM118" s="0"/>
      <c r="ACN118" s="0"/>
      <c r="ACO118" s="0"/>
      <c r="ACP118" s="0"/>
      <c r="ACQ118" s="0"/>
      <c r="ACR118" s="0"/>
      <c r="ACS118" s="0"/>
      <c r="ACT118" s="0"/>
      <c r="ACU118" s="0"/>
      <c r="ACV118" s="0"/>
      <c r="ACW118" s="0"/>
      <c r="ACX118" s="0"/>
      <c r="ACY118" s="0"/>
      <c r="ACZ118" s="0"/>
      <c r="ADA118" s="0"/>
      <c r="ADB118" s="0"/>
      <c r="ADC118" s="0"/>
      <c r="ADD118" s="0"/>
      <c r="ADE118" s="0"/>
      <c r="ADF118" s="0"/>
      <c r="ADG118" s="0"/>
      <c r="ADH118" s="0"/>
      <c r="ADI118" s="0"/>
      <c r="ADJ118" s="0"/>
      <c r="ADK118" s="0"/>
      <c r="ADL118" s="0"/>
      <c r="ADM118" s="0"/>
      <c r="ADN118" s="0"/>
      <c r="ADO118" s="0"/>
      <c r="ADP118" s="0"/>
      <c r="ADQ118" s="0"/>
      <c r="ADR118" s="0"/>
      <c r="ADS118" s="0"/>
      <c r="ADT118" s="0"/>
      <c r="ADU118" s="0"/>
      <c r="ADV118" s="0"/>
      <c r="ADW118" s="0"/>
      <c r="ADX118" s="0"/>
      <c r="ADY118" s="0"/>
      <c r="ADZ118" s="0"/>
      <c r="AEA118" s="0"/>
      <c r="AEB118" s="0"/>
      <c r="AEC118" s="0"/>
      <c r="AED118" s="0"/>
      <c r="AEE118" s="0"/>
      <c r="AEF118" s="0"/>
      <c r="AEG118" s="0"/>
      <c r="AEH118" s="0"/>
      <c r="AEI118" s="0"/>
      <c r="AEJ118" s="0"/>
      <c r="AEK118" s="0"/>
      <c r="AEL118" s="0"/>
      <c r="AEM118" s="0"/>
      <c r="AEN118" s="0"/>
      <c r="AEO118" s="0"/>
      <c r="AEP118" s="0"/>
      <c r="AEQ118" s="0"/>
      <c r="AER118" s="0"/>
      <c r="AES118" s="0"/>
      <c r="AET118" s="0"/>
      <c r="AEU118" s="0"/>
      <c r="AEV118" s="0"/>
      <c r="AEW118" s="0"/>
      <c r="AEX118" s="0"/>
      <c r="AEY118" s="0"/>
      <c r="AEZ118" s="0"/>
      <c r="AFA118" s="0"/>
      <c r="AFB118" s="0"/>
      <c r="AFC118" s="0"/>
      <c r="AFD118" s="0"/>
      <c r="AFE118" s="0"/>
      <c r="AFF118" s="0"/>
      <c r="AFG118" s="0"/>
      <c r="AFH118" s="0"/>
      <c r="AFI118" s="0"/>
      <c r="AFJ118" s="0"/>
      <c r="AFK118" s="0"/>
      <c r="AFL118" s="0"/>
      <c r="AFM118" s="0"/>
      <c r="AFN118" s="0"/>
      <c r="AFO118" s="0"/>
      <c r="AFP118" s="0"/>
      <c r="AFQ118" s="0"/>
      <c r="AFR118" s="0"/>
      <c r="AFS118" s="0"/>
      <c r="AFT118" s="0"/>
      <c r="AFU118" s="0"/>
      <c r="AFV118" s="0"/>
      <c r="AFW118" s="0"/>
      <c r="AFX118" s="0"/>
      <c r="AFY118" s="0"/>
      <c r="AFZ118" s="0"/>
      <c r="AGA118" s="0"/>
      <c r="AGB118" s="0"/>
      <c r="AGC118" s="0"/>
      <c r="AGD118" s="0"/>
      <c r="AGE118" s="0"/>
      <c r="AGF118" s="0"/>
      <c r="AGG118" s="0"/>
      <c r="AGH118" s="0"/>
      <c r="AGI118" s="0"/>
      <c r="AGJ118" s="0"/>
      <c r="AGK118" s="0"/>
      <c r="AGL118" s="0"/>
      <c r="AGM118" s="0"/>
      <c r="AGN118" s="0"/>
      <c r="AGO118" s="0"/>
      <c r="AGP118" s="0"/>
      <c r="AGQ118" s="0"/>
      <c r="AGR118" s="0"/>
      <c r="AGS118" s="0"/>
      <c r="AGT118" s="0"/>
      <c r="AGU118" s="0"/>
      <c r="AGV118" s="0"/>
      <c r="AGW118" s="0"/>
      <c r="AGX118" s="0"/>
      <c r="AGY118" s="0"/>
      <c r="AGZ118" s="0"/>
      <c r="AHA118" s="0"/>
      <c r="AHB118" s="0"/>
      <c r="AHC118" s="0"/>
      <c r="AHD118" s="0"/>
      <c r="AHE118" s="0"/>
      <c r="AHF118" s="0"/>
      <c r="AHG118" s="0"/>
      <c r="AHH118" s="0"/>
      <c r="AHI118" s="0"/>
      <c r="AHJ118" s="0"/>
      <c r="AHK118" s="0"/>
      <c r="AHL118" s="0"/>
      <c r="AHM118" s="0"/>
      <c r="AHN118" s="0"/>
      <c r="AHO118" s="0"/>
      <c r="AHP118" s="0"/>
      <c r="AHQ118" s="0"/>
      <c r="AHR118" s="0"/>
      <c r="AHS118" s="0"/>
      <c r="AHT118" s="0"/>
      <c r="AHU118" s="0"/>
      <c r="AHV118" s="0"/>
      <c r="AHW118" s="0"/>
      <c r="AHX118" s="0"/>
      <c r="AHY118" s="0"/>
      <c r="AHZ118" s="0"/>
      <c r="AIA118" s="0"/>
      <c r="AIB118" s="0"/>
      <c r="AIC118" s="0"/>
      <c r="AID118" s="0"/>
      <c r="AIE118" s="0"/>
      <c r="AIF118" s="0"/>
      <c r="AIG118" s="0"/>
      <c r="AIH118" s="0"/>
      <c r="AII118" s="0"/>
      <c r="AIJ118" s="0"/>
      <c r="AIK118" s="0"/>
      <c r="AIL118" s="0"/>
      <c r="AIM118" s="0"/>
      <c r="AIN118" s="0"/>
      <c r="AIO118" s="0"/>
      <c r="AIP118" s="0"/>
      <c r="AIQ118" s="0"/>
      <c r="AIR118" s="0"/>
      <c r="AIS118" s="0"/>
      <c r="AIT118" s="0"/>
      <c r="AIU118" s="0"/>
      <c r="AIV118" s="0"/>
      <c r="AIW118" s="0"/>
      <c r="AIX118" s="0"/>
      <c r="AIY118" s="0"/>
      <c r="AIZ118" s="0"/>
      <c r="AJA118" s="0"/>
      <c r="AJB118" s="0"/>
      <c r="AJC118" s="0"/>
      <c r="AJD118" s="0"/>
      <c r="AJE118" s="0"/>
      <c r="AJF118" s="0"/>
      <c r="AJG118" s="0"/>
      <c r="AJH118" s="0"/>
      <c r="AJI118" s="0"/>
      <c r="AJJ118" s="0"/>
      <c r="AJK118" s="0"/>
      <c r="AJL118" s="0"/>
      <c r="AJM118" s="0"/>
      <c r="AJN118" s="0"/>
      <c r="AJO118" s="0"/>
      <c r="AJP118" s="0"/>
      <c r="AJQ118" s="0"/>
      <c r="AJR118" s="0"/>
      <c r="AJS118" s="0"/>
      <c r="AJT118" s="0"/>
      <c r="AJU118" s="0"/>
      <c r="AJV118" s="0"/>
      <c r="AJW118" s="0"/>
      <c r="AJX118" s="0"/>
      <c r="AJY118" s="0"/>
      <c r="AJZ118" s="0"/>
      <c r="AKA118" s="0"/>
      <c r="AKB118" s="0"/>
      <c r="AKC118" s="0"/>
      <c r="AKD118" s="0"/>
      <c r="AKE118" s="0"/>
      <c r="AKF118" s="0"/>
      <c r="AKG118" s="0"/>
      <c r="AKH118" s="0"/>
      <c r="AKI118" s="0"/>
      <c r="AKJ118" s="0"/>
      <c r="AKK118" s="0"/>
      <c r="AKL118" s="0"/>
      <c r="AKM118" s="0"/>
      <c r="AKN118" s="0"/>
      <c r="AKO118" s="0"/>
      <c r="AKP118" s="0"/>
      <c r="AKQ118" s="0"/>
      <c r="AKR118" s="0"/>
      <c r="AKS118" s="0"/>
      <c r="AKT118" s="0"/>
      <c r="AKU118" s="0"/>
      <c r="AKV118" s="0"/>
      <c r="AKW118" s="0"/>
      <c r="AKX118" s="0"/>
      <c r="AKY118" s="0"/>
      <c r="AKZ118" s="0"/>
      <c r="ALA118" s="0"/>
      <c r="ALB118" s="0"/>
      <c r="ALC118" s="0"/>
      <c r="ALD118" s="0"/>
      <c r="ALE118" s="0"/>
      <c r="ALF118" s="0"/>
      <c r="ALG118" s="0"/>
      <c r="ALH118" s="0"/>
      <c r="ALI118" s="0"/>
      <c r="ALJ118" s="0"/>
      <c r="ALK118" s="0"/>
      <c r="ALL118" s="0"/>
      <c r="ALM118" s="0"/>
      <c r="ALN118" s="0"/>
      <c r="ALO118" s="0"/>
      <c r="ALP118" s="0"/>
      <c r="ALQ118" s="0"/>
      <c r="ALR118" s="0"/>
      <c r="ALS118" s="0"/>
      <c r="ALT118" s="0"/>
      <c r="ALU118" s="0"/>
      <c r="ALV118" s="0"/>
      <c r="ALW118" s="0"/>
      <c r="ALX118" s="0"/>
      <c r="ALY118" s="0"/>
      <c r="ALZ118" s="0"/>
      <c r="AMA118" s="0"/>
      <c r="AMB118" s="0"/>
      <c r="AMC118" s="0"/>
      <c r="AMD118" s="0"/>
      <c r="AME118" s="0"/>
      <c r="AMF118" s="0"/>
      <c r="AMG118" s="0"/>
      <c r="AMH118" s="0"/>
      <c r="AMI118" s="0"/>
      <c r="AMJ118" s="0"/>
    </row>
    <row r="119" customFormat="false" ht="15.75" hidden="false" customHeight="false" outlineLevel="0" collapsed="false">
      <c r="A119" s="137"/>
      <c r="B119" s="98"/>
      <c r="C119" s="98"/>
      <c r="D119" s="98"/>
      <c r="E119" s="98"/>
      <c r="F119" s="98" t="n">
        <v>1</v>
      </c>
      <c r="G119" s="98" t="n">
        <v>5000</v>
      </c>
      <c r="H119" s="98" t="n">
        <f aca="false">(G119*F119)*3+600*3</f>
        <v>16800</v>
      </c>
      <c r="I119" s="101" t="s">
        <v>750</v>
      </c>
      <c r="J119" s="102" t="n">
        <v>5600</v>
      </c>
      <c r="K119" s="98" t="n">
        <v>0</v>
      </c>
      <c r="L119" s="98"/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0"/>
      <c r="BD119" s="0"/>
      <c r="BE119" s="0"/>
      <c r="BF119" s="0"/>
      <c r="BG119" s="0"/>
      <c r="BH119" s="0"/>
      <c r="BI119" s="0"/>
      <c r="BJ119" s="0"/>
      <c r="BK119" s="0"/>
      <c r="BL119" s="0"/>
      <c r="BM119" s="0"/>
      <c r="BN119" s="0"/>
      <c r="BO119" s="0"/>
      <c r="BP119" s="0"/>
      <c r="BQ119" s="0"/>
      <c r="BR119" s="0"/>
      <c r="BS119" s="0"/>
      <c r="BT119" s="0"/>
      <c r="BU119" s="0"/>
      <c r="BV119" s="0"/>
      <c r="BW119" s="0"/>
      <c r="BX119" s="0"/>
      <c r="BY119" s="0"/>
      <c r="BZ119" s="0"/>
      <c r="CA119" s="0"/>
      <c r="CB119" s="0"/>
      <c r="CC119" s="0"/>
      <c r="CD119" s="0"/>
      <c r="CE119" s="0"/>
      <c r="CF119" s="0"/>
      <c r="CG119" s="0"/>
      <c r="CH119" s="0"/>
      <c r="CI119" s="0"/>
      <c r="CJ119" s="0"/>
      <c r="CK119" s="0"/>
      <c r="CL119" s="0"/>
      <c r="CM119" s="0"/>
      <c r="CN119" s="0"/>
      <c r="CO119" s="0"/>
      <c r="CP119" s="0"/>
      <c r="CQ119" s="0"/>
      <c r="CR119" s="0"/>
      <c r="CS119" s="0"/>
      <c r="CT119" s="0"/>
      <c r="CU119" s="0"/>
      <c r="CV119" s="0"/>
      <c r="CW119" s="0"/>
      <c r="CX119" s="0"/>
      <c r="CY119" s="0"/>
      <c r="CZ119" s="0"/>
      <c r="DA119" s="0"/>
      <c r="DB119" s="0"/>
      <c r="DC119" s="0"/>
      <c r="DD119" s="0"/>
      <c r="DE119" s="0"/>
      <c r="DF119" s="0"/>
      <c r="DG119" s="0"/>
      <c r="DH119" s="0"/>
      <c r="DI119" s="0"/>
      <c r="DJ119" s="0"/>
      <c r="DK119" s="0"/>
      <c r="DL119" s="0"/>
      <c r="DM119" s="0"/>
      <c r="DN119" s="0"/>
      <c r="DO119" s="0"/>
      <c r="DP119" s="0"/>
      <c r="DQ119" s="0"/>
      <c r="DR119" s="0"/>
      <c r="DS119" s="0"/>
      <c r="DT119" s="0"/>
      <c r="DU119" s="0"/>
      <c r="DV119" s="0"/>
      <c r="DW119" s="0"/>
      <c r="DX119" s="0"/>
      <c r="DY119" s="0"/>
      <c r="DZ119" s="0"/>
      <c r="EA119" s="0"/>
      <c r="EB119" s="0"/>
      <c r="EC119" s="0"/>
      <c r="ED119" s="0"/>
      <c r="EE119" s="0"/>
      <c r="EF119" s="0"/>
      <c r="EG119" s="0"/>
      <c r="EH119" s="0"/>
      <c r="EI119" s="0"/>
      <c r="EJ119" s="0"/>
      <c r="EK119" s="0"/>
      <c r="EL119" s="0"/>
      <c r="EM119" s="0"/>
      <c r="EN119" s="0"/>
      <c r="EO119" s="0"/>
      <c r="EP119" s="0"/>
      <c r="EQ119" s="0"/>
      <c r="ER119" s="0"/>
      <c r="ES119" s="0"/>
      <c r="ET119" s="0"/>
      <c r="EU119" s="0"/>
      <c r="EV119" s="0"/>
      <c r="EW119" s="0"/>
      <c r="EX119" s="0"/>
      <c r="EY119" s="0"/>
      <c r="EZ119" s="0"/>
      <c r="FA119" s="0"/>
      <c r="FB119" s="0"/>
      <c r="FC119" s="0"/>
      <c r="FD119" s="0"/>
      <c r="FE119" s="0"/>
      <c r="FF119" s="0"/>
      <c r="FG119" s="0"/>
      <c r="FH119" s="0"/>
      <c r="FI119" s="0"/>
      <c r="FJ119" s="0"/>
      <c r="FK119" s="0"/>
      <c r="FL119" s="0"/>
      <c r="FM119" s="0"/>
      <c r="FN119" s="0"/>
      <c r="FO119" s="0"/>
      <c r="FP119" s="0"/>
      <c r="FQ119" s="0"/>
      <c r="FR119" s="0"/>
      <c r="FS119" s="0"/>
      <c r="FT119" s="0"/>
      <c r="FU119" s="0"/>
      <c r="FV119" s="0"/>
      <c r="FW119" s="0"/>
      <c r="FX119" s="0"/>
      <c r="FY119" s="0"/>
      <c r="FZ119" s="0"/>
      <c r="GA119" s="0"/>
      <c r="GB119" s="0"/>
      <c r="GC119" s="0"/>
      <c r="GD119" s="0"/>
      <c r="GE119" s="0"/>
      <c r="GF119" s="0"/>
      <c r="GG119" s="0"/>
      <c r="GH119" s="0"/>
      <c r="GI119" s="0"/>
      <c r="GJ119" s="0"/>
      <c r="GK119" s="0"/>
      <c r="GL119" s="0"/>
      <c r="GM119" s="0"/>
      <c r="GN119" s="0"/>
      <c r="GO119" s="0"/>
      <c r="GP119" s="0"/>
      <c r="GQ119" s="0"/>
      <c r="GR119" s="0"/>
      <c r="GS119" s="0"/>
      <c r="GT119" s="0"/>
      <c r="GU119" s="0"/>
      <c r="GV119" s="0"/>
      <c r="GW119" s="0"/>
      <c r="GX119" s="0"/>
      <c r="GY119" s="0"/>
      <c r="GZ119" s="0"/>
      <c r="HA119" s="0"/>
      <c r="HB119" s="0"/>
      <c r="HC119" s="0"/>
      <c r="HD119" s="0"/>
      <c r="HE119" s="0"/>
      <c r="HF119" s="0"/>
      <c r="HG119" s="0"/>
      <c r="HH119" s="0"/>
      <c r="HI119" s="0"/>
      <c r="HJ119" s="0"/>
      <c r="HK119" s="0"/>
      <c r="HL119" s="0"/>
      <c r="HM119" s="0"/>
      <c r="HN119" s="0"/>
      <c r="HO119" s="0"/>
      <c r="HP119" s="0"/>
      <c r="HQ119" s="0"/>
      <c r="HR119" s="0"/>
      <c r="HS119" s="0"/>
      <c r="HT119" s="0"/>
      <c r="HU119" s="0"/>
      <c r="HV119" s="0"/>
      <c r="HW119" s="0"/>
      <c r="HX119" s="0"/>
      <c r="HY119" s="0"/>
      <c r="HZ119" s="0"/>
      <c r="IA119" s="0"/>
      <c r="IB119" s="0"/>
      <c r="IC119" s="0"/>
      <c r="ID119" s="0"/>
      <c r="IE119" s="0"/>
      <c r="IF119" s="0"/>
      <c r="IG119" s="0"/>
      <c r="IH119" s="0"/>
      <c r="II119" s="0"/>
      <c r="IJ119" s="0"/>
      <c r="IK119" s="0"/>
      <c r="IL119" s="0"/>
      <c r="IM119" s="0"/>
      <c r="IN119" s="0"/>
      <c r="IO119" s="0"/>
      <c r="IP119" s="0"/>
      <c r="IQ119" s="0"/>
      <c r="IR119" s="0"/>
      <c r="IS119" s="0"/>
      <c r="IT119" s="0"/>
      <c r="IU119" s="0"/>
      <c r="IV119" s="0"/>
      <c r="IW119" s="0"/>
      <c r="IX119" s="0"/>
      <c r="IY119" s="0"/>
      <c r="IZ119" s="0"/>
      <c r="JA119" s="0"/>
      <c r="JB119" s="0"/>
      <c r="JC119" s="0"/>
      <c r="JD119" s="0"/>
      <c r="JE119" s="0"/>
      <c r="JF119" s="0"/>
      <c r="JG119" s="0"/>
      <c r="JH119" s="0"/>
      <c r="JI119" s="0"/>
      <c r="JJ119" s="0"/>
      <c r="JK119" s="0"/>
      <c r="JL119" s="0"/>
      <c r="JM119" s="0"/>
      <c r="JN119" s="0"/>
      <c r="JO119" s="0"/>
      <c r="JP119" s="0"/>
      <c r="JQ119" s="0"/>
      <c r="JR119" s="0"/>
      <c r="JS119" s="0"/>
      <c r="JT119" s="0"/>
      <c r="JU119" s="0"/>
      <c r="JV119" s="0"/>
      <c r="JW119" s="0"/>
      <c r="JX119" s="0"/>
      <c r="JY119" s="0"/>
      <c r="JZ119" s="0"/>
      <c r="KA119" s="0"/>
      <c r="KB119" s="0"/>
      <c r="KC119" s="0"/>
      <c r="KD119" s="0"/>
      <c r="KE119" s="0"/>
      <c r="KF119" s="0"/>
      <c r="KG119" s="0"/>
      <c r="KH119" s="0"/>
      <c r="KI119" s="0"/>
      <c r="KJ119" s="0"/>
      <c r="KK119" s="0"/>
      <c r="KL119" s="0"/>
      <c r="KM119" s="0"/>
      <c r="KN119" s="0"/>
      <c r="KO119" s="0"/>
      <c r="KP119" s="0"/>
      <c r="KQ119" s="0"/>
      <c r="KR119" s="0"/>
      <c r="KS119" s="0"/>
      <c r="KT119" s="0"/>
      <c r="KU119" s="0"/>
      <c r="KV119" s="0"/>
      <c r="KW119" s="0"/>
      <c r="KX119" s="0"/>
      <c r="KY119" s="0"/>
      <c r="KZ119" s="0"/>
      <c r="LA119" s="0"/>
      <c r="LB119" s="0"/>
      <c r="LC119" s="0"/>
      <c r="LD119" s="0"/>
      <c r="LE119" s="0"/>
      <c r="LF119" s="0"/>
      <c r="LG119" s="0"/>
      <c r="LH119" s="0"/>
      <c r="LI119" s="0"/>
      <c r="LJ119" s="0"/>
      <c r="LK119" s="0"/>
      <c r="LL119" s="0"/>
      <c r="LM119" s="0"/>
      <c r="LN119" s="0"/>
      <c r="LO119" s="0"/>
      <c r="LP119" s="0"/>
      <c r="LQ119" s="0"/>
      <c r="LR119" s="0"/>
      <c r="LS119" s="0"/>
      <c r="LT119" s="0"/>
      <c r="LU119" s="0"/>
      <c r="LV119" s="0"/>
      <c r="LW119" s="0"/>
      <c r="LX119" s="0"/>
      <c r="LY119" s="0"/>
      <c r="LZ119" s="0"/>
      <c r="MA119" s="0"/>
      <c r="MB119" s="0"/>
      <c r="MC119" s="0"/>
      <c r="MD119" s="0"/>
      <c r="ME119" s="0"/>
      <c r="MF119" s="0"/>
      <c r="MG119" s="0"/>
      <c r="MH119" s="0"/>
      <c r="MI119" s="0"/>
      <c r="MJ119" s="0"/>
      <c r="MK119" s="0"/>
      <c r="ML119" s="0"/>
      <c r="MM119" s="0"/>
      <c r="MN119" s="0"/>
      <c r="MO119" s="0"/>
      <c r="MP119" s="0"/>
      <c r="MQ119" s="0"/>
      <c r="MR119" s="0"/>
      <c r="MS119" s="0"/>
      <c r="MT119" s="0"/>
      <c r="MU119" s="0"/>
      <c r="MV119" s="0"/>
      <c r="MW119" s="0"/>
      <c r="MX119" s="0"/>
      <c r="MY119" s="0"/>
      <c r="MZ119" s="0"/>
      <c r="NA119" s="0"/>
      <c r="NB119" s="0"/>
      <c r="NC119" s="0"/>
      <c r="ND119" s="0"/>
      <c r="NE119" s="0"/>
      <c r="NF119" s="0"/>
      <c r="NG119" s="0"/>
      <c r="NH119" s="0"/>
      <c r="NI119" s="0"/>
      <c r="NJ119" s="0"/>
      <c r="NK119" s="0"/>
      <c r="NL119" s="0"/>
      <c r="NM119" s="0"/>
      <c r="NN119" s="0"/>
      <c r="NO119" s="0"/>
      <c r="NP119" s="0"/>
      <c r="NQ119" s="0"/>
      <c r="NR119" s="0"/>
      <c r="NS119" s="0"/>
      <c r="NT119" s="0"/>
      <c r="NU119" s="0"/>
      <c r="NV119" s="0"/>
      <c r="NW119" s="0"/>
      <c r="NX119" s="0"/>
      <c r="NY119" s="0"/>
      <c r="NZ119" s="0"/>
      <c r="OA119" s="0"/>
      <c r="OB119" s="0"/>
      <c r="OC119" s="0"/>
      <c r="OD119" s="0"/>
      <c r="OE119" s="0"/>
      <c r="OF119" s="0"/>
      <c r="OG119" s="0"/>
      <c r="OH119" s="0"/>
      <c r="OI119" s="0"/>
      <c r="OJ119" s="0"/>
      <c r="OK119" s="0"/>
      <c r="OL119" s="0"/>
      <c r="OM119" s="0"/>
      <c r="ON119" s="0"/>
      <c r="OO119" s="0"/>
      <c r="OP119" s="0"/>
      <c r="OQ119" s="0"/>
      <c r="OR119" s="0"/>
      <c r="OS119" s="0"/>
      <c r="OT119" s="0"/>
      <c r="OU119" s="0"/>
      <c r="OV119" s="0"/>
      <c r="OW119" s="0"/>
      <c r="OX119" s="0"/>
      <c r="OY119" s="0"/>
      <c r="OZ119" s="0"/>
      <c r="PA119" s="0"/>
      <c r="PB119" s="0"/>
      <c r="PC119" s="0"/>
      <c r="PD119" s="0"/>
      <c r="PE119" s="0"/>
      <c r="PF119" s="0"/>
      <c r="PG119" s="0"/>
      <c r="PH119" s="0"/>
      <c r="PI119" s="0"/>
      <c r="PJ119" s="0"/>
      <c r="PK119" s="0"/>
      <c r="PL119" s="0"/>
      <c r="PM119" s="0"/>
      <c r="PN119" s="0"/>
      <c r="PO119" s="0"/>
      <c r="PP119" s="0"/>
      <c r="PQ119" s="0"/>
      <c r="PR119" s="0"/>
      <c r="PS119" s="0"/>
      <c r="PT119" s="0"/>
      <c r="PU119" s="0"/>
      <c r="PV119" s="0"/>
      <c r="PW119" s="0"/>
      <c r="PX119" s="0"/>
      <c r="PY119" s="0"/>
      <c r="PZ119" s="0"/>
      <c r="QA119" s="0"/>
      <c r="QB119" s="0"/>
      <c r="QC119" s="0"/>
      <c r="QD119" s="0"/>
      <c r="QE119" s="0"/>
      <c r="QF119" s="0"/>
      <c r="QG119" s="0"/>
      <c r="QH119" s="0"/>
      <c r="QI119" s="0"/>
      <c r="QJ119" s="0"/>
      <c r="QK119" s="0"/>
      <c r="QL119" s="0"/>
      <c r="QM119" s="0"/>
      <c r="QN119" s="0"/>
      <c r="QO119" s="0"/>
      <c r="QP119" s="0"/>
      <c r="QQ119" s="0"/>
      <c r="QR119" s="0"/>
      <c r="QS119" s="0"/>
      <c r="QT119" s="0"/>
      <c r="QU119" s="0"/>
      <c r="QV119" s="0"/>
      <c r="QW119" s="0"/>
      <c r="QX119" s="0"/>
      <c r="QY119" s="0"/>
      <c r="QZ119" s="0"/>
      <c r="RA119" s="0"/>
      <c r="RB119" s="0"/>
      <c r="RC119" s="0"/>
      <c r="RD119" s="0"/>
      <c r="RE119" s="0"/>
      <c r="RF119" s="0"/>
      <c r="RG119" s="0"/>
      <c r="RH119" s="0"/>
      <c r="RI119" s="0"/>
      <c r="RJ119" s="0"/>
      <c r="RK119" s="0"/>
      <c r="RL119" s="0"/>
      <c r="RM119" s="0"/>
      <c r="RN119" s="0"/>
      <c r="RO119" s="0"/>
      <c r="RP119" s="0"/>
      <c r="RQ119" s="0"/>
      <c r="RR119" s="0"/>
      <c r="RS119" s="0"/>
      <c r="RT119" s="0"/>
      <c r="RU119" s="0"/>
      <c r="RV119" s="0"/>
      <c r="RW119" s="0"/>
      <c r="RX119" s="0"/>
      <c r="RY119" s="0"/>
      <c r="RZ119" s="0"/>
      <c r="SA119" s="0"/>
      <c r="SB119" s="0"/>
      <c r="SC119" s="0"/>
      <c r="SD119" s="0"/>
      <c r="SE119" s="0"/>
      <c r="SF119" s="0"/>
      <c r="SG119" s="0"/>
      <c r="SH119" s="0"/>
      <c r="SI119" s="0"/>
      <c r="SJ119" s="0"/>
      <c r="SK119" s="0"/>
      <c r="SL119" s="0"/>
      <c r="SM119" s="0"/>
      <c r="SN119" s="0"/>
      <c r="SO119" s="0"/>
      <c r="SP119" s="0"/>
      <c r="SQ119" s="0"/>
      <c r="SR119" s="0"/>
      <c r="SS119" s="0"/>
      <c r="ST119" s="0"/>
      <c r="SU119" s="0"/>
      <c r="SV119" s="0"/>
      <c r="SW119" s="0"/>
      <c r="SX119" s="0"/>
      <c r="SY119" s="0"/>
      <c r="SZ119" s="0"/>
      <c r="TA119" s="0"/>
      <c r="TB119" s="0"/>
      <c r="TC119" s="0"/>
      <c r="TD119" s="0"/>
      <c r="TE119" s="0"/>
      <c r="TF119" s="0"/>
      <c r="TG119" s="0"/>
      <c r="TH119" s="0"/>
      <c r="TI119" s="0"/>
      <c r="TJ119" s="0"/>
      <c r="TK119" s="0"/>
      <c r="TL119" s="0"/>
      <c r="TM119" s="0"/>
      <c r="TN119" s="0"/>
      <c r="TO119" s="0"/>
      <c r="TP119" s="0"/>
      <c r="TQ119" s="0"/>
      <c r="TR119" s="0"/>
      <c r="TS119" s="0"/>
      <c r="TT119" s="0"/>
      <c r="TU119" s="0"/>
      <c r="TV119" s="0"/>
      <c r="TW119" s="0"/>
      <c r="TX119" s="0"/>
      <c r="TY119" s="0"/>
      <c r="TZ119" s="0"/>
      <c r="UA119" s="0"/>
      <c r="UB119" s="0"/>
      <c r="UC119" s="0"/>
      <c r="UD119" s="0"/>
      <c r="UE119" s="0"/>
      <c r="UF119" s="0"/>
      <c r="UG119" s="0"/>
      <c r="UH119" s="0"/>
      <c r="UI119" s="0"/>
      <c r="UJ119" s="0"/>
      <c r="UK119" s="0"/>
      <c r="UL119" s="0"/>
      <c r="UM119" s="0"/>
      <c r="UN119" s="0"/>
      <c r="UO119" s="0"/>
      <c r="UP119" s="0"/>
      <c r="UQ119" s="0"/>
      <c r="UR119" s="0"/>
      <c r="US119" s="0"/>
      <c r="UT119" s="0"/>
      <c r="UU119" s="0"/>
      <c r="UV119" s="0"/>
      <c r="UW119" s="0"/>
      <c r="UX119" s="0"/>
      <c r="UY119" s="0"/>
      <c r="UZ119" s="0"/>
      <c r="VA119" s="0"/>
      <c r="VB119" s="0"/>
      <c r="VC119" s="0"/>
      <c r="VD119" s="0"/>
      <c r="VE119" s="0"/>
      <c r="VF119" s="0"/>
      <c r="VG119" s="0"/>
      <c r="VH119" s="0"/>
      <c r="VI119" s="0"/>
      <c r="VJ119" s="0"/>
      <c r="VK119" s="0"/>
      <c r="VL119" s="0"/>
      <c r="VM119" s="0"/>
      <c r="VN119" s="0"/>
      <c r="VO119" s="0"/>
      <c r="VP119" s="0"/>
      <c r="VQ119" s="0"/>
      <c r="VR119" s="0"/>
      <c r="VS119" s="0"/>
      <c r="VT119" s="0"/>
      <c r="VU119" s="0"/>
      <c r="VV119" s="0"/>
      <c r="VW119" s="0"/>
      <c r="VX119" s="0"/>
      <c r="VY119" s="0"/>
      <c r="VZ119" s="0"/>
      <c r="WA119" s="0"/>
      <c r="WB119" s="0"/>
      <c r="WC119" s="0"/>
      <c r="WD119" s="0"/>
      <c r="WE119" s="0"/>
      <c r="WF119" s="0"/>
      <c r="WG119" s="0"/>
      <c r="WH119" s="0"/>
      <c r="WI119" s="0"/>
      <c r="WJ119" s="0"/>
      <c r="WK119" s="0"/>
      <c r="WL119" s="0"/>
      <c r="WM119" s="0"/>
      <c r="WN119" s="0"/>
      <c r="WO119" s="0"/>
      <c r="WP119" s="0"/>
      <c r="WQ119" s="0"/>
      <c r="WR119" s="0"/>
      <c r="WS119" s="0"/>
      <c r="WT119" s="0"/>
      <c r="WU119" s="0"/>
      <c r="WV119" s="0"/>
      <c r="WW119" s="0"/>
      <c r="WX119" s="0"/>
      <c r="WY119" s="0"/>
      <c r="WZ119" s="0"/>
      <c r="XA119" s="0"/>
      <c r="XB119" s="0"/>
      <c r="XC119" s="0"/>
      <c r="XD119" s="0"/>
      <c r="XE119" s="0"/>
      <c r="XF119" s="0"/>
      <c r="XG119" s="0"/>
      <c r="XH119" s="0"/>
      <c r="XI119" s="0"/>
      <c r="XJ119" s="0"/>
      <c r="XK119" s="0"/>
      <c r="XL119" s="0"/>
      <c r="XM119" s="0"/>
      <c r="XN119" s="0"/>
      <c r="XO119" s="0"/>
      <c r="XP119" s="0"/>
      <c r="XQ119" s="0"/>
      <c r="XR119" s="0"/>
      <c r="XS119" s="0"/>
      <c r="XT119" s="0"/>
      <c r="XU119" s="0"/>
      <c r="XV119" s="0"/>
      <c r="XW119" s="0"/>
      <c r="XX119" s="0"/>
      <c r="XY119" s="0"/>
      <c r="XZ119" s="0"/>
      <c r="YA119" s="0"/>
      <c r="YB119" s="0"/>
      <c r="YC119" s="0"/>
      <c r="YD119" s="0"/>
      <c r="YE119" s="0"/>
      <c r="YF119" s="0"/>
      <c r="YG119" s="0"/>
      <c r="YH119" s="0"/>
      <c r="YI119" s="0"/>
      <c r="YJ119" s="0"/>
      <c r="YK119" s="0"/>
      <c r="YL119" s="0"/>
      <c r="YM119" s="0"/>
      <c r="YN119" s="0"/>
      <c r="YO119" s="0"/>
      <c r="YP119" s="0"/>
      <c r="YQ119" s="0"/>
      <c r="YR119" s="0"/>
      <c r="YS119" s="0"/>
      <c r="YT119" s="0"/>
      <c r="YU119" s="0"/>
      <c r="YV119" s="0"/>
      <c r="YW119" s="0"/>
      <c r="YX119" s="0"/>
      <c r="YY119" s="0"/>
      <c r="YZ119" s="0"/>
      <c r="ZA119" s="0"/>
      <c r="ZB119" s="0"/>
      <c r="ZC119" s="0"/>
      <c r="ZD119" s="0"/>
      <c r="ZE119" s="0"/>
      <c r="ZF119" s="0"/>
      <c r="ZG119" s="0"/>
      <c r="ZH119" s="0"/>
      <c r="ZI119" s="0"/>
      <c r="ZJ119" s="0"/>
      <c r="ZK119" s="0"/>
      <c r="ZL119" s="0"/>
      <c r="ZM119" s="0"/>
      <c r="ZN119" s="0"/>
      <c r="ZO119" s="0"/>
      <c r="ZP119" s="0"/>
      <c r="ZQ119" s="0"/>
      <c r="ZR119" s="0"/>
      <c r="ZS119" s="0"/>
      <c r="ZT119" s="0"/>
      <c r="ZU119" s="0"/>
      <c r="ZV119" s="0"/>
      <c r="ZW119" s="0"/>
      <c r="ZX119" s="0"/>
      <c r="ZY119" s="0"/>
      <c r="ZZ119" s="0"/>
      <c r="AAA119" s="0"/>
      <c r="AAB119" s="0"/>
      <c r="AAC119" s="0"/>
      <c r="AAD119" s="0"/>
      <c r="AAE119" s="0"/>
      <c r="AAF119" s="0"/>
      <c r="AAG119" s="0"/>
      <c r="AAH119" s="0"/>
      <c r="AAI119" s="0"/>
      <c r="AAJ119" s="0"/>
      <c r="AAK119" s="0"/>
      <c r="AAL119" s="0"/>
      <c r="AAM119" s="0"/>
      <c r="AAN119" s="0"/>
      <c r="AAO119" s="0"/>
      <c r="AAP119" s="0"/>
      <c r="AAQ119" s="0"/>
      <c r="AAR119" s="0"/>
      <c r="AAS119" s="0"/>
      <c r="AAT119" s="0"/>
      <c r="AAU119" s="0"/>
      <c r="AAV119" s="0"/>
      <c r="AAW119" s="0"/>
      <c r="AAX119" s="0"/>
      <c r="AAY119" s="0"/>
      <c r="AAZ119" s="0"/>
      <c r="ABA119" s="0"/>
      <c r="ABB119" s="0"/>
      <c r="ABC119" s="0"/>
      <c r="ABD119" s="0"/>
      <c r="ABE119" s="0"/>
      <c r="ABF119" s="0"/>
      <c r="ABG119" s="0"/>
      <c r="ABH119" s="0"/>
      <c r="ABI119" s="0"/>
      <c r="ABJ119" s="0"/>
      <c r="ABK119" s="0"/>
      <c r="ABL119" s="0"/>
      <c r="ABM119" s="0"/>
      <c r="ABN119" s="0"/>
      <c r="ABO119" s="0"/>
      <c r="ABP119" s="0"/>
      <c r="ABQ119" s="0"/>
      <c r="ABR119" s="0"/>
      <c r="ABS119" s="0"/>
      <c r="ABT119" s="0"/>
      <c r="ABU119" s="0"/>
      <c r="ABV119" s="0"/>
      <c r="ABW119" s="0"/>
      <c r="ABX119" s="0"/>
      <c r="ABY119" s="0"/>
      <c r="ABZ119" s="0"/>
      <c r="ACA119" s="0"/>
      <c r="ACB119" s="0"/>
      <c r="ACC119" s="0"/>
      <c r="ACD119" s="0"/>
      <c r="ACE119" s="0"/>
      <c r="ACF119" s="0"/>
      <c r="ACG119" s="0"/>
      <c r="ACH119" s="0"/>
      <c r="ACI119" s="0"/>
      <c r="ACJ119" s="0"/>
      <c r="ACK119" s="0"/>
      <c r="ACL119" s="0"/>
      <c r="ACM119" s="0"/>
      <c r="ACN119" s="0"/>
      <c r="ACO119" s="0"/>
      <c r="ACP119" s="0"/>
      <c r="ACQ119" s="0"/>
      <c r="ACR119" s="0"/>
      <c r="ACS119" s="0"/>
      <c r="ACT119" s="0"/>
      <c r="ACU119" s="0"/>
      <c r="ACV119" s="0"/>
      <c r="ACW119" s="0"/>
      <c r="ACX119" s="0"/>
      <c r="ACY119" s="0"/>
      <c r="ACZ119" s="0"/>
      <c r="ADA119" s="0"/>
      <c r="ADB119" s="0"/>
      <c r="ADC119" s="0"/>
      <c r="ADD119" s="0"/>
      <c r="ADE119" s="0"/>
      <c r="ADF119" s="0"/>
      <c r="ADG119" s="0"/>
      <c r="ADH119" s="0"/>
      <c r="ADI119" s="0"/>
      <c r="ADJ119" s="0"/>
      <c r="ADK119" s="0"/>
      <c r="ADL119" s="0"/>
      <c r="ADM119" s="0"/>
      <c r="ADN119" s="0"/>
      <c r="ADO119" s="0"/>
      <c r="ADP119" s="0"/>
      <c r="ADQ119" s="0"/>
      <c r="ADR119" s="0"/>
      <c r="ADS119" s="0"/>
      <c r="ADT119" s="0"/>
      <c r="ADU119" s="0"/>
      <c r="ADV119" s="0"/>
      <c r="ADW119" s="0"/>
      <c r="ADX119" s="0"/>
      <c r="ADY119" s="0"/>
      <c r="ADZ119" s="0"/>
      <c r="AEA119" s="0"/>
      <c r="AEB119" s="0"/>
      <c r="AEC119" s="0"/>
      <c r="AED119" s="0"/>
      <c r="AEE119" s="0"/>
      <c r="AEF119" s="0"/>
      <c r="AEG119" s="0"/>
      <c r="AEH119" s="0"/>
      <c r="AEI119" s="0"/>
      <c r="AEJ119" s="0"/>
      <c r="AEK119" s="0"/>
      <c r="AEL119" s="0"/>
      <c r="AEM119" s="0"/>
      <c r="AEN119" s="0"/>
      <c r="AEO119" s="0"/>
      <c r="AEP119" s="0"/>
      <c r="AEQ119" s="0"/>
      <c r="AER119" s="0"/>
      <c r="AES119" s="0"/>
      <c r="AET119" s="0"/>
      <c r="AEU119" s="0"/>
      <c r="AEV119" s="0"/>
      <c r="AEW119" s="0"/>
      <c r="AEX119" s="0"/>
      <c r="AEY119" s="0"/>
      <c r="AEZ119" s="0"/>
      <c r="AFA119" s="0"/>
      <c r="AFB119" s="0"/>
      <c r="AFC119" s="0"/>
      <c r="AFD119" s="0"/>
      <c r="AFE119" s="0"/>
      <c r="AFF119" s="0"/>
      <c r="AFG119" s="0"/>
      <c r="AFH119" s="0"/>
      <c r="AFI119" s="0"/>
      <c r="AFJ119" s="0"/>
      <c r="AFK119" s="0"/>
      <c r="AFL119" s="0"/>
      <c r="AFM119" s="0"/>
      <c r="AFN119" s="0"/>
      <c r="AFO119" s="0"/>
      <c r="AFP119" s="0"/>
      <c r="AFQ119" s="0"/>
      <c r="AFR119" s="0"/>
      <c r="AFS119" s="0"/>
      <c r="AFT119" s="0"/>
      <c r="AFU119" s="0"/>
      <c r="AFV119" s="0"/>
      <c r="AFW119" s="0"/>
      <c r="AFX119" s="0"/>
      <c r="AFY119" s="0"/>
      <c r="AFZ119" s="0"/>
      <c r="AGA119" s="0"/>
      <c r="AGB119" s="0"/>
      <c r="AGC119" s="0"/>
      <c r="AGD119" s="0"/>
      <c r="AGE119" s="0"/>
      <c r="AGF119" s="0"/>
      <c r="AGG119" s="0"/>
      <c r="AGH119" s="0"/>
      <c r="AGI119" s="0"/>
      <c r="AGJ119" s="0"/>
      <c r="AGK119" s="0"/>
      <c r="AGL119" s="0"/>
      <c r="AGM119" s="0"/>
      <c r="AGN119" s="0"/>
      <c r="AGO119" s="0"/>
      <c r="AGP119" s="0"/>
      <c r="AGQ119" s="0"/>
      <c r="AGR119" s="0"/>
      <c r="AGS119" s="0"/>
      <c r="AGT119" s="0"/>
      <c r="AGU119" s="0"/>
      <c r="AGV119" s="0"/>
      <c r="AGW119" s="0"/>
      <c r="AGX119" s="0"/>
      <c r="AGY119" s="0"/>
      <c r="AGZ119" s="0"/>
      <c r="AHA119" s="0"/>
      <c r="AHB119" s="0"/>
      <c r="AHC119" s="0"/>
      <c r="AHD119" s="0"/>
      <c r="AHE119" s="0"/>
      <c r="AHF119" s="0"/>
      <c r="AHG119" s="0"/>
      <c r="AHH119" s="0"/>
      <c r="AHI119" s="0"/>
      <c r="AHJ119" s="0"/>
      <c r="AHK119" s="0"/>
      <c r="AHL119" s="0"/>
      <c r="AHM119" s="0"/>
      <c r="AHN119" s="0"/>
      <c r="AHO119" s="0"/>
      <c r="AHP119" s="0"/>
      <c r="AHQ119" s="0"/>
      <c r="AHR119" s="0"/>
      <c r="AHS119" s="0"/>
      <c r="AHT119" s="0"/>
      <c r="AHU119" s="0"/>
      <c r="AHV119" s="0"/>
      <c r="AHW119" s="0"/>
      <c r="AHX119" s="0"/>
      <c r="AHY119" s="0"/>
      <c r="AHZ119" s="0"/>
      <c r="AIA119" s="0"/>
      <c r="AIB119" s="0"/>
      <c r="AIC119" s="0"/>
      <c r="AID119" s="0"/>
      <c r="AIE119" s="0"/>
      <c r="AIF119" s="0"/>
      <c r="AIG119" s="0"/>
      <c r="AIH119" s="0"/>
      <c r="AII119" s="0"/>
      <c r="AIJ119" s="0"/>
      <c r="AIK119" s="0"/>
      <c r="AIL119" s="0"/>
      <c r="AIM119" s="0"/>
      <c r="AIN119" s="0"/>
      <c r="AIO119" s="0"/>
      <c r="AIP119" s="0"/>
      <c r="AIQ119" s="0"/>
      <c r="AIR119" s="0"/>
      <c r="AIS119" s="0"/>
      <c r="AIT119" s="0"/>
      <c r="AIU119" s="0"/>
      <c r="AIV119" s="0"/>
      <c r="AIW119" s="0"/>
      <c r="AIX119" s="0"/>
      <c r="AIY119" s="0"/>
      <c r="AIZ119" s="0"/>
      <c r="AJA119" s="0"/>
      <c r="AJB119" s="0"/>
      <c r="AJC119" s="0"/>
      <c r="AJD119" s="0"/>
      <c r="AJE119" s="0"/>
      <c r="AJF119" s="0"/>
      <c r="AJG119" s="0"/>
      <c r="AJH119" s="0"/>
      <c r="AJI119" s="0"/>
      <c r="AJJ119" s="0"/>
      <c r="AJK119" s="0"/>
      <c r="AJL119" s="0"/>
      <c r="AJM119" s="0"/>
      <c r="AJN119" s="0"/>
      <c r="AJO119" s="0"/>
      <c r="AJP119" s="0"/>
      <c r="AJQ119" s="0"/>
      <c r="AJR119" s="0"/>
      <c r="AJS119" s="0"/>
      <c r="AJT119" s="0"/>
      <c r="AJU119" s="0"/>
      <c r="AJV119" s="0"/>
      <c r="AJW119" s="0"/>
      <c r="AJX119" s="0"/>
      <c r="AJY119" s="0"/>
      <c r="AJZ119" s="0"/>
      <c r="AKA119" s="0"/>
      <c r="AKB119" s="0"/>
      <c r="AKC119" s="0"/>
      <c r="AKD119" s="0"/>
      <c r="AKE119" s="0"/>
      <c r="AKF119" s="0"/>
      <c r="AKG119" s="0"/>
      <c r="AKH119" s="0"/>
      <c r="AKI119" s="0"/>
      <c r="AKJ119" s="0"/>
      <c r="AKK119" s="0"/>
      <c r="AKL119" s="0"/>
      <c r="AKM119" s="0"/>
      <c r="AKN119" s="0"/>
      <c r="AKO119" s="0"/>
      <c r="AKP119" s="0"/>
      <c r="AKQ119" s="0"/>
      <c r="AKR119" s="0"/>
      <c r="AKS119" s="0"/>
      <c r="AKT119" s="0"/>
      <c r="AKU119" s="0"/>
      <c r="AKV119" s="0"/>
      <c r="AKW119" s="0"/>
      <c r="AKX119" s="0"/>
      <c r="AKY119" s="0"/>
      <c r="AKZ119" s="0"/>
      <c r="ALA119" s="0"/>
      <c r="ALB119" s="0"/>
      <c r="ALC119" s="0"/>
      <c r="ALD119" s="0"/>
      <c r="ALE119" s="0"/>
      <c r="ALF119" s="0"/>
      <c r="ALG119" s="0"/>
      <c r="ALH119" s="0"/>
      <c r="ALI119" s="0"/>
      <c r="ALJ119" s="0"/>
      <c r="ALK119" s="0"/>
      <c r="ALL119" s="0"/>
      <c r="ALM119" s="0"/>
      <c r="ALN119" s="0"/>
      <c r="ALO119" s="0"/>
      <c r="ALP119" s="0"/>
      <c r="ALQ119" s="0"/>
      <c r="ALR119" s="0"/>
      <c r="ALS119" s="0"/>
      <c r="ALT119" s="0"/>
      <c r="ALU119" s="0"/>
      <c r="ALV119" s="0"/>
      <c r="ALW119" s="0"/>
      <c r="ALX119" s="0"/>
      <c r="ALY119" s="0"/>
      <c r="ALZ119" s="0"/>
      <c r="AMA119" s="0"/>
      <c r="AMB119" s="0"/>
      <c r="AMC119" s="0"/>
      <c r="AMD119" s="0"/>
      <c r="AME119" s="0"/>
      <c r="AMF119" s="0"/>
      <c r="AMG119" s="0"/>
      <c r="AMH119" s="0"/>
      <c r="AMI119" s="0"/>
      <c r="AMJ119" s="0"/>
    </row>
    <row r="120" customFormat="false" ht="15.75" hidden="false" customHeight="false" outlineLevel="0" collapsed="false">
      <c r="A120" s="137"/>
      <c r="B120" s="98"/>
      <c r="C120" s="98"/>
      <c r="D120" s="98"/>
      <c r="E120" s="98"/>
      <c r="F120" s="98"/>
      <c r="G120" s="98"/>
      <c r="H120" s="98"/>
      <c r="I120" s="101" t="s">
        <v>751</v>
      </c>
      <c r="J120" s="102" t="n">
        <v>7707</v>
      </c>
      <c r="K120" s="98" t="n">
        <v>0</v>
      </c>
      <c r="L120" s="98"/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0"/>
      <c r="BD120" s="0"/>
      <c r="BE120" s="0"/>
      <c r="BF120" s="0"/>
      <c r="BG120" s="0"/>
      <c r="BH120" s="0"/>
      <c r="BI120" s="0"/>
      <c r="BJ120" s="0"/>
      <c r="BK120" s="0"/>
      <c r="BL120" s="0"/>
      <c r="BM120" s="0"/>
      <c r="BN120" s="0"/>
      <c r="BO120" s="0"/>
      <c r="BP120" s="0"/>
      <c r="BQ120" s="0"/>
      <c r="BR120" s="0"/>
      <c r="BS120" s="0"/>
      <c r="BT120" s="0"/>
      <c r="BU120" s="0"/>
      <c r="BV120" s="0"/>
      <c r="BW120" s="0"/>
      <c r="BX120" s="0"/>
      <c r="BY120" s="0"/>
      <c r="BZ120" s="0"/>
      <c r="CA120" s="0"/>
      <c r="CB120" s="0"/>
      <c r="CC120" s="0"/>
      <c r="CD120" s="0"/>
      <c r="CE120" s="0"/>
      <c r="CF120" s="0"/>
      <c r="CG120" s="0"/>
      <c r="CH120" s="0"/>
      <c r="CI120" s="0"/>
      <c r="CJ120" s="0"/>
      <c r="CK120" s="0"/>
      <c r="CL120" s="0"/>
      <c r="CM120" s="0"/>
      <c r="CN120" s="0"/>
      <c r="CO120" s="0"/>
      <c r="CP120" s="0"/>
      <c r="CQ120" s="0"/>
      <c r="CR120" s="0"/>
      <c r="CS120" s="0"/>
      <c r="CT120" s="0"/>
      <c r="CU120" s="0"/>
      <c r="CV120" s="0"/>
      <c r="CW120" s="0"/>
      <c r="CX120" s="0"/>
      <c r="CY120" s="0"/>
      <c r="CZ120" s="0"/>
      <c r="DA120" s="0"/>
      <c r="DB120" s="0"/>
      <c r="DC120" s="0"/>
      <c r="DD120" s="0"/>
      <c r="DE120" s="0"/>
      <c r="DF120" s="0"/>
      <c r="DG120" s="0"/>
      <c r="DH120" s="0"/>
      <c r="DI120" s="0"/>
      <c r="DJ120" s="0"/>
      <c r="DK120" s="0"/>
      <c r="DL120" s="0"/>
      <c r="DM120" s="0"/>
      <c r="DN120" s="0"/>
      <c r="DO120" s="0"/>
      <c r="DP120" s="0"/>
      <c r="DQ120" s="0"/>
      <c r="DR120" s="0"/>
      <c r="DS120" s="0"/>
      <c r="DT120" s="0"/>
      <c r="DU120" s="0"/>
      <c r="DV120" s="0"/>
      <c r="DW120" s="0"/>
      <c r="DX120" s="0"/>
      <c r="DY120" s="0"/>
      <c r="DZ120" s="0"/>
      <c r="EA120" s="0"/>
      <c r="EB120" s="0"/>
      <c r="EC120" s="0"/>
      <c r="ED120" s="0"/>
      <c r="EE120" s="0"/>
      <c r="EF120" s="0"/>
      <c r="EG120" s="0"/>
      <c r="EH120" s="0"/>
      <c r="EI120" s="0"/>
      <c r="EJ120" s="0"/>
      <c r="EK120" s="0"/>
      <c r="EL120" s="0"/>
      <c r="EM120" s="0"/>
      <c r="EN120" s="0"/>
      <c r="EO120" s="0"/>
      <c r="EP120" s="0"/>
      <c r="EQ120" s="0"/>
      <c r="ER120" s="0"/>
      <c r="ES120" s="0"/>
      <c r="ET120" s="0"/>
      <c r="EU120" s="0"/>
      <c r="EV120" s="0"/>
      <c r="EW120" s="0"/>
      <c r="EX120" s="0"/>
      <c r="EY120" s="0"/>
      <c r="EZ120" s="0"/>
      <c r="FA120" s="0"/>
      <c r="FB120" s="0"/>
      <c r="FC120" s="0"/>
      <c r="FD120" s="0"/>
      <c r="FE120" s="0"/>
      <c r="FF120" s="0"/>
      <c r="FG120" s="0"/>
      <c r="FH120" s="0"/>
      <c r="FI120" s="0"/>
      <c r="FJ120" s="0"/>
      <c r="FK120" s="0"/>
      <c r="FL120" s="0"/>
      <c r="FM120" s="0"/>
      <c r="FN120" s="0"/>
      <c r="FO120" s="0"/>
      <c r="FP120" s="0"/>
      <c r="FQ120" s="0"/>
      <c r="FR120" s="0"/>
      <c r="FS120" s="0"/>
      <c r="FT120" s="0"/>
      <c r="FU120" s="0"/>
      <c r="FV120" s="0"/>
      <c r="FW120" s="0"/>
      <c r="FX120" s="0"/>
      <c r="FY120" s="0"/>
      <c r="FZ120" s="0"/>
      <c r="GA120" s="0"/>
      <c r="GB120" s="0"/>
      <c r="GC120" s="0"/>
      <c r="GD120" s="0"/>
      <c r="GE120" s="0"/>
      <c r="GF120" s="0"/>
      <c r="GG120" s="0"/>
      <c r="GH120" s="0"/>
      <c r="GI120" s="0"/>
      <c r="GJ120" s="0"/>
      <c r="GK120" s="0"/>
      <c r="GL120" s="0"/>
      <c r="GM120" s="0"/>
      <c r="GN120" s="0"/>
      <c r="GO120" s="0"/>
      <c r="GP120" s="0"/>
      <c r="GQ120" s="0"/>
      <c r="GR120" s="0"/>
      <c r="GS120" s="0"/>
      <c r="GT120" s="0"/>
      <c r="GU120" s="0"/>
      <c r="GV120" s="0"/>
      <c r="GW120" s="0"/>
      <c r="GX120" s="0"/>
      <c r="GY120" s="0"/>
      <c r="GZ120" s="0"/>
      <c r="HA120" s="0"/>
      <c r="HB120" s="0"/>
      <c r="HC120" s="0"/>
      <c r="HD120" s="0"/>
      <c r="HE120" s="0"/>
      <c r="HF120" s="0"/>
      <c r="HG120" s="0"/>
      <c r="HH120" s="0"/>
      <c r="HI120" s="0"/>
      <c r="HJ120" s="0"/>
      <c r="HK120" s="0"/>
      <c r="HL120" s="0"/>
      <c r="HM120" s="0"/>
      <c r="HN120" s="0"/>
      <c r="HO120" s="0"/>
      <c r="HP120" s="0"/>
      <c r="HQ120" s="0"/>
      <c r="HR120" s="0"/>
      <c r="HS120" s="0"/>
      <c r="HT120" s="0"/>
      <c r="HU120" s="0"/>
      <c r="HV120" s="0"/>
      <c r="HW120" s="0"/>
      <c r="HX120" s="0"/>
      <c r="HY120" s="0"/>
      <c r="HZ120" s="0"/>
      <c r="IA120" s="0"/>
      <c r="IB120" s="0"/>
      <c r="IC120" s="0"/>
      <c r="ID120" s="0"/>
      <c r="IE120" s="0"/>
      <c r="IF120" s="0"/>
      <c r="IG120" s="0"/>
      <c r="IH120" s="0"/>
      <c r="II120" s="0"/>
      <c r="IJ120" s="0"/>
      <c r="IK120" s="0"/>
      <c r="IL120" s="0"/>
      <c r="IM120" s="0"/>
      <c r="IN120" s="0"/>
      <c r="IO120" s="0"/>
      <c r="IP120" s="0"/>
      <c r="IQ120" s="0"/>
      <c r="IR120" s="0"/>
      <c r="IS120" s="0"/>
      <c r="IT120" s="0"/>
      <c r="IU120" s="0"/>
      <c r="IV120" s="0"/>
      <c r="IW120" s="0"/>
      <c r="IX120" s="0"/>
      <c r="IY120" s="0"/>
      <c r="IZ120" s="0"/>
      <c r="JA120" s="0"/>
      <c r="JB120" s="0"/>
      <c r="JC120" s="0"/>
      <c r="JD120" s="0"/>
      <c r="JE120" s="0"/>
      <c r="JF120" s="0"/>
      <c r="JG120" s="0"/>
      <c r="JH120" s="0"/>
      <c r="JI120" s="0"/>
      <c r="JJ120" s="0"/>
      <c r="JK120" s="0"/>
      <c r="JL120" s="0"/>
      <c r="JM120" s="0"/>
      <c r="JN120" s="0"/>
      <c r="JO120" s="0"/>
      <c r="JP120" s="0"/>
      <c r="JQ120" s="0"/>
      <c r="JR120" s="0"/>
      <c r="JS120" s="0"/>
      <c r="JT120" s="0"/>
      <c r="JU120" s="0"/>
      <c r="JV120" s="0"/>
      <c r="JW120" s="0"/>
      <c r="JX120" s="0"/>
      <c r="JY120" s="0"/>
      <c r="JZ120" s="0"/>
      <c r="KA120" s="0"/>
      <c r="KB120" s="0"/>
      <c r="KC120" s="0"/>
      <c r="KD120" s="0"/>
      <c r="KE120" s="0"/>
      <c r="KF120" s="0"/>
      <c r="KG120" s="0"/>
      <c r="KH120" s="0"/>
      <c r="KI120" s="0"/>
      <c r="KJ120" s="0"/>
      <c r="KK120" s="0"/>
      <c r="KL120" s="0"/>
      <c r="KM120" s="0"/>
      <c r="KN120" s="0"/>
      <c r="KO120" s="0"/>
      <c r="KP120" s="0"/>
      <c r="KQ120" s="0"/>
      <c r="KR120" s="0"/>
      <c r="KS120" s="0"/>
      <c r="KT120" s="0"/>
      <c r="KU120" s="0"/>
      <c r="KV120" s="0"/>
      <c r="KW120" s="0"/>
      <c r="KX120" s="0"/>
      <c r="KY120" s="0"/>
      <c r="KZ120" s="0"/>
      <c r="LA120" s="0"/>
      <c r="LB120" s="0"/>
      <c r="LC120" s="0"/>
      <c r="LD120" s="0"/>
      <c r="LE120" s="0"/>
      <c r="LF120" s="0"/>
      <c r="LG120" s="0"/>
      <c r="LH120" s="0"/>
      <c r="LI120" s="0"/>
      <c r="LJ120" s="0"/>
      <c r="LK120" s="0"/>
      <c r="LL120" s="0"/>
      <c r="LM120" s="0"/>
      <c r="LN120" s="0"/>
      <c r="LO120" s="0"/>
      <c r="LP120" s="0"/>
      <c r="LQ120" s="0"/>
      <c r="LR120" s="0"/>
      <c r="LS120" s="0"/>
      <c r="LT120" s="0"/>
      <c r="LU120" s="0"/>
      <c r="LV120" s="0"/>
      <c r="LW120" s="0"/>
      <c r="LX120" s="0"/>
      <c r="LY120" s="0"/>
      <c r="LZ120" s="0"/>
      <c r="MA120" s="0"/>
      <c r="MB120" s="0"/>
      <c r="MC120" s="0"/>
      <c r="MD120" s="0"/>
      <c r="ME120" s="0"/>
      <c r="MF120" s="0"/>
      <c r="MG120" s="0"/>
      <c r="MH120" s="0"/>
      <c r="MI120" s="0"/>
      <c r="MJ120" s="0"/>
      <c r="MK120" s="0"/>
      <c r="ML120" s="0"/>
      <c r="MM120" s="0"/>
      <c r="MN120" s="0"/>
      <c r="MO120" s="0"/>
      <c r="MP120" s="0"/>
      <c r="MQ120" s="0"/>
      <c r="MR120" s="0"/>
      <c r="MS120" s="0"/>
      <c r="MT120" s="0"/>
      <c r="MU120" s="0"/>
      <c r="MV120" s="0"/>
      <c r="MW120" s="0"/>
      <c r="MX120" s="0"/>
      <c r="MY120" s="0"/>
      <c r="MZ120" s="0"/>
      <c r="NA120" s="0"/>
      <c r="NB120" s="0"/>
      <c r="NC120" s="0"/>
      <c r="ND120" s="0"/>
      <c r="NE120" s="0"/>
      <c r="NF120" s="0"/>
      <c r="NG120" s="0"/>
      <c r="NH120" s="0"/>
      <c r="NI120" s="0"/>
      <c r="NJ120" s="0"/>
      <c r="NK120" s="0"/>
      <c r="NL120" s="0"/>
      <c r="NM120" s="0"/>
      <c r="NN120" s="0"/>
      <c r="NO120" s="0"/>
      <c r="NP120" s="0"/>
      <c r="NQ120" s="0"/>
      <c r="NR120" s="0"/>
      <c r="NS120" s="0"/>
      <c r="NT120" s="0"/>
      <c r="NU120" s="0"/>
      <c r="NV120" s="0"/>
      <c r="NW120" s="0"/>
      <c r="NX120" s="0"/>
      <c r="NY120" s="0"/>
      <c r="NZ120" s="0"/>
      <c r="OA120" s="0"/>
      <c r="OB120" s="0"/>
      <c r="OC120" s="0"/>
      <c r="OD120" s="0"/>
      <c r="OE120" s="0"/>
      <c r="OF120" s="0"/>
      <c r="OG120" s="0"/>
      <c r="OH120" s="0"/>
      <c r="OI120" s="0"/>
      <c r="OJ120" s="0"/>
      <c r="OK120" s="0"/>
      <c r="OL120" s="0"/>
      <c r="OM120" s="0"/>
      <c r="ON120" s="0"/>
      <c r="OO120" s="0"/>
      <c r="OP120" s="0"/>
      <c r="OQ120" s="0"/>
      <c r="OR120" s="0"/>
      <c r="OS120" s="0"/>
      <c r="OT120" s="0"/>
      <c r="OU120" s="0"/>
      <c r="OV120" s="0"/>
      <c r="OW120" s="0"/>
      <c r="OX120" s="0"/>
      <c r="OY120" s="0"/>
      <c r="OZ120" s="0"/>
      <c r="PA120" s="0"/>
      <c r="PB120" s="0"/>
      <c r="PC120" s="0"/>
      <c r="PD120" s="0"/>
      <c r="PE120" s="0"/>
      <c r="PF120" s="0"/>
      <c r="PG120" s="0"/>
      <c r="PH120" s="0"/>
      <c r="PI120" s="0"/>
      <c r="PJ120" s="0"/>
      <c r="PK120" s="0"/>
      <c r="PL120" s="0"/>
      <c r="PM120" s="0"/>
      <c r="PN120" s="0"/>
      <c r="PO120" s="0"/>
      <c r="PP120" s="0"/>
      <c r="PQ120" s="0"/>
      <c r="PR120" s="0"/>
      <c r="PS120" s="0"/>
      <c r="PT120" s="0"/>
      <c r="PU120" s="0"/>
      <c r="PV120" s="0"/>
      <c r="PW120" s="0"/>
      <c r="PX120" s="0"/>
      <c r="PY120" s="0"/>
      <c r="PZ120" s="0"/>
      <c r="QA120" s="0"/>
      <c r="QB120" s="0"/>
      <c r="QC120" s="0"/>
      <c r="QD120" s="0"/>
      <c r="QE120" s="0"/>
      <c r="QF120" s="0"/>
      <c r="QG120" s="0"/>
      <c r="QH120" s="0"/>
      <c r="QI120" s="0"/>
      <c r="QJ120" s="0"/>
      <c r="QK120" s="0"/>
      <c r="QL120" s="0"/>
      <c r="QM120" s="0"/>
      <c r="QN120" s="0"/>
      <c r="QO120" s="0"/>
      <c r="QP120" s="0"/>
      <c r="QQ120" s="0"/>
      <c r="QR120" s="0"/>
      <c r="QS120" s="0"/>
      <c r="QT120" s="0"/>
      <c r="QU120" s="0"/>
      <c r="QV120" s="0"/>
      <c r="QW120" s="0"/>
      <c r="QX120" s="0"/>
      <c r="QY120" s="0"/>
      <c r="QZ120" s="0"/>
      <c r="RA120" s="0"/>
      <c r="RB120" s="0"/>
      <c r="RC120" s="0"/>
      <c r="RD120" s="0"/>
      <c r="RE120" s="0"/>
      <c r="RF120" s="0"/>
      <c r="RG120" s="0"/>
      <c r="RH120" s="0"/>
      <c r="RI120" s="0"/>
      <c r="RJ120" s="0"/>
      <c r="RK120" s="0"/>
      <c r="RL120" s="0"/>
      <c r="RM120" s="0"/>
      <c r="RN120" s="0"/>
      <c r="RO120" s="0"/>
      <c r="RP120" s="0"/>
      <c r="RQ120" s="0"/>
      <c r="RR120" s="0"/>
      <c r="RS120" s="0"/>
      <c r="RT120" s="0"/>
      <c r="RU120" s="0"/>
      <c r="RV120" s="0"/>
      <c r="RW120" s="0"/>
      <c r="RX120" s="0"/>
      <c r="RY120" s="0"/>
      <c r="RZ120" s="0"/>
      <c r="SA120" s="0"/>
      <c r="SB120" s="0"/>
      <c r="SC120" s="0"/>
      <c r="SD120" s="0"/>
      <c r="SE120" s="0"/>
      <c r="SF120" s="0"/>
      <c r="SG120" s="0"/>
      <c r="SH120" s="0"/>
      <c r="SI120" s="0"/>
      <c r="SJ120" s="0"/>
      <c r="SK120" s="0"/>
      <c r="SL120" s="0"/>
      <c r="SM120" s="0"/>
      <c r="SN120" s="0"/>
      <c r="SO120" s="0"/>
      <c r="SP120" s="0"/>
      <c r="SQ120" s="0"/>
      <c r="SR120" s="0"/>
      <c r="SS120" s="0"/>
      <c r="ST120" s="0"/>
      <c r="SU120" s="0"/>
      <c r="SV120" s="0"/>
      <c r="SW120" s="0"/>
      <c r="SX120" s="0"/>
      <c r="SY120" s="0"/>
      <c r="SZ120" s="0"/>
      <c r="TA120" s="0"/>
      <c r="TB120" s="0"/>
      <c r="TC120" s="0"/>
      <c r="TD120" s="0"/>
      <c r="TE120" s="0"/>
      <c r="TF120" s="0"/>
      <c r="TG120" s="0"/>
      <c r="TH120" s="0"/>
      <c r="TI120" s="0"/>
      <c r="TJ120" s="0"/>
      <c r="TK120" s="0"/>
      <c r="TL120" s="0"/>
      <c r="TM120" s="0"/>
      <c r="TN120" s="0"/>
      <c r="TO120" s="0"/>
      <c r="TP120" s="0"/>
      <c r="TQ120" s="0"/>
      <c r="TR120" s="0"/>
      <c r="TS120" s="0"/>
      <c r="TT120" s="0"/>
      <c r="TU120" s="0"/>
      <c r="TV120" s="0"/>
      <c r="TW120" s="0"/>
      <c r="TX120" s="0"/>
      <c r="TY120" s="0"/>
      <c r="TZ120" s="0"/>
      <c r="UA120" s="0"/>
      <c r="UB120" s="0"/>
      <c r="UC120" s="0"/>
      <c r="UD120" s="0"/>
      <c r="UE120" s="0"/>
      <c r="UF120" s="0"/>
      <c r="UG120" s="0"/>
      <c r="UH120" s="0"/>
      <c r="UI120" s="0"/>
      <c r="UJ120" s="0"/>
      <c r="UK120" s="0"/>
      <c r="UL120" s="0"/>
      <c r="UM120" s="0"/>
      <c r="UN120" s="0"/>
      <c r="UO120" s="0"/>
      <c r="UP120" s="0"/>
      <c r="UQ120" s="0"/>
      <c r="UR120" s="0"/>
      <c r="US120" s="0"/>
      <c r="UT120" s="0"/>
      <c r="UU120" s="0"/>
      <c r="UV120" s="0"/>
      <c r="UW120" s="0"/>
      <c r="UX120" s="0"/>
      <c r="UY120" s="0"/>
      <c r="UZ120" s="0"/>
      <c r="VA120" s="0"/>
      <c r="VB120" s="0"/>
      <c r="VC120" s="0"/>
      <c r="VD120" s="0"/>
      <c r="VE120" s="0"/>
      <c r="VF120" s="0"/>
      <c r="VG120" s="0"/>
      <c r="VH120" s="0"/>
      <c r="VI120" s="0"/>
      <c r="VJ120" s="0"/>
      <c r="VK120" s="0"/>
      <c r="VL120" s="0"/>
      <c r="VM120" s="0"/>
      <c r="VN120" s="0"/>
      <c r="VO120" s="0"/>
      <c r="VP120" s="0"/>
      <c r="VQ120" s="0"/>
      <c r="VR120" s="0"/>
      <c r="VS120" s="0"/>
      <c r="VT120" s="0"/>
      <c r="VU120" s="0"/>
      <c r="VV120" s="0"/>
      <c r="VW120" s="0"/>
      <c r="VX120" s="0"/>
      <c r="VY120" s="0"/>
      <c r="VZ120" s="0"/>
      <c r="WA120" s="0"/>
      <c r="WB120" s="0"/>
      <c r="WC120" s="0"/>
      <c r="WD120" s="0"/>
      <c r="WE120" s="0"/>
      <c r="WF120" s="0"/>
      <c r="WG120" s="0"/>
      <c r="WH120" s="0"/>
      <c r="WI120" s="0"/>
      <c r="WJ120" s="0"/>
      <c r="WK120" s="0"/>
      <c r="WL120" s="0"/>
      <c r="WM120" s="0"/>
      <c r="WN120" s="0"/>
      <c r="WO120" s="0"/>
      <c r="WP120" s="0"/>
      <c r="WQ120" s="0"/>
      <c r="WR120" s="0"/>
      <c r="WS120" s="0"/>
      <c r="WT120" s="0"/>
      <c r="WU120" s="0"/>
      <c r="WV120" s="0"/>
      <c r="WW120" s="0"/>
      <c r="WX120" s="0"/>
      <c r="WY120" s="0"/>
      <c r="WZ120" s="0"/>
      <c r="XA120" s="0"/>
      <c r="XB120" s="0"/>
      <c r="XC120" s="0"/>
      <c r="XD120" s="0"/>
      <c r="XE120" s="0"/>
      <c r="XF120" s="0"/>
      <c r="XG120" s="0"/>
      <c r="XH120" s="0"/>
      <c r="XI120" s="0"/>
      <c r="XJ120" s="0"/>
      <c r="XK120" s="0"/>
      <c r="XL120" s="0"/>
      <c r="XM120" s="0"/>
      <c r="XN120" s="0"/>
      <c r="XO120" s="0"/>
      <c r="XP120" s="0"/>
      <c r="XQ120" s="0"/>
      <c r="XR120" s="0"/>
      <c r="XS120" s="0"/>
      <c r="XT120" s="0"/>
      <c r="XU120" s="0"/>
      <c r="XV120" s="0"/>
      <c r="XW120" s="0"/>
      <c r="XX120" s="0"/>
      <c r="XY120" s="0"/>
      <c r="XZ120" s="0"/>
      <c r="YA120" s="0"/>
      <c r="YB120" s="0"/>
      <c r="YC120" s="0"/>
      <c r="YD120" s="0"/>
      <c r="YE120" s="0"/>
      <c r="YF120" s="0"/>
      <c r="YG120" s="0"/>
      <c r="YH120" s="0"/>
      <c r="YI120" s="0"/>
      <c r="YJ120" s="0"/>
      <c r="YK120" s="0"/>
      <c r="YL120" s="0"/>
      <c r="YM120" s="0"/>
      <c r="YN120" s="0"/>
      <c r="YO120" s="0"/>
      <c r="YP120" s="0"/>
      <c r="YQ120" s="0"/>
      <c r="YR120" s="0"/>
      <c r="YS120" s="0"/>
      <c r="YT120" s="0"/>
      <c r="YU120" s="0"/>
      <c r="YV120" s="0"/>
      <c r="YW120" s="0"/>
      <c r="YX120" s="0"/>
      <c r="YY120" s="0"/>
      <c r="YZ120" s="0"/>
      <c r="ZA120" s="0"/>
      <c r="ZB120" s="0"/>
      <c r="ZC120" s="0"/>
      <c r="ZD120" s="0"/>
      <c r="ZE120" s="0"/>
      <c r="ZF120" s="0"/>
      <c r="ZG120" s="0"/>
      <c r="ZH120" s="0"/>
      <c r="ZI120" s="0"/>
      <c r="ZJ120" s="0"/>
      <c r="ZK120" s="0"/>
      <c r="ZL120" s="0"/>
      <c r="ZM120" s="0"/>
      <c r="ZN120" s="0"/>
      <c r="ZO120" s="0"/>
      <c r="ZP120" s="0"/>
      <c r="ZQ120" s="0"/>
      <c r="ZR120" s="0"/>
      <c r="ZS120" s="0"/>
      <c r="ZT120" s="0"/>
      <c r="ZU120" s="0"/>
      <c r="ZV120" s="0"/>
      <c r="ZW120" s="0"/>
      <c r="ZX120" s="0"/>
      <c r="ZY120" s="0"/>
      <c r="ZZ120" s="0"/>
      <c r="AAA120" s="0"/>
      <c r="AAB120" s="0"/>
      <c r="AAC120" s="0"/>
      <c r="AAD120" s="0"/>
      <c r="AAE120" s="0"/>
      <c r="AAF120" s="0"/>
      <c r="AAG120" s="0"/>
      <c r="AAH120" s="0"/>
      <c r="AAI120" s="0"/>
      <c r="AAJ120" s="0"/>
      <c r="AAK120" s="0"/>
      <c r="AAL120" s="0"/>
      <c r="AAM120" s="0"/>
      <c r="AAN120" s="0"/>
      <c r="AAO120" s="0"/>
      <c r="AAP120" s="0"/>
      <c r="AAQ120" s="0"/>
      <c r="AAR120" s="0"/>
      <c r="AAS120" s="0"/>
      <c r="AAT120" s="0"/>
      <c r="AAU120" s="0"/>
      <c r="AAV120" s="0"/>
      <c r="AAW120" s="0"/>
      <c r="AAX120" s="0"/>
      <c r="AAY120" s="0"/>
      <c r="AAZ120" s="0"/>
      <c r="ABA120" s="0"/>
      <c r="ABB120" s="0"/>
      <c r="ABC120" s="0"/>
      <c r="ABD120" s="0"/>
      <c r="ABE120" s="0"/>
      <c r="ABF120" s="0"/>
      <c r="ABG120" s="0"/>
      <c r="ABH120" s="0"/>
      <c r="ABI120" s="0"/>
      <c r="ABJ120" s="0"/>
      <c r="ABK120" s="0"/>
      <c r="ABL120" s="0"/>
      <c r="ABM120" s="0"/>
      <c r="ABN120" s="0"/>
      <c r="ABO120" s="0"/>
      <c r="ABP120" s="0"/>
      <c r="ABQ120" s="0"/>
      <c r="ABR120" s="0"/>
      <c r="ABS120" s="0"/>
      <c r="ABT120" s="0"/>
      <c r="ABU120" s="0"/>
      <c r="ABV120" s="0"/>
      <c r="ABW120" s="0"/>
      <c r="ABX120" s="0"/>
      <c r="ABY120" s="0"/>
      <c r="ABZ120" s="0"/>
      <c r="ACA120" s="0"/>
      <c r="ACB120" s="0"/>
      <c r="ACC120" s="0"/>
      <c r="ACD120" s="0"/>
      <c r="ACE120" s="0"/>
      <c r="ACF120" s="0"/>
      <c r="ACG120" s="0"/>
      <c r="ACH120" s="0"/>
      <c r="ACI120" s="0"/>
      <c r="ACJ120" s="0"/>
      <c r="ACK120" s="0"/>
      <c r="ACL120" s="0"/>
      <c r="ACM120" s="0"/>
      <c r="ACN120" s="0"/>
      <c r="ACO120" s="0"/>
      <c r="ACP120" s="0"/>
      <c r="ACQ120" s="0"/>
      <c r="ACR120" s="0"/>
      <c r="ACS120" s="0"/>
      <c r="ACT120" s="0"/>
      <c r="ACU120" s="0"/>
      <c r="ACV120" s="0"/>
      <c r="ACW120" s="0"/>
      <c r="ACX120" s="0"/>
      <c r="ACY120" s="0"/>
      <c r="ACZ120" s="0"/>
      <c r="ADA120" s="0"/>
      <c r="ADB120" s="0"/>
      <c r="ADC120" s="0"/>
      <c r="ADD120" s="0"/>
      <c r="ADE120" s="0"/>
      <c r="ADF120" s="0"/>
      <c r="ADG120" s="0"/>
      <c r="ADH120" s="0"/>
      <c r="ADI120" s="0"/>
      <c r="ADJ120" s="0"/>
      <c r="ADK120" s="0"/>
      <c r="ADL120" s="0"/>
      <c r="ADM120" s="0"/>
      <c r="ADN120" s="0"/>
      <c r="ADO120" s="0"/>
      <c r="ADP120" s="0"/>
      <c r="ADQ120" s="0"/>
      <c r="ADR120" s="0"/>
      <c r="ADS120" s="0"/>
      <c r="ADT120" s="0"/>
      <c r="ADU120" s="0"/>
      <c r="ADV120" s="0"/>
      <c r="ADW120" s="0"/>
      <c r="ADX120" s="0"/>
      <c r="ADY120" s="0"/>
      <c r="ADZ120" s="0"/>
      <c r="AEA120" s="0"/>
      <c r="AEB120" s="0"/>
      <c r="AEC120" s="0"/>
      <c r="AED120" s="0"/>
      <c r="AEE120" s="0"/>
      <c r="AEF120" s="0"/>
      <c r="AEG120" s="0"/>
      <c r="AEH120" s="0"/>
      <c r="AEI120" s="0"/>
      <c r="AEJ120" s="0"/>
      <c r="AEK120" s="0"/>
      <c r="AEL120" s="0"/>
      <c r="AEM120" s="0"/>
      <c r="AEN120" s="0"/>
      <c r="AEO120" s="0"/>
      <c r="AEP120" s="0"/>
      <c r="AEQ120" s="0"/>
      <c r="AER120" s="0"/>
      <c r="AES120" s="0"/>
      <c r="AET120" s="0"/>
      <c r="AEU120" s="0"/>
      <c r="AEV120" s="0"/>
      <c r="AEW120" s="0"/>
      <c r="AEX120" s="0"/>
      <c r="AEY120" s="0"/>
      <c r="AEZ120" s="0"/>
      <c r="AFA120" s="0"/>
      <c r="AFB120" s="0"/>
      <c r="AFC120" s="0"/>
      <c r="AFD120" s="0"/>
      <c r="AFE120" s="0"/>
      <c r="AFF120" s="0"/>
      <c r="AFG120" s="0"/>
      <c r="AFH120" s="0"/>
      <c r="AFI120" s="0"/>
      <c r="AFJ120" s="0"/>
      <c r="AFK120" s="0"/>
      <c r="AFL120" s="0"/>
      <c r="AFM120" s="0"/>
      <c r="AFN120" s="0"/>
      <c r="AFO120" s="0"/>
      <c r="AFP120" s="0"/>
      <c r="AFQ120" s="0"/>
      <c r="AFR120" s="0"/>
      <c r="AFS120" s="0"/>
      <c r="AFT120" s="0"/>
      <c r="AFU120" s="0"/>
      <c r="AFV120" s="0"/>
      <c r="AFW120" s="0"/>
      <c r="AFX120" s="0"/>
      <c r="AFY120" s="0"/>
      <c r="AFZ120" s="0"/>
      <c r="AGA120" s="0"/>
      <c r="AGB120" s="0"/>
      <c r="AGC120" s="0"/>
      <c r="AGD120" s="0"/>
      <c r="AGE120" s="0"/>
      <c r="AGF120" s="0"/>
      <c r="AGG120" s="0"/>
      <c r="AGH120" s="0"/>
      <c r="AGI120" s="0"/>
      <c r="AGJ120" s="0"/>
      <c r="AGK120" s="0"/>
      <c r="AGL120" s="0"/>
      <c r="AGM120" s="0"/>
      <c r="AGN120" s="0"/>
      <c r="AGO120" s="0"/>
      <c r="AGP120" s="0"/>
      <c r="AGQ120" s="0"/>
      <c r="AGR120" s="0"/>
      <c r="AGS120" s="0"/>
      <c r="AGT120" s="0"/>
      <c r="AGU120" s="0"/>
      <c r="AGV120" s="0"/>
      <c r="AGW120" s="0"/>
      <c r="AGX120" s="0"/>
      <c r="AGY120" s="0"/>
      <c r="AGZ120" s="0"/>
      <c r="AHA120" s="0"/>
      <c r="AHB120" s="0"/>
      <c r="AHC120" s="0"/>
      <c r="AHD120" s="0"/>
      <c r="AHE120" s="0"/>
      <c r="AHF120" s="0"/>
      <c r="AHG120" s="0"/>
      <c r="AHH120" s="0"/>
      <c r="AHI120" s="0"/>
      <c r="AHJ120" s="0"/>
      <c r="AHK120" s="0"/>
      <c r="AHL120" s="0"/>
      <c r="AHM120" s="0"/>
      <c r="AHN120" s="0"/>
      <c r="AHO120" s="0"/>
      <c r="AHP120" s="0"/>
      <c r="AHQ120" s="0"/>
      <c r="AHR120" s="0"/>
      <c r="AHS120" s="0"/>
      <c r="AHT120" s="0"/>
      <c r="AHU120" s="0"/>
      <c r="AHV120" s="0"/>
      <c r="AHW120" s="0"/>
      <c r="AHX120" s="0"/>
      <c r="AHY120" s="0"/>
      <c r="AHZ120" s="0"/>
      <c r="AIA120" s="0"/>
      <c r="AIB120" s="0"/>
      <c r="AIC120" s="0"/>
      <c r="AID120" s="0"/>
      <c r="AIE120" s="0"/>
      <c r="AIF120" s="0"/>
      <c r="AIG120" s="0"/>
      <c r="AIH120" s="0"/>
      <c r="AII120" s="0"/>
      <c r="AIJ120" s="0"/>
      <c r="AIK120" s="0"/>
      <c r="AIL120" s="0"/>
      <c r="AIM120" s="0"/>
      <c r="AIN120" s="0"/>
      <c r="AIO120" s="0"/>
      <c r="AIP120" s="0"/>
      <c r="AIQ120" s="0"/>
      <c r="AIR120" s="0"/>
      <c r="AIS120" s="0"/>
      <c r="AIT120" s="0"/>
      <c r="AIU120" s="0"/>
      <c r="AIV120" s="0"/>
      <c r="AIW120" s="0"/>
      <c r="AIX120" s="0"/>
      <c r="AIY120" s="0"/>
      <c r="AIZ120" s="0"/>
      <c r="AJA120" s="0"/>
      <c r="AJB120" s="0"/>
      <c r="AJC120" s="0"/>
      <c r="AJD120" s="0"/>
      <c r="AJE120" s="0"/>
      <c r="AJF120" s="0"/>
      <c r="AJG120" s="0"/>
      <c r="AJH120" s="0"/>
      <c r="AJI120" s="0"/>
      <c r="AJJ120" s="0"/>
      <c r="AJK120" s="0"/>
      <c r="AJL120" s="0"/>
      <c r="AJM120" s="0"/>
      <c r="AJN120" s="0"/>
      <c r="AJO120" s="0"/>
      <c r="AJP120" s="0"/>
      <c r="AJQ120" s="0"/>
      <c r="AJR120" s="0"/>
      <c r="AJS120" s="0"/>
      <c r="AJT120" s="0"/>
      <c r="AJU120" s="0"/>
      <c r="AJV120" s="0"/>
      <c r="AJW120" s="0"/>
      <c r="AJX120" s="0"/>
      <c r="AJY120" s="0"/>
      <c r="AJZ120" s="0"/>
      <c r="AKA120" s="0"/>
      <c r="AKB120" s="0"/>
      <c r="AKC120" s="0"/>
      <c r="AKD120" s="0"/>
      <c r="AKE120" s="0"/>
      <c r="AKF120" s="0"/>
      <c r="AKG120" s="0"/>
      <c r="AKH120" s="0"/>
      <c r="AKI120" s="0"/>
      <c r="AKJ120" s="0"/>
      <c r="AKK120" s="0"/>
      <c r="AKL120" s="0"/>
      <c r="AKM120" s="0"/>
      <c r="AKN120" s="0"/>
      <c r="AKO120" s="0"/>
      <c r="AKP120" s="0"/>
      <c r="AKQ120" s="0"/>
      <c r="AKR120" s="0"/>
      <c r="AKS120" s="0"/>
      <c r="AKT120" s="0"/>
      <c r="AKU120" s="0"/>
      <c r="AKV120" s="0"/>
      <c r="AKW120" s="0"/>
      <c r="AKX120" s="0"/>
      <c r="AKY120" s="0"/>
      <c r="AKZ120" s="0"/>
      <c r="ALA120" s="0"/>
      <c r="ALB120" s="0"/>
      <c r="ALC120" s="0"/>
      <c r="ALD120" s="0"/>
      <c r="ALE120" s="0"/>
      <c r="ALF120" s="0"/>
      <c r="ALG120" s="0"/>
      <c r="ALH120" s="0"/>
      <c r="ALI120" s="0"/>
      <c r="ALJ120" s="0"/>
      <c r="ALK120" s="0"/>
      <c r="ALL120" s="0"/>
      <c r="ALM120" s="0"/>
      <c r="ALN120" s="0"/>
      <c r="ALO120" s="0"/>
      <c r="ALP120" s="0"/>
      <c r="ALQ120" s="0"/>
      <c r="ALR120" s="0"/>
      <c r="ALS120" s="0"/>
      <c r="ALT120" s="0"/>
      <c r="ALU120" s="0"/>
      <c r="ALV120" s="0"/>
      <c r="ALW120" s="0"/>
      <c r="ALX120" s="0"/>
      <c r="ALY120" s="0"/>
      <c r="ALZ120" s="0"/>
      <c r="AMA120" s="0"/>
      <c r="AMB120" s="0"/>
      <c r="AMC120" s="0"/>
      <c r="AMD120" s="0"/>
      <c r="AME120" s="0"/>
      <c r="AMF120" s="0"/>
      <c r="AMG120" s="0"/>
      <c r="AMH120" s="0"/>
      <c r="AMI120" s="0"/>
      <c r="AMJ120" s="0"/>
    </row>
    <row r="121" customFormat="false" ht="15.75" hidden="false" customHeight="false" outlineLevel="0" collapsed="false">
      <c r="A121" s="137"/>
      <c r="B121" s="98"/>
      <c r="C121" s="98"/>
      <c r="D121" s="98"/>
      <c r="E121" s="98"/>
      <c r="F121" s="98"/>
      <c r="G121" s="98"/>
      <c r="H121" s="98"/>
      <c r="I121" s="101" t="s">
        <v>752</v>
      </c>
      <c r="J121" s="102" t="n">
        <v>5000</v>
      </c>
      <c r="K121" s="98" t="n">
        <v>0</v>
      </c>
      <c r="L121" s="98"/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0"/>
      <c r="BD121" s="0"/>
      <c r="BE121" s="0"/>
      <c r="BF121" s="0"/>
      <c r="BG121" s="0"/>
      <c r="BH121" s="0"/>
      <c r="BI121" s="0"/>
      <c r="BJ121" s="0"/>
      <c r="BK121" s="0"/>
      <c r="BL121" s="0"/>
      <c r="BM121" s="0"/>
      <c r="BN121" s="0"/>
      <c r="BO121" s="0"/>
      <c r="BP121" s="0"/>
      <c r="BQ121" s="0"/>
      <c r="BR121" s="0"/>
      <c r="BS121" s="0"/>
      <c r="BT121" s="0"/>
      <c r="BU121" s="0"/>
      <c r="BV121" s="0"/>
      <c r="BW121" s="0"/>
      <c r="BX121" s="0"/>
      <c r="BY121" s="0"/>
      <c r="BZ121" s="0"/>
      <c r="CA121" s="0"/>
      <c r="CB121" s="0"/>
      <c r="CC121" s="0"/>
      <c r="CD121" s="0"/>
      <c r="CE121" s="0"/>
      <c r="CF121" s="0"/>
      <c r="CG121" s="0"/>
      <c r="CH121" s="0"/>
      <c r="CI121" s="0"/>
      <c r="CJ121" s="0"/>
      <c r="CK121" s="0"/>
      <c r="CL121" s="0"/>
      <c r="CM121" s="0"/>
      <c r="CN121" s="0"/>
      <c r="CO121" s="0"/>
      <c r="CP121" s="0"/>
      <c r="CQ121" s="0"/>
      <c r="CR121" s="0"/>
      <c r="CS121" s="0"/>
      <c r="CT121" s="0"/>
      <c r="CU121" s="0"/>
      <c r="CV121" s="0"/>
      <c r="CW121" s="0"/>
      <c r="CX121" s="0"/>
      <c r="CY121" s="0"/>
      <c r="CZ121" s="0"/>
      <c r="DA121" s="0"/>
      <c r="DB121" s="0"/>
      <c r="DC121" s="0"/>
      <c r="DD121" s="0"/>
      <c r="DE121" s="0"/>
      <c r="DF121" s="0"/>
      <c r="DG121" s="0"/>
      <c r="DH121" s="0"/>
      <c r="DI121" s="0"/>
      <c r="DJ121" s="0"/>
      <c r="DK121" s="0"/>
      <c r="DL121" s="0"/>
      <c r="DM121" s="0"/>
      <c r="DN121" s="0"/>
      <c r="DO121" s="0"/>
      <c r="DP121" s="0"/>
      <c r="DQ121" s="0"/>
      <c r="DR121" s="0"/>
      <c r="DS121" s="0"/>
      <c r="DT121" s="0"/>
      <c r="DU121" s="0"/>
      <c r="DV121" s="0"/>
      <c r="DW121" s="0"/>
      <c r="DX121" s="0"/>
      <c r="DY121" s="0"/>
      <c r="DZ121" s="0"/>
      <c r="EA121" s="0"/>
      <c r="EB121" s="0"/>
      <c r="EC121" s="0"/>
      <c r="ED121" s="0"/>
      <c r="EE121" s="0"/>
      <c r="EF121" s="0"/>
      <c r="EG121" s="0"/>
      <c r="EH121" s="0"/>
      <c r="EI121" s="0"/>
      <c r="EJ121" s="0"/>
      <c r="EK121" s="0"/>
      <c r="EL121" s="0"/>
      <c r="EM121" s="0"/>
      <c r="EN121" s="0"/>
      <c r="EO121" s="0"/>
      <c r="EP121" s="0"/>
      <c r="EQ121" s="0"/>
      <c r="ER121" s="0"/>
      <c r="ES121" s="0"/>
      <c r="ET121" s="0"/>
      <c r="EU121" s="0"/>
      <c r="EV121" s="0"/>
      <c r="EW121" s="0"/>
      <c r="EX121" s="0"/>
      <c r="EY121" s="0"/>
      <c r="EZ121" s="0"/>
      <c r="FA121" s="0"/>
      <c r="FB121" s="0"/>
      <c r="FC121" s="0"/>
      <c r="FD121" s="0"/>
      <c r="FE121" s="0"/>
      <c r="FF121" s="0"/>
      <c r="FG121" s="0"/>
      <c r="FH121" s="0"/>
      <c r="FI121" s="0"/>
      <c r="FJ121" s="0"/>
      <c r="FK121" s="0"/>
      <c r="FL121" s="0"/>
      <c r="FM121" s="0"/>
      <c r="FN121" s="0"/>
      <c r="FO121" s="0"/>
      <c r="FP121" s="0"/>
      <c r="FQ121" s="0"/>
      <c r="FR121" s="0"/>
      <c r="FS121" s="0"/>
      <c r="FT121" s="0"/>
      <c r="FU121" s="0"/>
      <c r="FV121" s="0"/>
      <c r="FW121" s="0"/>
      <c r="FX121" s="0"/>
      <c r="FY121" s="0"/>
      <c r="FZ121" s="0"/>
      <c r="GA121" s="0"/>
      <c r="GB121" s="0"/>
      <c r="GC121" s="0"/>
      <c r="GD121" s="0"/>
      <c r="GE121" s="0"/>
      <c r="GF121" s="0"/>
      <c r="GG121" s="0"/>
      <c r="GH121" s="0"/>
      <c r="GI121" s="0"/>
      <c r="GJ121" s="0"/>
      <c r="GK121" s="0"/>
      <c r="GL121" s="0"/>
      <c r="GM121" s="0"/>
      <c r="GN121" s="0"/>
      <c r="GO121" s="0"/>
      <c r="GP121" s="0"/>
      <c r="GQ121" s="0"/>
      <c r="GR121" s="0"/>
      <c r="GS121" s="0"/>
      <c r="GT121" s="0"/>
      <c r="GU121" s="0"/>
      <c r="GV121" s="0"/>
      <c r="GW121" s="0"/>
      <c r="GX121" s="0"/>
      <c r="GY121" s="0"/>
      <c r="GZ121" s="0"/>
      <c r="HA121" s="0"/>
      <c r="HB121" s="0"/>
      <c r="HC121" s="0"/>
      <c r="HD121" s="0"/>
      <c r="HE121" s="0"/>
      <c r="HF121" s="0"/>
      <c r="HG121" s="0"/>
      <c r="HH121" s="0"/>
      <c r="HI121" s="0"/>
      <c r="HJ121" s="0"/>
      <c r="HK121" s="0"/>
      <c r="HL121" s="0"/>
      <c r="HM121" s="0"/>
      <c r="HN121" s="0"/>
      <c r="HO121" s="0"/>
      <c r="HP121" s="0"/>
      <c r="HQ121" s="0"/>
      <c r="HR121" s="0"/>
      <c r="HS121" s="0"/>
      <c r="HT121" s="0"/>
      <c r="HU121" s="0"/>
      <c r="HV121" s="0"/>
      <c r="HW121" s="0"/>
      <c r="HX121" s="0"/>
      <c r="HY121" s="0"/>
      <c r="HZ121" s="0"/>
      <c r="IA121" s="0"/>
      <c r="IB121" s="0"/>
      <c r="IC121" s="0"/>
      <c r="ID121" s="0"/>
      <c r="IE121" s="0"/>
      <c r="IF121" s="0"/>
      <c r="IG121" s="0"/>
      <c r="IH121" s="0"/>
      <c r="II121" s="0"/>
      <c r="IJ121" s="0"/>
      <c r="IK121" s="0"/>
      <c r="IL121" s="0"/>
      <c r="IM121" s="0"/>
      <c r="IN121" s="0"/>
      <c r="IO121" s="0"/>
      <c r="IP121" s="0"/>
      <c r="IQ121" s="0"/>
      <c r="IR121" s="0"/>
      <c r="IS121" s="0"/>
      <c r="IT121" s="0"/>
      <c r="IU121" s="0"/>
      <c r="IV121" s="0"/>
      <c r="IW121" s="0"/>
      <c r="IX121" s="0"/>
      <c r="IY121" s="0"/>
      <c r="IZ121" s="0"/>
      <c r="JA121" s="0"/>
      <c r="JB121" s="0"/>
      <c r="JC121" s="0"/>
      <c r="JD121" s="0"/>
      <c r="JE121" s="0"/>
      <c r="JF121" s="0"/>
      <c r="JG121" s="0"/>
      <c r="JH121" s="0"/>
      <c r="JI121" s="0"/>
      <c r="JJ121" s="0"/>
      <c r="JK121" s="0"/>
      <c r="JL121" s="0"/>
      <c r="JM121" s="0"/>
      <c r="JN121" s="0"/>
      <c r="JO121" s="0"/>
      <c r="JP121" s="0"/>
      <c r="JQ121" s="0"/>
      <c r="JR121" s="0"/>
      <c r="JS121" s="0"/>
      <c r="JT121" s="0"/>
      <c r="JU121" s="0"/>
      <c r="JV121" s="0"/>
      <c r="JW121" s="0"/>
      <c r="JX121" s="0"/>
      <c r="JY121" s="0"/>
      <c r="JZ121" s="0"/>
      <c r="KA121" s="0"/>
      <c r="KB121" s="0"/>
      <c r="KC121" s="0"/>
      <c r="KD121" s="0"/>
      <c r="KE121" s="0"/>
      <c r="KF121" s="0"/>
      <c r="KG121" s="0"/>
      <c r="KH121" s="0"/>
      <c r="KI121" s="0"/>
      <c r="KJ121" s="0"/>
      <c r="KK121" s="0"/>
      <c r="KL121" s="0"/>
      <c r="KM121" s="0"/>
      <c r="KN121" s="0"/>
      <c r="KO121" s="0"/>
      <c r="KP121" s="0"/>
      <c r="KQ121" s="0"/>
      <c r="KR121" s="0"/>
      <c r="KS121" s="0"/>
      <c r="KT121" s="0"/>
      <c r="KU121" s="0"/>
      <c r="KV121" s="0"/>
      <c r="KW121" s="0"/>
      <c r="KX121" s="0"/>
      <c r="KY121" s="0"/>
      <c r="KZ121" s="0"/>
      <c r="LA121" s="0"/>
      <c r="LB121" s="0"/>
      <c r="LC121" s="0"/>
      <c r="LD121" s="0"/>
      <c r="LE121" s="0"/>
      <c r="LF121" s="0"/>
      <c r="LG121" s="0"/>
      <c r="LH121" s="0"/>
      <c r="LI121" s="0"/>
      <c r="LJ121" s="0"/>
      <c r="LK121" s="0"/>
      <c r="LL121" s="0"/>
      <c r="LM121" s="0"/>
      <c r="LN121" s="0"/>
      <c r="LO121" s="0"/>
      <c r="LP121" s="0"/>
      <c r="LQ121" s="0"/>
      <c r="LR121" s="0"/>
      <c r="LS121" s="0"/>
      <c r="LT121" s="0"/>
      <c r="LU121" s="0"/>
      <c r="LV121" s="0"/>
      <c r="LW121" s="0"/>
      <c r="LX121" s="0"/>
      <c r="LY121" s="0"/>
      <c r="LZ121" s="0"/>
      <c r="MA121" s="0"/>
      <c r="MB121" s="0"/>
      <c r="MC121" s="0"/>
      <c r="MD121" s="0"/>
      <c r="ME121" s="0"/>
      <c r="MF121" s="0"/>
      <c r="MG121" s="0"/>
      <c r="MH121" s="0"/>
      <c r="MI121" s="0"/>
      <c r="MJ121" s="0"/>
      <c r="MK121" s="0"/>
      <c r="ML121" s="0"/>
      <c r="MM121" s="0"/>
      <c r="MN121" s="0"/>
      <c r="MO121" s="0"/>
      <c r="MP121" s="0"/>
      <c r="MQ121" s="0"/>
      <c r="MR121" s="0"/>
      <c r="MS121" s="0"/>
      <c r="MT121" s="0"/>
      <c r="MU121" s="0"/>
      <c r="MV121" s="0"/>
      <c r="MW121" s="0"/>
      <c r="MX121" s="0"/>
      <c r="MY121" s="0"/>
      <c r="MZ121" s="0"/>
      <c r="NA121" s="0"/>
      <c r="NB121" s="0"/>
      <c r="NC121" s="0"/>
      <c r="ND121" s="0"/>
      <c r="NE121" s="0"/>
      <c r="NF121" s="0"/>
      <c r="NG121" s="0"/>
      <c r="NH121" s="0"/>
      <c r="NI121" s="0"/>
      <c r="NJ121" s="0"/>
      <c r="NK121" s="0"/>
      <c r="NL121" s="0"/>
      <c r="NM121" s="0"/>
      <c r="NN121" s="0"/>
      <c r="NO121" s="0"/>
      <c r="NP121" s="0"/>
      <c r="NQ121" s="0"/>
      <c r="NR121" s="0"/>
      <c r="NS121" s="0"/>
      <c r="NT121" s="0"/>
      <c r="NU121" s="0"/>
      <c r="NV121" s="0"/>
      <c r="NW121" s="0"/>
      <c r="NX121" s="0"/>
      <c r="NY121" s="0"/>
      <c r="NZ121" s="0"/>
      <c r="OA121" s="0"/>
      <c r="OB121" s="0"/>
      <c r="OC121" s="0"/>
      <c r="OD121" s="0"/>
      <c r="OE121" s="0"/>
      <c r="OF121" s="0"/>
      <c r="OG121" s="0"/>
      <c r="OH121" s="0"/>
      <c r="OI121" s="0"/>
      <c r="OJ121" s="0"/>
      <c r="OK121" s="0"/>
      <c r="OL121" s="0"/>
      <c r="OM121" s="0"/>
      <c r="ON121" s="0"/>
      <c r="OO121" s="0"/>
      <c r="OP121" s="0"/>
      <c r="OQ121" s="0"/>
      <c r="OR121" s="0"/>
      <c r="OS121" s="0"/>
      <c r="OT121" s="0"/>
      <c r="OU121" s="0"/>
      <c r="OV121" s="0"/>
      <c r="OW121" s="0"/>
      <c r="OX121" s="0"/>
      <c r="OY121" s="0"/>
      <c r="OZ121" s="0"/>
      <c r="PA121" s="0"/>
      <c r="PB121" s="0"/>
      <c r="PC121" s="0"/>
      <c r="PD121" s="0"/>
      <c r="PE121" s="0"/>
      <c r="PF121" s="0"/>
      <c r="PG121" s="0"/>
      <c r="PH121" s="0"/>
      <c r="PI121" s="0"/>
      <c r="PJ121" s="0"/>
      <c r="PK121" s="0"/>
      <c r="PL121" s="0"/>
      <c r="PM121" s="0"/>
      <c r="PN121" s="0"/>
      <c r="PO121" s="0"/>
      <c r="PP121" s="0"/>
      <c r="PQ121" s="0"/>
      <c r="PR121" s="0"/>
      <c r="PS121" s="0"/>
      <c r="PT121" s="0"/>
      <c r="PU121" s="0"/>
      <c r="PV121" s="0"/>
      <c r="PW121" s="0"/>
      <c r="PX121" s="0"/>
      <c r="PY121" s="0"/>
      <c r="PZ121" s="0"/>
      <c r="QA121" s="0"/>
      <c r="QB121" s="0"/>
      <c r="QC121" s="0"/>
      <c r="QD121" s="0"/>
      <c r="QE121" s="0"/>
      <c r="QF121" s="0"/>
      <c r="QG121" s="0"/>
      <c r="QH121" s="0"/>
      <c r="QI121" s="0"/>
      <c r="QJ121" s="0"/>
      <c r="QK121" s="0"/>
      <c r="QL121" s="0"/>
      <c r="QM121" s="0"/>
      <c r="QN121" s="0"/>
      <c r="QO121" s="0"/>
      <c r="QP121" s="0"/>
      <c r="QQ121" s="0"/>
      <c r="QR121" s="0"/>
      <c r="QS121" s="0"/>
      <c r="QT121" s="0"/>
      <c r="QU121" s="0"/>
      <c r="QV121" s="0"/>
      <c r="QW121" s="0"/>
      <c r="QX121" s="0"/>
      <c r="QY121" s="0"/>
      <c r="QZ121" s="0"/>
      <c r="RA121" s="0"/>
      <c r="RB121" s="0"/>
      <c r="RC121" s="0"/>
      <c r="RD121" s="0"/>
      <c r="RE121" s="0"/>
      <c r="RF121" s="0"/>
      <c r="RG121" s="0"/>
      <c r="RH121" s="0"/>
      <c r="RI121" s="0"/>
      <c r="RJ121" s="0"/>
      <c r="RK121" s="0"/>
      <c r="RL121" s="0"/>
      <c r="RM121" s="0"/>
      <c r="RN121" s="0"/>
      <c r="RO121" s="0"/>
      <c r="RP121" s="0"/>
      <c r="RQ121" s="0"/>
      <c r="RR121" s="0"/>
      <c r="RS121" s="0"/>
      <c r="RT121" s="0"/>
      <c r="RU121" s="0"/>
      <c r="RV121" s="0"/>
      <c r="RW121" s="0"/>
      <c r="RX121" s="0"/>
      <c r="RY121" s="0"/>
      <c r="RZ121" s="0"/>
      <c r="SA121" s="0"/>
      <c r="SB121" s="0"/>
      <c r="SC121" s="0"/>
      <c r="SD121" s="0"/>
      <c r="SE121" s="0"/>
      <c r="SF121" s="0"/>
      <c r="SG121" s="0"/>
      <c r="SH121" s="0"/>
      <c r="SI121" s="0"/>
      <c r="SJ121" s="0"/>
      <c r="SK121" s="0"/>
      <c r="SL121" s="0"/>
      <c r="SM121" s="0"/>
      <c r="SN121" s="0"/>
      <c r="SO121" s="0"/>
      <c r="SP121" s="0"/>
      <c r="SQ121" s="0"/>
      <c r="SR121" s="0"/>
      <c r="SS121" s="0"/>
      <c r="ST121" s="0"/>
      <c r="SU121" s="0"/>
      <c r="SV121" s="0"/>
      <c r="SW121" s="0"/>
      <c r="SX121" s="0"/>
      <c r="SY121" s="0"/>
      <c r="SZ121" s="0"/>
      <c r="TA121" s="0"/>
      <c r="TB121" s="0"/>
      <c r="TC121" s="0"/>
      <c r="TD121" s="0"/>
      <c r="TE121" s="0"/>
      <c r="TF121" s="0"/>
      <c r="TG121" s="0"/>
      <c r="TH121" s="0"/>
      <c r="TI121" s="0"/>
      <c r="TJ121" s="0"/>
      <c r="TK121" s="0"/>
      <c r="TL121" s="0"/>
      <c r="TM121" s="0"/>
      <c r="TN121" s="0"/>
      <c r="TO121" s="0"/>
      <c r="TP121" s="0"/>
      <c r="TQ121" s="0"/>
      <c r="TR121" s="0"/>
      <c r="TS121" s="0"/>
      <c r="TT121" s="0"/>
      <c r="TU121" s="0"/>
      <c r="TV121" s="0"/>
      <c r="TW121" s="0"/>
      <c r="TX121" s="0"/>
      <c r="TY121" s="0"/>
      <c r="TZ121" s="0"/>
      <c r="UA121" s="0"/>
      <c r="UB121" s="0"/>
      <c r="UC121" s="0"/>
      <c r="UD121" s="0"/>
      <c r="UE121" s="0"/>
      <c r="UF121" s="0"/>
      <c r="UG121" s="0"/>
      <c r="UH121" s="0"/>
      <c r="UI121" s="0"/>
      <c r="UJ121" s="0"/>
      <c r="UK121" s="0"/>
      <c r="UL121" s="0"/>
      <c r="UM121" s="0"/>
      <c r="UN121" s="0"/>
      <c r="UO121" s="0"/>
      <c r="UP121" s="0"/>
      <c r="UQ121" s="0"/>
      <c r="UR121" s="0"/>
      <c r="US121" s="0"/>
      <c r="UT121" s="0"/>
      <c r="UU121" s="0"/>
      <c r="UV121" s="0"/>
      <c r="UW121" s="0"/>
      <c r="UX121" s="0"/>
      <c r="UY121" s="0"/>
      <c r="UZ121" s="0"/>
      <c r="VA121" s="0"/>
      <c r="VB121" s="0"/>
      <c r="VC121" s="0"/>
      <c r="VD121" s="0"/>
      <c r="VE121" s="0"/>
      <c r="VF121" s="0"/>
      <c r="VG121" s="0"/>
      <c r="VH121" s="0"/>
      <c r="VI121" s="0"/>
      <c r="VJ121" s="0"/>
      <c r="VK121" s="0"/>
      <c r="VL121" s="0"/>
      <c r="VM121" s="0"/>
      <c r="VN121" s="0"/>
      <c r="VO121" s="0"/>
      <c r="VP121" s="0"/>
      <c r="VQ121" s="0"/>
      <c r="VR121" s="0"/>
      <c r="VS121" s="0"/>
      <c r="VT121" s="0"/>
      <c r="VU121" s="0"/>
      <c r="VV121" s="0"/>
      <c r="VW121" s="0"/>
      <c r="VX121" s="0"/>
      <c r="VY121" s="0"/>
      <c r="VZ121" s="0"/>
      <c r="WA121" s="0"/>
      <c r="WB121" s="0"/>
      <c r="WC121" s="0"/>
      <c r="WD121" s="0"/>
      <c r="WE121" s="0"/>
      <c r="WF121" s="0"/>
      <c r="WG121" s="0"/>
      <c r="WH121" s="0"/>
      <c r="WI121" s="0"/>
      <c r="WJ121" s="0"/>
      <c r="WK121" s="0"/>
      <c r="WL121" s="0"/>
      <c r="WM121" s="0"/>
      <c r="WN121" s="0"/>
      <c r="WO121" s="0"/>
      <c r="WP121" s="0"/>
      <c r="WQ121" s="0"/>
      <c r="WR121" s="0"/>
      <c r="WS121" s="0"/>
      <c r="WT121" s="0"/>
      <c r="WU121" s="0"/>
      <c r="WV121" s="0"/>
      <c r="WW121" s="0"/>
      <c r="WX121" s="0"/>
      <c r="WY121" s="0"/>
      <c r="WZ121" s="0"/>
      <c r="XA121" s="0"/>
      <c r="XB121" s="0"/>
      <c r="XC121" s="0"/>
      <c r="XD121" s="0"/>
      <c r="XE121" s="0"/>
      <c r="XF121" s="0"/>
      <c r="XG121" s="0"/>
      <c r="XH121" s="0"/>
      <c r="XI121" s="0"/>
      <c r="XJ121" s="0"/>
      <c r="XK121" s="0"/>
      <c r="XL121" s="0"/>
      <c r="XM121" s="0"/>
      <c r="XN121" s="0"/>
      <c r="XO121" s="0"/>
      <c r="XP121" s="0"/>
      <c r="XQ121" s="0"/>
      <c r="XR121" s="0"/>
      <c r="XS121" s="0"/>
      <c r="XT121" s="0"/>
      <c r="XU121" s="0"/>
      <c r="XV121" s="0"/>
      <c r="XW121" s="0"/>
      <c r="XX121" s="0"/>
      <c r="XY121" s="0"/>
      <c r="XZ121" s="0"/>
      <c r="YA121" s="0"/>
      <c r="YB121" s="0"/>
      <c r="YC121" s="0"/>
      <c r="YD121" s="0"/>
      <c r="YE121" s="0"/>
      <c r="YF121" s="0"/>
      <c r="YG121" s="0"/>
      <c r="YH121" s="0"/>
      <c r="YI121" s="0"/>
      <c r="YJ121" s="0"/>
      <c r="YK121" s="0"/>
      <c r="YL121" s="0"/>
      <c r="YM121" s="0"/>
      <c r="YN121" s="0"/>
      <c r="YO121" s="0"/>
      <c r="YP121" s="0"/>
      <c r="YQ121" s="0"/>
      <c r="YR121" s="0"/>
      <c r="YS121" s="0"/>
      <c r="YT121" s="0"/>
      <c r="YU121" s="0"/>
      <c r="YV121" s="0"/>
      <c r="YW121" s="0"/>
      <c r="YX121" s="0"/>
      <c r="YY121" s="0"/>
      <c r="YZ121" s="0"/>
      <c r="ZA121" s="0"/>
      <c r="ZB121" s="0"/>
      <c r="ZC121" s="0"/>
      <c r="ZD121" s="0"/>
      <c r="ZE121" s="0"/>
      <c r="ZF121" s="0"/>
      <c r="ZG121" s="0"/>
      <c r="ZH121" s="0"/>
      <c r="ZI121" s="0"/>
      <c r="ZJ121" s="0"/>
      <c r="ZK121" s="0"/>
      <c r="ZL121" s="0"/>
      <c r="ZM121" s="0"/>
      <c r="ZN121" s="0"/>
      <c r="ZO121" s="0"/>
      <c r="ZP121" s="0"/>
      <c r="ZQ121" s="0"/>
      <c r="ZR121" s="0"/>
      <c r="ZS121" s="0"/>
      <c r="ZT121" s="0"/>
      <c r="ZU121" s="0"/>
      <c r="ZV121" s="0"/>
      <c r="ZW121" s="0"/>
      <c r="ZX121" s="0"/>
      <c r="ZY121" s="0"/>
      <c r="ZZ121" s="0"/>
      <c r="AAA121" s="0"/>
      <c r="AAB121" s="0"/>
      <c r="AAC121" s="0"/>
      <c r="AAD121" s="0"/>
      <c r="AAE121" s="0"/>
      <c r="AAF121" s="0"/>
      <c r="AAG121" s="0"/>
      <c r="AAH121" s="0"/>
      <c r="AAI121" s="0"/>
      <c r="AAJ121" s="0"/>
      <c r="AAK121" s="0"/>
      <c r="AAL121" s="0"/>
      <c r="AAM121" s="0"/>
      <c r="AAN121" s="0"/>
      <c r="AAO121" s="0"/>
      <c r="AAP121" s="0"/>
      <c r="AAQ121" s="0"/>
      <c r="AAR121" s="0"/>
      <c r="AAS121" s="0"/>
      <c r="AAT121" s="0"/>
      <c r="AAU121" s="0"/>
      <c r="AAV121" s="0"/>
      <c r="AAW121" s="0"/>
      <c r="AAX121" s="0"/>
      <c r="AAY121" s="0"/>
      <c r="AAZ121" s="0"/>
      <c r="ABA121" s="0"/>
      <c r="ABB121" s="0"/>
      <c r="ABC121" s="0"/>
      <c r="ABD121" s="0"/>
      <c r="ABE121" s="0"/>
      <c r="ABF121" s="0"/>
      <c r="ABG121" s="0"/>
      <c r="ABH121" s="0"/>
      <c r="ABI121" s="0"/>
      <c r="ABJ121" s="0"/>
      <c r="ABK121" s="0"/>
      <c r="ABL121" s="0"/>
      <c r="ABM121" s="0"/>
      <c r="ABN121" s="0"/>
      <c r="ABO121" s="0"/>
      <c r="ABP121" s="0"/>
      <c r="ABQ121" s="0"/>
      <c r="ABR121" s="0"/>
      <c r="ABS121" s="0"/>
      <c r="ABT121" s="0"/>
      <c r="ABU121" s="0"/>
      <c r="ABV121" s="0"/>
      <c r="ABW121" s="0"/>
      <c r="ABX121" s="0"/>
      <c r="ABY121" s="0"/>
      <c r="ABZ121" s="0"/>
      <c r="ACA121" s="0"/>
      <c r="ACB121" s="0"/>
      <c r="ACC121" s="0"/>
      <c r="ACD121" s="0"/>
      <c r="ACE121" s="0"/>
      <c r="ACF121" s="0"/>
      <c r="ACG121" s="0"/>
      <c r="ACH121" s="0"/>
      <c r="ACI121" s="0"/>
      <c r="ACJ121" s="0"/>
      <c r="ACK121" s="0"/>
      <c r="ACL121" s="0"/>
      <c r="ACM121" s="0"/>
      <c r="ACN121" s="0"/>
      <c r="ACO121" s="0"/>
      <c r="ACP121" s="0"/>
      <c r="ACQ121" s="0"/>
      <c r="ACR121" s="0"/>
      <c r="ACS121" s="0"/>
      <c r="ACT121" s="0"/>
      <c r="ACU121" s="0"/>
      <c r="ACV121" s="0"/>
      <c r="ACW121" s="0"/>
      <c r="ACX121" s="0"/>
      <c r="ACY121" s="0"/>
      <c r="ACZ121" s="0"/>
      <c r="ADA121" s="0"/>
      <c r="ADB121" s="0"/>
      <c r="ADC121" s="0"/>
      <c r="ADD121" s="0"/>
      <c r="ADE121" s="0"/>
      <c r="ADF121" s="0"/>
      <c r="ADG121" s="0"/>
      <c r="ADH121" s="0"/>
      <c r="ADI121" s="0"/>
      <c r="ADJ121" s="0"/>
      <c r="ADK121" s="0"/>
      <c r="ADL121" s="0"/>
      <c r="ADM121" s="0"/>
      <c r="ADN121" s="0"/>
      <c r="ADO121" s="0"/>
      <c r="ADP121" s="0"/>
      <c r="ADQ121" s="0"/>
      <c r="ADR121" s="0"/>
      <c r="ADS121" s="0"/>
      <c r="ADT121" s="0"/>
      <c r="ADU121" s="0"/>
      <c r="ADV121" s="0"/>
      <c r="ADW121" s="0"/>
      <c r="ADX121" s="0"/>
      <c r="ADY121" s="0"/>
      <c r="ADZ121" s="0"/>
      <c r="AEA121" s="0"/>
      <c r="AEB121" s="0"/>
      <c r="AEC121" s="0"/>
      <c r="AED121" s="0"/>
      <c r="AEE121" s="0"/>
      <c r="AEF121" s="0"/>
      <c r="AEG121" s="0"/>
      <c r="AEH121" s="0"/>
      <c r="AEI121" s="0"/>
      <c r="AEJ121" s="0"/>
      <c r="AEK121" s="0"/>
      <c r="AEL121" s="0"/>
      <c r="AEM121" s="0"/>
      <c r="AEN121" s="0"/>
      <c r="AEO121" s="0"/>
      <c r="AEP121" s="0"/>
      <c r="AEQ121" s="0"/>
      <c r="AER121" s="0"/>
      <c r="AES121" s="0"/>
      <c r="AET121" s="0"/>
      <c r="AEU121" s="0"/>
      <c r="AEV121" s="0"/>
      <c r="AEW121" s="0"/>
      <c r="AEX121" s="0"/>
      <c r="AEY121" s="0"/>
      <c r="AEZ121" s="0"/>
      <c r="AFA121" s="0"/>
      <c r="AFB121" s="0"/>
      <c r="AFC121" s="0"/>
      <c r="AFD121" s="0"/>
      <c r="AFE121" s="0"/>
      <c r="AFF121" s="0"/>
      <c r="AFG121" s="0"/>
      <c r="AFH121" s="0"/>
      <c r="AFI121" s="0"/>
      <c r="AFJ121" s="0"/>
      <c r="AFK121" s="0"/>
      <c r="AFL121" s="0"/>
      <c r="AFM121" s="0"/>
      <c r="AFN121" s="0"/>
      <c r="AFO121" s="0"/>
      <c r="AFP121" s="0"/>
      <c r="AFQ121" s="0"/>
      <c r="AFR121" s="0"/>
      <c r="AFS121" s="0"/>
      <c r="AFT121" s="0"/>
      <c r="AFU121" s="0"/>
      <c r="AFV121" s="0"/>
      <c r="AFW121" s="0"/>
      <c r="AFX121" s="0"/>
      <c r="AFY121" s="0"/>
      <c r="AFZ121" s="0"/>
      <c r="AGA121" s="0"/>
      <c r="AGB121" s="0"/>
      <c r="AGC121" s="0"/>
      <c r="AGD121" s="0"/>
      <c r="AGE121" s="0"/>
      <c r="AGF121" s="0"/>
      <c r="AGG121" s="0"/>
      <c r="AGH121" s="0"/>
      <c r="AGI121" s="0"/>
      <c r="AGJ121" s="0"/>
      <c r="AGK121" s="0"/>
      <c r="AGL121" s="0"/>
      <c r="AGM121" s="0"/>
      <c r="AGN121" s="0"/>
      <c r="AGO121" s="0"/>
      <c r="AGP121" s="0"/>
      <c r="AGQ121" s="0"/>
      <c r="AGR121" s="0"/>
      <c r="AGS121" s="0"/>
      <c r="AGT121" s="0"/>
      <c r="AGU121" s="0"/>
      <c r="AGV121" s="0"/>
      <c r="AGW121" s="0"/>
      <c r="AGX121" s="0"/>
      <c r="AGY121" s="0"/>
      <c r="AGZ121" s="0"/>
      <c r="AHA121" s="0"/>
      <c r="AHB121" s="0"/>
      <c r="AHC121" s="0"/>
      <c r="AHD121" s="0"/>
      <c r="AHE121" s="0"/>
      <c r="AHF121" s="0"/>
      <c r="AHG121" s="0"/>
      <c r="AHH121" s="0"/>
      <c r="AHI121" s="0"/>
      <c r="AHJ121" s="0"/>
      <c r="AHK121" s="0"/>
      <c r="AHL121" s="0"/>
      <c r="AHM121" s="0"/>
      <c r="AHN121" s="0"/>
      <c r="AHO121" s="0"/>
      <c r="AHP121" s="0"/>
      <c r="AHQ121" s="0"/>
      <c r="AHR121" s="0"/>
      <c r="AHS121" s="0"/>
      <c r="AHT121" s="0"/>
      <c r="AHU121" s="0"/>
      <c r="AHV121" s="0"/>
      <c r="AHW121" s="0"/>
      <c r="AHX121" s="0"/>
      <c r="AHY121" s="0"/>
      <c r="AHZ121" s="0"/>
      <c r="AIA121" s="0"/>
      <c r="AIB121" s="0"/>
      <c r="AIC121" s="0"/>
      <c r="AID121" s="0"/>
      <c r="AIE121" s="0"/>
      <c r="AIF121" s="0"/>
      <c r="AIG121" s="0"/>
      <c r="AIH121" s="0"/>
      <c r="AII121" s="0"/>
      <c r="AIJ121" s="0"/>
      <c r="AIK121" s="0"/>
      <c r="AIL121" s="0"/>
      <c r="AIM121" s="0"/>
      <c r="AIN121" s="0"/>
      <c r="AIO121" s="0"/>
      <c r="AIP121" s="0"/>
      <c r="AIQ121" s="0"/>
      <c r="AIR121" s="0"/>
      <c r="AIS121" s="0"/>
      <c r="AIT121" s="0"/>
      <c r="AIU121" s="0"/>
      <c r="AIV121" s="0"/>
      <c r="AIW121" s="0"/>
      <c r="AIX121" s="0"/>
      <c r="AIY121" s="0"/>
      <c r="AIZ121" s="0"/>
      <c r="AJA121" s="0"/>
      <c r="AJB121" s="0"/>
      <c r="AJC121" s="0"/>
      <c r="AJD121" s="0"/>
      <c r="AJE121" s="0"/>
      <c r="AJF121" s="0"/>
      <c r="AJG121" s="0"/>
      <c r="AJH121" s="0"/>
      <c r="AJI121" s="0"/>
      <c r="AJJ121" s="0"/>
      <c r="AJK121" s="0"/>
      <c r="AJL121" s="0"/>
      <c r="AJM121" s="0"/>
      <c r="AJN121" s="0"/>
      <c r="AJO121" s="0"/>
      <c r="AJP121" s="0"/>
      <c r="AJQ121" s="0"/>
      <c r="AJR121" s="0"/>
      <c r="AJS121" s="0"/>
      <c r="AJT121" s="0"/>
      <c r="AJU121" s="0"/>
      <c r="AJV121" s="0"/>
      <c r="AJW121" s="0"/>
      <c r="AJX121" s="0"/>
      <c r="AJY121" s="0"/>
      <c r="AJZ121" s="0"/>
      <c r="AKA121" s="0"/>
      <c r="AKB121" s="0"/>
      <c r="AKC121" s="0"/>
      <c r="AKD121" s="0"/>
      <c r="AKE121" s="0"/>
      <c r="AKF121" s="0"/>
      <c r="AKG121" s="0"/>
      <c r="AKH121" s="0"/>
      <c r="AKI121" s="0"/>
      <c r="AKJ121" s="0"/>
      <c r="AKK121" s="0"/>
      <c r="AKL121" s="0"/>
      <c r="AKM121" s="0"/>
      <c r="AKN121" s="0"/>
      <c r="AKO121" s="0"/>
      <c r="AKP121" s="0"/>
      <c r="AKQ121" s="0"/>
      <c r="AKR121" s="0"/>
      <c r="AKS121" s="0"/>
      <c r="AKT121" s="0"/>
      <c r="AKU121" s="0"/>
      <c r="AKV121" s="0"/>
      <c r="AKW121" s="0"/>
      <c r="AKX121" s="0"/>
      <c r="AKY121" s="0"/>
      <c r="AKZ121" s="0"/>
      <c r="ALA121" s="0"/>
      <c r="ALB121" s="0"/>
      <c r="ALC121" s="0"/>
      <c r="ALD121" s="0"/>
      <c r="ALE121" s="0"/>
      <c r="ALF121" s="0"/>
      <c r="ALG121" s="0"/>
      <c r="ALH121" s="0"/>
      <c r="ALI121" s="0"/>
      <c r="ALJ121" s="0"/>
      <c r="ALK121" s="0"/>
      <c r="ALL121" s="0"/>
      <c r="ALM121" s="0"/>
      <c r="ALN121" s="0"/>
      <c r="ALO121" s="0"/>
      <c r="ALP121" s="0"/>
      <c r="ALQ121" s="0"/>
      <c r="ALR121" s="0"/>
      <c r="ALS121" s="0"/>
      <c r="ALT121" s="0"/>
      <c r="ALU121" s="0"/>
      <c r="ALV121" s="0"/>
      <c r="ALW121" s="0"/>
      <c r="ALX121" s="0"/>
      <c r="ALY121" s="0"/>
      <c r="ALZ121" s="0"/>
      <c r="AMA121" s="0"/>
      <c r="AMB121" s="0"/>
      <c r="AMC121" s="0"/>
      <c r="AMD121" s="0"/>
      <c r="AME121" s="0"/>
      <c r="AMF121" s="0"/>
      <c r="AMG121" s="0"/>
      <c r="AMH121" s="0"/>
      <c r="AMI121" s="0"/>
      <c r="AMJ121" s="0"/>
    </row>
    <row r="122" customFormat="false" ht="15.75" hidden="false" customHeight="false" outlineLevel="0" collapsed="false">
      <c r="A122" s="137"/>
      <c r="B122" s="98"/>
      <c r="C122" s="98"/>
      <c r="D122" s="98"/>
      <c r="E122" s="98"/>
      <c r="F122" s="98"/>
      <c r="G122" s="98"/>
      <c r="H122" s="98"/>
      <c r="I122" s="101" t="s">
        <v>753</v>
      </c>
      <c r="J122" s="102" t="n">
        <v>7707</v>
      </c>
      <c r="K122" s="98" t="n">
        <v>0</v>
      </c>
      <c r="L122" s="98"/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0"/>
      <c r="BD122" s="0"/>
      <c r="BE122" s="0"/>
      <c r="BF122" s="0"/>
      <c r="BG122" s="0"/>
      <c r="BH122" s="0"/>
      <c r="BI122" s="0"/>
      <c r="BJ122" s="0"/>
      <c r="BK122" s="0"/>
      <c r="BL122" s="0"/>
      <c r="BM122" s="0"/>
      <c r="BN122" s="0"/>
      <c r="BO122" s="0"/>
      <c r="BP122" s="0"/>
      <c r="BQ122" s="0"/>
      <c r="BR122" s="0"/>
      <c r="BS122" s="0"/>
      <c r="BT122" s="0"/>
      <c r="BU122" s="0"/>
      <c r="BV122" s="0"/>
      <c r="BW122" s="0"/>
      <c r="BX122" s="0"/>
      <c r="BY122" s="0"/>
      <c r="BZ122" s="0"/>
      <c r="CA122" s="0"/>
      <c r="CB122" s="0"/>
      <c r="CC122" s="0"/>
      <c r="CD122" s="0"/>
      <c r="CE122" s="0"/>
      <c r="CF122" s="0"/>
      <c r="CG122" s="0"/>
      <c r="CH122" s="0"/>
      <c r="CI122" s="0"/>
      <c r="CJ122" s="0"/>
      <c r="CK122" s="0"/>
      <c r="CL122" s="0"/>
      <c r="CM122" s="0"/>
      <c r="CN122" s="0"/>
      <c r="CO122" s="0"/>
      <c r="CP122" s="0"/>
      <c r="CQ122" s="0"/>
      <c r="CR122" s="0"/>
      <c r="CS122" s="0"/>
      <c r="CT122" s="0"/>
      <c r="CU122" s="0"/>
      <c r="CV122" s="0"/>
      <c r="CW122" s="0"/>
      <c r="CX122" s="0"/>
      <c r="CY122" s="0"/>
      <c r="CZ122" s="0"/>
      <c r="DA122" s="0"/>
      <c r="DB122" s="0"/>
      <c r="DC122" s="0"/>
      <c r="DD122" s="0"/>
      <c r="DE122" s="0"/>
      <c r="DF122" s="0"/>
      <c r="DG122" s="0"/>
      <c r="DH122" s="0"/>
      <c r="DI122" s="0"/>
      <c r="DJ122" s="0"/>
      <c r="DK122" s="0"/>
      <c r="DL122" s="0"/>
      <c r="DM122" s="0"/>
      <c r="DN122" s="0"/>
      <c r="DO122" s="0"/>
      <c r="DP122" s="0"/>
      <c r="DQ122" s="0"/>
      <c r="DR122" s="0"/>
      <c r="DS122" s="0"/>
      <c r="DT122" s="0"/>
      <c r="DU122" s="0"/>
      <c r="DV122" s="0"/>
      <c r="DW122" s="0"/>
      <c r="DX122" s="0"/>
      <c r="DY122" s="0"/>
      <c r="DZ122" s="0"/>
      <c r="EA122" s="0"/>
      <c r="EB122" s="0"/>
      <c r="EC122" s="0"/>
      <c r="ED122" s="0"/>
      <c r="EE122" s="0"/>
      <c r="EF122" s="0"/>
      <c r="EG122" s="0"/>
      <c r="EH122" s="0"/>
      <c r="EI122" s="0"/>
      <c r="EJ122" s="0"/>
      <c r="EK122" s="0"/>
      <c r="EL122" s="0"/>
      <c r="EM122" s="0"/>
      <c r="EN122" s="0"/>
      <c r="EO122" s="0"/>
      <c r="EP122" s="0"/>
      <c r="EQ122" s="0"/>
      <c r="ER122" s="0"/>
      <c r="ES122" s="0"/>
      <c r="ET122" s="0"/>
      <c r="EU122" s="0"/>
      <c r="EV122" s="0"/>
      <c r="EW122" s="0"/>
      <c r="EX122" s="0"/>
      <c r="EY122" s="0"/>
      <c r="EZ122" s="0"/>
      <c r="FA122" s="0"/>
      <c r="FB122" s="0"/>
      <c r="FC122" s="0"/>
      <c r="FD122" s="0"/>
      <c r="FE122" s="0"/>
      <c r="FF122" s="0"/>
      <c r="FG122" s="0"/>
      <c r="FH122" s="0"/>
      <c r="FI122" s="0"/>
      <c r="FJ122" s="0"/>
      <c r="FK122" s="0"/>
      <c r="FL122" s="0"/>
      <c r="FM122" s="0"/>
      <c r="FN122" s="0"/>
      <c r="FO122" s="0"/>
      <c r="FP122" s="0"/>
      <c r="FQ122" s="0"/>
      <c r="FR122" s="0"/>
      <c r="FS122" s="0"/>
      <c r="FT122" s="0"/>
      <c r="FU122" s="0"/>
      <c r="FV122" s="0"/>
      <c r="FW122" s="0"/>
      <c r="FX122" s="0"/>
      <c r="FY122" s="0"/>
      <c r="FZ122" s="0"/>
      <c r="GA122" s="0"/>
      <c r="GB122" s="0"/>
      <c r="GC122" s="0"/>
      <c r="GD122" s="0"/>
      <c r="GE122" s="0"/>
      <c r="GF122" s="0"/>
      <c r="GG122" s="0"/>
      <c r="GH122" s="0"/>
      <c r="GI122" s="0"/>
      <c r="GJ122" s="0"/>
      <c r="GK122" s="0"/>
      <c r="GL122" s="0"/>
      <c r="GM122" s="0"/>
      <c r="GN122" s="0"/>
      <c r="GO122" s="0"/>
      <c r="GP122" s="0"/>
      <c r="GQ122" s="0"/>
      <c r="GR122" s="0"/>
      <c r="GS122" s="0"/>
      <c r="GT122" s="0"/>
      <c r="GU122" s="0"/>
      <c r="GV122" s="0"/>
      <c r="GW122" s="0"/>
      <c r="GX122" s="0"/>
      <c r="GY122" s="0"/>
      <c r="GZ122" s="0"/>
      <c r="HA122" s="0"/>
      <c r="HB122" s="0"/>
      <c r="HC122" s="0"/>
      <c r="HD122" s="0"/>
      <c r="HE122" s="0"/>
      <c r="HF122" s="0"/>
      <c r="HG122" s="0"/>
      <c r="HH122" s="0"/>
      <c r="HI122" s="0"/>
      <c r="HJ122" s="0"/>
      <c r="HK122" s="0"/>
      <c r="HL122" s="0"/>
      <c r="HM122" s="0"/>
      <c r="HN122" s="0"/>
      <c r="HO122" s="0"/>
      <c r="HP122" s="0"/>
      <c r="HQ122" s="0"/>
      <c r="HR122" s="0"/>
      <c r="HS122" s="0"/>
      <c r="HT122" s="0"/>
      <c r="HU122" s="0"/>
      <c r="HV122" s="0"/>
      <c r="HW122" s="0"/>
      <c r="HX122" s="0"/>
      <c r="HY122" s="0"/>
      <c r="HZ122" s="0"/>
      <c r="IA122" s="0"/>
      <c r="IB122" s="0"/>
      <c r="IC122" s="0"/>
      <c r="ID122" s="0"/>
      <c r="IE122" s="0"/>
      <c r="IF122" s="0"/>
      <c r="IG122" s="0"/>
      <c r="IH122" s="0"/>
      <c r="II122" s="0"/>
      <c r="IJ122" s="0"/>
      <c r="IK122" s="0"/>
      <c r="IL122" s="0"/>
      <c r="IM122" s="0"/>
      <c r="IN122" s="0"/>
      <c r="IO122" s="0"/>
      <c r="IP122" s="0"/>
      <c r="IQ122" s="0"/>
      <c r="IR122" s="0"/>
      <c r="IS122" s="0"/>
      <c r="IT122" s="0"/>
      <c r="IU122" s="0"/>
      <c r="IV122" s="0"/>
      <c r="IW122" s="0"/>
      <c r="IX122" s="0"/>
      <c r="IY122" s="0"/>
      <c r="IZ122" s="0"/>
      <c r="JA122" s="0"/>
      <c r="JB122" s="0"/>
      <c r="JC122" s="0"/>
      <c r="JD122" s="0"/>
      <c r="JE122" s="0"/>
      <c r="JF122" s="0"/>
      <c r="JG122" s="0"/>
      <c r="JH122" s="0"/>
      <c r="JI122" s="0"/>
      <c r="JJ122" s="0"/>
      <c r="JK122" s="0"/>
      <c r="JL122" s="0"/>
      <c r="JM122" s="0"/>
      <c r="JN122" s="0"/>
      <c r="JO122" s="0"/>
      <c r="JP122" s="0"/>
      <c r="JQ122" s="0"/>
      <c r="JR122" s="0"/>
      <c r="JS122" s="0"/>
      <c r="JT122" s="0"/>
      <c r="JU122" s="0"/>
      <c r="JV122" s="0"/>
      <c r="JW122" s="0"/>
      <c r="JX122" s="0"/>
      <c r="JY122" s="0"/>
      <c r="JZ122" s="0"/>
      <c r="KA122" s="0"/>
      <c r="KB122" s="0"/>
      <c r="KC122" s="0"/>
      <c r="KD122" s="0"/>
      <c r="KE122" s="0"/>
      <c r="KF122" s="0"/>
      <c r="KG122" s="0"/>
      <c r="KH122" s="0"/>
      <c r="KI122" s="0"/>
      <c r="KJ122" s="0"/>
      <c r="KK122" s="0"/>
      <c r="KL122" s="0"/>
      <c r="KM122" s="0"/>
      <c r="KN122" s="0"/>
      <c r="KO122" s="0"/>
      <c r="KP122" s="0"/>
      <c r="KQ122" s="0"/>
      <c r="KR122" s="0"/>
      <c r="KS122" s="0"/>
      <c r="KT122" s="0"/>
      <c r="KU122" s="0"/>
      <c r="KV122" s="0"/>
      <c r="KW122" s="0"/>
      <c r="KX122" s="0"/>
      <c r="KY122" s="0"/>
      <c r="KZ122" s="0"/>
      <c r="LA122" s="0"/>
      <c r="LB122" s="0"/>
      <c r="LC122" s="0"/>
      <c r="LD122" s="0"/>
      <c r="LE122" s="0"/>
      <c r="LF122" s="0"/>
      <c r="LG122" s="0"/>
      <c r="LH122" s="0"/>
      <c r="LI122" s="0"/>
      <c r="LJ122" s="0"/>
      <c r="LK122" s="0"/>
      <c r="LL122" s="0"/>
      <c r="LM122" s="0"/>
      <c r="LN122" s="0"/>
      <c r="LO122" s="0"/>
      <c r="LP122" s="0"/>
      <c r="LQ122" s="0"/>
      <c r="LR122" s="0"/>
      <c r="LS122" s="0"/>
      <c r="LT122" s="0"/>
      <c r="LU122" s="0"/>
      <c r="LV122" s="0"/>
      <c r="LW122" s="0"/>
      <c r="LX122" s="0"/>
      <c r="LY122" s="0"/>
      <c r="LZ122" s="0"/>
      <c r="MA122" s="0"/>
      <c r="MB122" s="0"/>
      <c r="MC122" s="0"/>
      <c r="MD122" s="0"/>
      <c r="ME122" s="0"/>
      <c r="MF122" s="0"/>
      <c r="MG122" s="0"/>
      <c r="MH122" s="0"/>
      <c r="MI122" s="0"/>
      <c r="MJ122" s="0"/>
      <c r="MK122" s="0"/>
      <c r="ML122" s="0"/>
      <c r="MM122" s="0"/>
      <c r="MN122" s="0"/>
      <c r="MO122" s="0"/>
      <c r="MP122" s="0"/>
      <c r="MQ122" s="0"/>
      <c r="MR122" s="0"/>
      <c r="MS122" s="0"/>
      <c r="MT122" s="0"/>
      <c r="MU122" s="0"/>
      <c r="MV122" s="0"/>
      <c r="MW122" s="0"/>
      <c r="MX122" s="0"/>
      <c r="MY122" s="0"/>
      <c r="MZ122" s="0"/>
      <c r="NA122" s="0"/>
      <c r="NB122" s="0"/>
      <c r="NC122" s="0"/>
      <c r="ND122" s="0"/>
      <c r="NE122" s="0"/>
      <c r="NF122" s="0"/>
      <c r="NG122" s="0"/>
      <c r="NH122" s="0"/>
      <c r="NI122" s="0"/>
      <c r="NJ122" s="0"/>
      <c r="NK122" s="0"/>
      <c r="NL122" s="0"/>
      <c r="NM122" s="0"/>
      <c r="NN122" s="0"/>
      <c r="NO122" s="0"/>
      <c r="NP122" s="0"/>
      <c r="NQ122" s="0"/>
      <c r="NR122" s="0"/>
      <c r="NS122" s="0"/>
      <c r="NT122" s="0"/>
      <c r="NU122" s="0"/>
      <c r="NV122" s="0"/>
      <c r="NW122" s="0"/>
      <c r="NX122" s="0"/>
      <c r="NY122" s="0"/>
      <c r="NZ122" s="0"/>
      <c r="OA122" s="0"/>
      <c r="OB122" s="0"/>
      <c r="OC122" s="0"/>
      <c r="OD122" s="0"/>
      <c r="OE122" s="0"/>
      <c r="OF122" s="0"/>
      <c r="OG122" s="0"/>
      <c r="OH122" s="0"/>
      <c r="OI122" s="0"/>
      <c r="OJ122" s="0"/>
      <c r="OK122" s="0"/>
      <c r="OL122" s="0"/>
      <c r="OM122" s="0"/>
      <c r="ON122" s="0"/>
      <c r="OO122" s="0"/>
      <c r="OP122" s="0"/>
      <c r="OQ122" s="0"/>
      <c r="OR122" s="0"/>
      <c r="OS122" s="0"/>
      <c r="OT122" s="0"/>
      <c r="OU122" s="0"/>
      <c r="OV122" s="0"/>
      <c r="OW122" s="0"/>
      <c r="OX122" s="0"/>
      <c r="OY122" s="0"/>
      <c r="OZ122" s="0"/>
      <c r="PA122" s="0"/>
      <c r="PB122" s="0"/>
      <c r="PC122" s="0"/>
      <c r="PD122" s="0"/>
      <c r="PE122" s="0"/>
      <c r="PF122" s="0"/>
      <c r="PG122" s="0"/>
      <c r="PH122" s="0"/>
      <c r="PI122" s="0"/>
      <c r="PJ122" s="0"/>
      <c r="PK122" s="0"/>
      <c r="PL122" s="0"/>
      <c r="PM122" s="0"/>
      <c r="PN122" s="0"/>
      <c r="PO122" s="0"/>
      <c r="PP122" s="0"/>
      <c r="PQ122" s="0"/>
      <c r="PR122" s="0"/>
      <c r="PS122" s="0"/>
      <c r="PT122" s="0"/>
      <c r="PU122" s="0"/>
      <c r="PV122" s="0"/>
      <c r="PW122" s="0"/>
      <c r="PX122" s="0"/>
      <c r="PY122" s="0"/>
      <c r="PZ122" s="0"/>
      <c r="QA122" s="0"/>
      <c r="QB122" s="0"/>
      <c r="QC122" s="0"/>
      <c r="QD122" s="0"/>
      <c r="QE122" s="0"/>
      <c r="QF122" s="0"/>
      <c r="QG122" s="0"/>
      <c r="QH122" s="0"/>
      <c r="QI122" s="0"/>
      <c r="QJ122" s="0"/>
      <c r="QK122" s="0"/>
      <c r="QL122" s="0"/>
      <c r="QM122" s="0"/>
      <c r="QN122" s="0"/>
      <c r="QO122" s="0"/>
      <c r="QP122" s="0"/>
      <c r="QQ122" s="0"/>
      <c r="QR122" s="0"/>
      <c r="QS122" s="0"/>
      <c r="QT122" s="0"/>
      <c r="QU122" s="0"/>
      <c r="QV122" s="0"/>
      <c r="QW122" s="0"/>
      <c r="QX122" s="0"/>
      <c r="QY122" s="0"/>
      <c r="QZ122" s="0"/>
      <c r="RA122" s="0"/>
      <c r="RB122" s="0"/>
      <c r="RC122" s="0"/>
      <c r="RD122" s="0"/>
      <c r="RE122" s="0"/>
      <c r="RF122" s="0"/>
      <c r="RG122" s="0"/>
      <c r="RH122" s="0"/>
      <c r="RI122" s="0"/>
      <c r="RJ122" s="0"/>
      <c r="RK122" s="0"/>
      <c r="RL122" s="0"/>
      <c r="RM122" s="0"/>
      <c r="RN122" s="0"/>
      <c r="RO122" s="0"/>
      <c r="RP122" s="0"/>
      <c r="RQ122" s="0"/>
      <c r="RR122" s="0"/>
      <c r="RS122" s="0"/>
      <c r="RT122" s="0"/>
      <c r="RU122" s="0"/>
      <c r="RV122" s="0"/>
      <c r="RW122" s="0"/>
      <c r="RX122" s="0"/>
      <c r="RY122" s="0"/>
      <c r="RZ122" s="0"/>
      <c r="SA122" s="0"/>
      <c r="SB122" s="0"/>
      <c r="SC122" s="0"/>
      <c r="SD122" s="0"/>
      <c r="SE122" s="0"/>
      <c r="SF122" s="0"/>
      <c r="SG122" s="0"/>
      <c r="SH122" s="0"/>
      <c r="SI122" s="0"/>
      <c r="SJ122" s="0"/>
      <c r="SK122" s="0"/>
      <c r="SL122" s="0"/>
      <c r="SM122" s="0"/>
      <c r="SN122" s="0"/>
      <c r="SO122" s="0"/>
      <c r="SP122" s="0"/>
      <c r="SQ122" s="0"/>
      <c r="SR122" s="0"/>
      <c r="SS122" s="0"/>
      <c r="ST122" s="0"/>
      <c r="SU122" s="0"/>
      <c r="SV122" s="0"/>
      <c r="SW122" s="0"/>
      <c r="SX122" s="0"/>
      <c r="SY122" s="0"/>
      <c r="SZ122" s="0"/>
      <c r="TA122" s="0"/>
      <c r="TB122" s="0"/>
      <c r="TC122" s="0"/>
      <c r="TD122" s="0"/>
      <c r="TE122" s="0"/>
      <c r="TF122" s="0"/>
      <c r="TG122" s="0"/>
      <c r="TH122" s="0"/>
      <c r="TI122" s="0"/>
      <c r="TJ122" s="0"/>
      <c r="TK122" s="0"/>
      <c r="TL122" s="0"/>
      <c r="TM122" s="0"/>
      <c r="TN122" s="0"/>
      <c r="TO122" s="0"/>
      <c r="TP122" s="0"/>
      <c r="TQ122" s="0"/>
      <c r="TR122" s="0"/>
      <c r="TS122" s="0"/>
      <c r="TT122" s="0"/>
      <c r="TU122" s="0"/>
      <c r="TV122" s="0"/>
      <c r="TW122" s="0"/>
      <c r="TX122" s="0"/>
      <c r="TY122" s="0"/>
      <c r="TZ122" s="0"/>
      <c r="UA122" s="0"/>
      <c r="UB122" s="0"/>
      <c r="UC122" s="0"/>
      <c r="UD122" s="0"/>
      <c r="UE122" s="0"/>
      <c r="UF122" s="0"/>
      <c r="UG122" s="0"/>
      <c r="UH122" s="0"/>
      <c r="UI122" s="0"/>
      <c r="UJ122" s="0"/>
      <c r="UK122" s="0"/>
      <c r="UL122" s="0"/>
      <c r="UM122" s="0"/>
      <c r="UN122" s="0"/>
      <c r="UO122" s="0"/>
      <c r="UP122" s="0"/>
      <c r="UQ122" s="0"/>
      <c r="UR122" s="0"/>
      <c r="US122" s="0"/>
      <c r="UT122" s="0"/>
      <c r="UU122" s="0"/>
      <c r="UV122" s="0"/>
      <c r="UW122" s="0"/>
      <c r="UX122" s="0"/>
      <c r="UY122" s="0"/>
      <c r="UZ122" s="0"/>
      <c r="VA122" s="0"/>
      <c r="VB122" s="0"/>
      <c r="VC122" s="0"/>
      <c r="VD122" s="0"/>
      <c r="VE122" s="0"/>
      <c r="VF122" s="0"/>
      <c r="VG122" s="0"/>
      <c r="VH122" s="0"/>
      <c r="VI122" s="0"/>
      <c r="VJ122" s="0"/>
      <c r="VK122" s="0"/>
      <c r="VL122" s="0"/>
      <c r="VM122" s="0"/>
      <c r="VN122" s="0"/>
      <c r="VO122" s="0"/>
      <c r="VP122" s="0"/>
      <c r="VQ122" s="0"/>
      <c r="VR122" s="0"/>
      <c r="VS122" s="0"/>
      <c r="VT122" s="0"/>
      <c r="VU122" s="0"/>
      <c r="VV122" s="0"/>
      <c r="VW122" s="0"/>
      <c r="VX122" s="0"/>
      <c r="VY122" s="0"/>
      <c r="VZ122" s="0"/>
      <c r="WA122" s="0"/>
      <c r="WB122" s="0"/>
      <c r="WC122" s="0"/>
      <c r="WD122" s="0"/>
      <c r="WE122" s="0"/>
      <c r="WF122" s="0"/>
      <c r="WG122" s="0"/>
      <c r="WH122" s="0"/>
      <c r="WI122" s="0"/>
      <c r="WJ122" s="0"/>
      <c r="WK122" s="0"/>
      <c r="WL122" s="0"/>
      <c r="WM122" s="0"/>
      <c r="WN122" s="0"/>
      <c r="WO122" s="0"/>
      <c r="WP122" s="0"/>
      <c r="WQ122" s="0"/>
      <c r="WR122" s="0"/>
      <c r="WS122" s="0"/>
      <c r="WT122" s="0"/>
      <c r="WU122" s="0"/>
      <c r="WV122" s="0"/>
      <c r="WW122" s="0"/>
      <c r="WX122" s="0"/>
      <c r="WY122" s="0"/>
      <c r="WZ122" s="0"/>
      <c r="XA122" s="0"/>
      <c r="XB122" s="0"/>
      <c r="XC122" s="0"/>
      <c r="XD122" s="0"/>
      <c r="XE122" s="0"/>
      <c r="XF122" s="0"/>
      <c r="XG122" s="0"/>
      <c r="XH122" s="0"/>
      <c r="XI122" s="0"/>
      <c r="XJ122" s="0"/>
      <c r="XK122" s="0"/>
      <c r="XL122" s="0"/>
      <c r="XM122" s="0"/>
      <c r="XN122" s="0"/>
      <c r="XO122" s="0"/>
      <c r="XP122" s="0"/>
      <c r="XQ122" s="0"/>
      <c r="XR122" s="0"/>
      <c r="XS122" s="0"/>
      <c r="XT122" s="0"/>
      <c r="XU122" s="0"/>
      <c r="XV122" s="0"/>
      <c r="XW122" s="0"/>
      <c r="XX122" s="0"/>
      <c r="XY122" s="0"/>
      <c r="XZ122" s="0"/>
      <c r="YA122" s="0"/>
      <c r="YB122" s="0"/>
      <c r="YC122" s="0"/>
      <c r="YD122" s="0"/>
      <c r="YE122" s="0"/>
      <c r="YF122" s="0"/>
      <c r="YG122" s="0"/>
      <c r="YH122" s="0"/>
      <c r="YI122" s="0"/>
      <c r="YJ122" s="0"/>
      <c r="YK122" s="0"/>
      <c r="YL122" s="0"/>
      <c r="YM122" s="0"/>
      <c r="YN122" s="0"/>
      <c r="YO122" s="0"/>
      <c r="YP122" s="0"/>
      <c r="YQ122" s="0"/>
      <c r="YR122" s="0"/>
      <c r="YS122" s="0"/>
      <c r="YT122" s="0"/>
      <c r="YU122" s="0"/>
      <c r="YV122" s="0"/>
      <c r="YW122" s="0"/>
      <c r="YX122" s="0"/>
      <c r="YY122" s="0"/>
      <c r="YZ122" s="0"/>
      <c r="ZA122" s="0"/>
      <c r="ZB122" s="0"/>
      <c r="ZC122" s="0"/>
      <c r="ZD122" s="0"/>
      <c r="ZE122" s="0"/>
      <c r="ZF122" s="0"/>
      <c r="ZG122" s="0"/>
      <c r="ZH122" s="0"/>
      <c r="ZI122" s="0"/>
      <c r="ZJ122" s="0"/>
      <c r="ZK122" s="0"/>
      <c r="ZL122" s="0"/>
      <c r="ZM122" s="0"/>
      <c r="ZN122" s="0"/>
      <c r="ZO122" s="0"/>
      <c r="ZP122" s="0"/>
      <c r="ZQ122" s="0"/>
      <c r="ZR122" s="0"/>
      <c r="ZS122" s="0"/>
      <c r="ZT122" s="0"/>
      <c r="ZU122" s="0"/>
      <c r="ZV122" s="0"/>
      <c r="ZW122" s="0"/>
      <c r="ZX122" s="0"/>
      <c r="ZY122" s="0"/>
      <c r="ZZ122" s="0"/>
      <c r="AAA122" s="0"/>
      <c r="AAB122" s="0"/>
      <c r="AAC122" s="0"/>
      <c r="AAD122" s="0"/>
      <c r="AAE122" s="0"/>
      <c r="AAF122" s="0"/>
      <c r="AAG122" s="0"/>
      <c r="AAH122" s="0"/>
      <c r="AAI122" s="0"/>
      <c r="AAJ122" s="0"/>
      <c r="AAK122" s="0"/>
      <c r="AAL122" s="0"/>
      <c r="AAM122" s="0"/>
      <c r="AAN122" s="0"/>
      <c r="AAO122" s="0"/>
      <c r="AAP122" s="0"/>
      <c r="AAQ122" s="0"/>
      <c r="AAR122" s="0"/>
      <c r="AAS122" s="0"/>
      <c r="AAT122" s="0"/>
      <c r="AAU122" s="0"/>
      <c r="AAV122" s="0"/>
      <c r="AAW122" s="0"/>
      <c r="AAX122" s="0"/>
      <c r="AAY122" s="0"/>
      <c r="AAZ122" s="0"/>
      <c r="ABA122" s="0"/>
      <c r="ABB122" s="0"/>
      <c r="ABC122" s="0"/>
      <c r="ABD122" s="0"/>
      <c r="ABE122" s="0"/>
      <c r="ABF122" s="0"/>
      <c r="ABG122" s="0"/>
      <c r="ABH122" s="0"/>
      <c r="ABI122" s="0"/>
      <c r="ABJ122" s="0"/>
      <c r="ABK122" s="0"/>
      <c r="ABL122" s="0"/>
      <c r="ABM122" s="0"/>
      <c r="ABN122" s="0"/>
      <c r="ABO122" s="0"/>
      <c r="ABP122" s="0"/>
      <c r="ABQ122" s="0"/>
      <c r="ABR122" s="0"/>
      <c r="ABS122" s="0"/>
      <c r="ABT122" s="0"/>
      <c r="ABU122" s="0"/>
      <c r="ABV122" s="0"/>
      <c r="ABW122" s="0"/>
      <c r="ABX122" s="0"/>
      <c r="ABY122" s="0"/>
      <c r="ABZ122" s="0"/>
      <c r="ACA122" s="0"/>
      <c r="ACB122" s="0"/>
      <c r="ACC122" s="0"/>
      <c r="ACD122" s="0"/>
      <c r="ACE122" s="0"/>
      <c r="ACF122" s="0"/>
      <c r="ACG122" s="0"/>
      <c r="ACH122" s="0"/>
      <c r="ACI122" s="0"/>
      <c r="ACJ122" s="0"/>
      <c r="ACK122" s="0"/>
      <c r="ACL122" s="0"/>
      <c r="ACM122" s="0"/>
      <c r="ACN122" s="0"/>
      <c r="ACO122" s="0"/>
      <c r="ACP122" s="0"/>
      <c r="ACQ122" s="0"/>
      <c r="ACR122" s="0"/>
      <c r="ACS122" s="0"/>
      <c r="ACT122" s="0"/>
      <c r="ACU122" s="0"/>
      <c r="ACV122" s="0"/>
      <c r="ACW122" s="0"/>
      <c r="ACX122" s="0"/>
      <c r="ACY122" s="0"/>
      <c r="ACZ122" s="0"/>
      <c r="ADA122" s="0"/>
      <c r="ADB122" s="0"/>
      <c r="ADC122" s="0"/>
      <c r="ADD122" s="0"/>
      <c r="ADE122" s="0"/>
      <c r="ADF122" s="0"/>
      <c r="ADG122" s="0"/>
      <c r="ADH122" s="0"/>
      <c r="ADI122" s="0"/>
      <c r="ADJ122" s="0"/>
      <c r="ADK122" s="0"/>
      <c r="ADL122" s="0"/>
      <c r="ADM122" s="0"/>
      <c r="ADN122" s="0"/>
      <c r="ADO122" s="0"/>
      <c r="ADP122" s="0"/>
      <c r="ADQ122" s="0"/>
      <c r="ADR122" s="0"/>
      <c r="ADS122" s="0"/>
      <c r="ADT122" s="0"/>
      <c r="ADU122" s="0"/>
      <c r="ADV122" s="0"/>
      <c r="ADW122" s="0"/>
      <c r="ADX122" s="0"/>
      <c r="ADY122" s="0"/>
      <c r="ADZ122" s="0"/>
      <c r="AEA122" s="0"/>
      <c r="AEB122" s="0"/>
      <c r="AEC122" s="0"/>
      <c r="AED122" s="0"/>
      <c r="AEE122" s="0"/>
      <c r="AEF122" s="0"/>
      <c r="AEG122" s="0"/>
      <c r="AEH122" s="0"/>
      <c r="AEI122" s="0"/>
      <c r="AEJ122" s="0"/>
      <c r="AEK122" s="0"/>
      <c r="AEL122" s="0"/>
      <c r="AEM122" s="0"/>
      <c r="AEN122" s="0"/>
      <c r="AEO122" s="0"/>
      <c r="AEP122" s="0"/>
      <c r="AEQ122" s="0"/>
      <c r="AER122" s="0"/>
      <c r="AES122" s="0"/>
      <c r="AET122" s="0"/>
      <c r="AEU122" s="0"/>
      <c r="AEV122" s="0"/>
      <c r="AEW122" s="0"/>
      <c r="AEX122" s="0"/>
      <c r="AEY122" s="0"/>
      <c r="AEZ122" s="0"/>
      <c r="AFA122" s="0"/>
      <c r="AFB122" s="0"/>
      <c r="AFC122" s="0"/>
      <c r="AFD122" s="0"/>
      <c r="AFE122" s="0"/>
      <c r="AFF122" s="0"/>
      <c r="AFG122" s="0"/>
      <c r="AFH122" s="0"/>
      <c r="AFI122" s="0"/>
      <c r="AFJ122" s="0"/>
      <c r="AFK122" s="0"/>
      <c r="AFL122" s="0"/>
      <c r="AFM122" s="0"/>
      <c r="AFN122" s="0"/>
      <c r="AFO122" s="0"/>
      <c r="AFP122" s="0"/>
      <c r="AFQ122" s="0"/>
      <c r="AFR122" s="0"/>
      <c r="AFS122" s="0"/>
      <c r="AFT122" s="0"/>
      <c r="AFU122" s="0"/>
      <c r="AFV122" s="0"/>
      <c r="AFW122" s="0"/>
      <c r="AFX122" s="0"/>
      <c r="AFY122" s="0"/>
      <c r="AFZ122" s="0"/>
      <c r="AGA122" s="0"/>
      <c r="AGB122" s="0"/>
      <c r="AGC122" s="0"/>
      <c r="AGD122" s="0"/>
      <c r="AGE122" s="0"/>
      <c r="AGF122" s="0"/>
      <c r="AGG122" s="0"/>
      <c r="AGH122" s="0"/>
      <c r="AGI122" s="0"/>
      <c r="AGJ122" s="0"/>
      <c r="AGK122" s="0"/>
      <c r="AGL122" s="0"/>
      <c r="AGM122" s="0"/>
      <c r="AGN122" s="0"/>
      <c r="AGO122" s="0"/>
      <c r="AGP122" s="0"/>
      <c r="AGQ122" s="0"/>
      <c r="AGR122" s="0"/>
      <c r="AGS122" s="0"/>
      <c r="AGT122" s="0"/>
      <c r="AGU122" s="0"/>
      <c r="AGV122" s="0"/>
      <c r="AGW122" s="0"/>
      <c r="AGX122" s="0"/>
      <c r="AGY122" s="0"/>
      <c r="AGZ122" s="0"/>
      <c r="AHA122" s="0"/>
      <c r="AHB122" s="0"/>
      <c r="AHC122" s="0"/>
      <c r="AHD122" s="0"/>
      <c r="AHE122" s="0"/>
      <c r="AHF122" s="0"/>
      <c r="AHG122" s="0"/>
      <c r="AHH122" s="0"/>
      <c r="AHI122" s="0"/>
      <c r="AHJ122" s="0"/>
      <c r="AHK122" s="0"/>
      <c r="AHL122" s="0"/>
      <c r="AHM122" s="0"/>
      <c r="AHN122" s="0"/>
      <c r="AHO122" s="0"/>
      <c r="AHP122" s="0"/>
      <c r="AHQ122" s="0"/>
      <c r="AHR122" s="0"/>
      <c r="AHS122" s="0"/>
      <c r="AHT122" s="0"/>
      <c r="AHU122" s="0"/>
      <c r="AHV122" s="0"/>
      <c r="AHW122" s="0"/>
      <c r="AHX122" s="0"/>
      <c r="AHY122" s="0"/>
      <c r="AHZ122" s="0"/>
      <c r="AIA122" s="0"/>
      <c r="AIB122" s="0"/>
      <c r="AIC122" s="0"/>
      <c r="AID122" s="0"/>
      <c r="AIE122" s="0"/>
      <c r="AIF122" s="0"/>
      <c r="AIG122" s="0"/>
      <c r="AIH122" s="0"/>
      <c r="AII122" s="0"/>
      <c r="AIJ122" s="0"/>
      <c r="AIK122" s="0"/>
      <c r="AIL122" s="0"/>
      <c r="AIM122" s="0"/>
      <c r="AIN122" s="0"/>
      <c r="AIO122" s="0"/>
      <c r="AIP122" s="0"/>
      <c r="AIQ122" s="0"/>
      <c r="AIR122" s="0"/>
      <c r="AIS122" s="0"/>
      <c r="AIT122" s="0"/>
      <c r="AIU122" s="0"/>
      <c r="AIV122" s="0"/>
      <c r="AIW122" s="0"/>
      <c r="AIX122" s="0"/>
      <c r="AIY122" s="0"/>
      <c r="AIZ122" s="0"/>
      <c r="AJA122" s="0"/>
      <c r="AJB122" s="0"/>
      <c r="AJC122" s="0"/>
      <c r="AJD122" s="0"/>
      <c r="AJE122" s="0"/>
      <c r="AJF122" s="0"/>
      <c r="AJG122" s="0"/>
      <c r="AJH122" s="0"/>
      <c r="AJI122" s="0"/>
      <c r="AJJ122" s="0"/>
      <c r="AJK122" s="0"/>
      <c r="AJL122" s="0"/>
      <c r="AJM122" s="0"/>
      <c r="AJN122" s="0"/>
      <c r="AJO122" s="0"/>
      <c r="AJP122" s="0"/>
      <c r="AJQ122" s="0"/>
      <c r="AJR122" s="0"/>
      <c r="AJS122" s="0"/>
      <c r="AJT122" s="0"/>
      <c r="AJU122" s="0"/>
      <c r="AJV122" s="0"/>
      <c r="AJW122" s="0"/>
      <c r="AJX122" s="0"/>
      <c r="AJY122" s="0"/>
      <c r="AJZ122" s="0"/>
      <c r="AKA122" s="0"/>
      <c r="AKB122" s="0"/>
      <c r="AKC122" s="0"/>
      <c r="AKD122" s="0"/>
      <c r="AKE122" s="0"/>
      <c r="AKF122" s="0"/>
      <c r="AKG122" s="0"/>
      <c r="AKH122" s="0"/>
      <c r="AKI122" s="0"/>
      <c r="AKJ122" s="0"/>
      <c r="AKK122" s="0"/>
      <c r="AKL122" s="0"/>
      <c r="AKM122" s="0"/>
      <c r="AKN122" s="0"/>
      <c r="AKO122" s="0"/>
      <c r="AKP122" s="0"/>
      <c r="AKQ122" s="0"/>
      <c r="AKR122" s="0"/>
      <c r="AKS122" s="0"/>
      <c r="AKT122" s="0"/>
      <c r="AKU122" s="0"/>
      <c r="AKV122" s="0"/>
      <c r="AKW122" s="0"/>
      <c r="AKX122" s="0"/>
      <c r="AKY122" s="0"/>
      <c r="AKZ122" s="0"/>
      <c r="ALA122" s="0"/>
      <c r="ALB122" s="0"/>
      <c r="ALC122" s="0"/>
      <c r="ALD122" s="0"/>
      <c r="ALE122" s="0"/>
      <c r="ALF122" s="0"/>
      <c r="ALG122" s="0"/>
      <c r="ALH122" s="0"/>
      <c r="ALI122" s="0"/>
      <c r="ALJ122" s="0"/>
      <c r="ALK122" s="0"/>
      <c r="ALL122" s="0"/>
      <c r="ALM122" s="0"/>
      <c r="ALN122" s="0"/>
      <c r="ALO122" s="0"/>
      <c r="ALP122" s="0"/>
      <c r="ALQ122" s="0"/>
      <c r="ALR122" s="0"/>
      <c r="ALS122" s="0"/>
      <c r="ALT122" s="0"/>
      <c r="ALU122" s="0"/>
      <c r="ALV122" s="0"/>
      <c r="ALW122" s="0"/>
      <c r="ALX122" s="0"/>
      <c r="ALY122" s="0"/>
      <c r="ALZ122" s="0"/>
      <c r="AMA122" s="0"/>
      <c r="AMB122" s="0"/>
      <c r="AMC122" s="0"/>
      <c r="AMD122" s="0"/>
      <c r="AME122" s="0"/>
      <c r="AMF122" s="0"/>
      <c r="AMG122" s="0"/>
      <c r="AMH122" s="0"/>
      <c r="AMI122" s="0"/>
      <c r="AMJ122" s="0"/>
    </row>
    <row r="123" customFormat="false" ht="15.75" hidden="false" customHeight="false" outlineLevel="0" collapsed="false">
      <c r="A123" s="137"/>
      <c r="B123" s="98"/>
      <c r="C123" s="98"/>
      <c r="D123" s="98"/>
      <c r="E123" s="98"/>
      <c r="F123" s="98"/>
      <c r="G123" s="98"/>
      <c r="H123" s="98"/>
      <c r="I123" s="101" t="s">
        <v>754</v>
      </c>
      <c r="J123" s="102" t="n">
        <v>5700</v>
      </c>
      <c r="K123" s="98" t="n">
        <v>0</v>
      </c>
      <c r="L123" s="98"/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0"/>
      <c r="BD123" s="0"/>
      <c r="BE123" s="0"/>
      <c r="BF123" s="0"/>
      <c r="BG123" s="0"/>
      <c r="BH123" s="0"/>
      <c r="BI123" s="0"/>
      <c r="BJ123" s="0"/>
      <c r="BK123" s="0"/>
      <c r="BL123" s="0"/>
      <c r="BM123" s="0"/>
      <c r="BN123" s="0"/>
      <c r="BO123" s="0"/>
      <c r="BP123" s="0"/>
      <c r="BQ123" s="0"/>
      <c r="BR123" s="0"/>
      <c r="BS123" s="0"/>
      <c r="BT123" s="0"/>
      <c r="BU123" s="0"/>
      <c r="BV123" s="0"/>
      <c r="BW123" s="0"/>
      <c r="BX123" s="0"/>
      <c r="BY123" s="0"/>
      <c r="BZ123" s="0"/>
      <c r="CA123" s="0"/>
      <c r="CB123" s="0"/>
      <c r="CC123" s="0"/>
      <c r="CD123" s="0"/>
      <c r="CE123" s="0"/>
      <c r="CF123" s="0"/>
      <c r="CG123" s="0"/>
      <c r="CH123" s="0"/>
      <c r="CI123" s="0"/>
      <c r="CJ123" s="0"/>
      <c r="CK123" s="0"/>
      <c r="CL123" s="0"/>
      <c r="CM123" s="0"/>
      <c r="CN123" s="0"/>
      <c r="CO123" s="0"/>
      <c r="CP123" s="0"/>
      <c r="CQ123" s="0"/>
      <c r="CR123" s="0"/>
      <c r="CS123" s="0"/>
      <c r="CT123" s="0"/>
      <c r="CU123" s="0"/>
      <c r="CV123" s="0"/>
      <c r="CW123" s="0"/>
      <c r="CX123" s="0"/>
      <c r="CY123" s="0"/>
      <c r="CZ123" s="0"/>
      <c r="DA123" s="0"/>
      <c r="DB123" s="0"/>
      <c r="DC123" s="0"/>
      <c r="DD123" s="0"/>
      <c r="DE123" s="0"/>
      <c r="DF123" s="0"/>
      <c r="DG123" s="0"/>
      <c r="DH123" s="0"/>
      <c r="DI123" s="0"/>
      <c r="DJ123" s="0"/>
      <c r="DK123" s="0"/>
      <c r="DL123" s="0"/>
      <c r="DM123" s="0"/>
      <c r="DN123" s="0"/>
      <c r="DO123" s="0"/>
      <c r="DP123" s="0"/>
      <c r="DQ123" s="0"/>
      <c r="DR123" s="0"/>
      <c r="DS123" s="0"/>
      <c r="DT123" s="0"/>
      <c r="DU123" s="0"/>
      <c r="DV123" s="0"/>
      <c r="DW123" s="0"/>
      <c r="DX123" s="0"/>
      <c r="DY123" s="0"/>
      <c r="DZ123" s="0"/>
      <c r="EA123" s="0"/>
      <c r="EB123" s="0"/>
      <c r="EC123" s="0"/>
      <c r="ED123" s="0"/>
      <c r="EE123" s="0"/>
      <c r="EF123" s="0"/>
      <c r="EG123" s="0"/>
      <c r="EH123" s="0"/>
      <c r="EI123" s="0"/>
      <c r="EJ123" s="0"/>
      <c r="EK123" s="0"/>
      <c r="EL123" s="0"/>
      <c r="EM123" s="0"/>
      <c r="EN123" s="0"/>
      <c r="EO123" s="0"/>
      <c r="EP123" s="0"/>
      <c r="EQ123" s="0"/>
      <c r="ER123" s="0"/>
      <c r="ES123" s="0"/>
      <c r="ET123" s="0"/>
      <c r="EU123" s="0"/>
      <c r="EV123" s="0"/>
      <c r="EW123" s="0"/>
      <c r="EX123" s="0"/>
      <c r="EY123" s="0"/>
      <c r="EZ123" s="0"/>
      <c r="FA123" s="0"/>
      <c r="FB123" s="0"/>
      <c r="FC123" s="0"/>
      <c r="FD123" s="0"/>
      <c r="FE123" s="0"/>
      <c r="FF123" s="0"/>
      <c r="FG123" s="0"/>
      <c r="FH123" s="0"/>
      <c r="FI123" s="0"/>
      <c r="FJ123" s="0"/>
      <c r="FK123" s="0"/>
      <c r="FL123" s="0"/>
      <c r="FM123" s="0"/>
      <c r="FN123" s="0"/>
      <c r="FO123" s="0"/>
      <c r="FP123" s="0"/>
      <c r="FQ123" s="0"/>
      <c r="FR123" s="0"/>
      <c r="FS123" s="0"/>
      <c r="FT123" s="0"/>
      <c r="FU123" s="0"/>
      <c r="FV123" s="0"/>
      <c r="FW123" s="0"/>
      <c r="FX123" s="0"/>
      <c r="FY123" s="0"/>
      <c r="FZ123" s="0"/>
      <c r="GA123" s="0"/>
      <c r="GB123" s="0"/>
      <c r="GC123" s="0"/>
      <c r="GD123" s="0"/>
      <c r="GE123" s="0"/>
      <c r="GF123" s="0"/>
      <c r="GG123" s="0"/>
      <c r="GH123" s="0"/>
      <c r="GI123" s="0"/>
      <c r="GJ123" s="0"/>
      <c r="GK123" s="0"/>
      <c r="GL123" s="0"/>
      <c r="GM123" s="0"/>
      <c r="GN123" s="0"/>
      <c r="GO123" s="0"/>
      <c r="GP123" s="0"/>
      <c r="GQ123" s="0"/>
      <c r="GR123" s="0"/>
      <c r="GS123" s="0"/>
      <c r="GT123" s="0"/>
      <c r="GU123" s="0"/>
      <c r="GV123" s="0"/>
      <c r="GW123" s="0"/>
      <c r="GX123" s="0"/>
      <c r="GY123" s="0"/>
      <c r="GZ123" s="0"/>
      <c r="HA123" s="0"/>
      <c r="HB123" s="0"/>
      <c r="HC123" s="0"/>
      <c r="HD123" s="0"/>
      <c r="HE123" s="0"/>
      <c r="HF123" s="0"/>
      <c r="HG123" s="0"/>
      <c r="HH123" s="0"/>
      <c r="HI123" s="0"/>
      <c r="HJ123" s="0"/>
      <c r="HK123" s="0"/>
      <c r="HL123" s="0"/>
      <c r="HM123" s="0"/>
      <c r="HN123" s="0"/>
      <c r="HO123" s="0"/>
      <c r="HP123" s="0"/>
      <c r="HQ123" s="0"/>
      <c r="HR123" s="0"/>
      <c r="HS123" s="0"/>
      <c r="HT123" s="0"/>
      <c r="HU123" s="0"/>
      <c r="HV123" s="0"/>
      <c r="HW123" s="0"/>
      <c r="HX123" s="0"/>
      <c r="HY123" s="0"/>
      <c r="HZ123" s="0"/>
      <c r="IA123" s="0"/>
      <c r="IB123" s="0"/>
      <c r="IC123" s="0"/>
      <c r="ID123" s="0"/>
      <c r="IE123" s="0"/>
      <c r="IF123" s="0"/>
      <c r="IG123" s="0"/>
      <c r="IH123" s="0"/>
      <c r="II123" s="0"/>
      <c r="IJ123" s="0"/>
      <c r="IK123" s="0"/>
      <c r="IL123" s="0"/>
      <c r="IM123" s="0"/>
      <c r="IN123" s="0"/>
      <c r="IO123" s="0"/>
      <c r="IP123" s="0"/>
      <c r="IQ123" s="0"/>
      <c r="IR123" s="0"/>
      <c r="IS123" s="0"/>
      <c r="IT123" s="0"/>
      <c r="IU123" s="0"/>
      <c r="IV123" s="0"/>
      <c r="IW123" s="0"/>
      <c r="IX123" s="0"/>
      <c r="IY123" s="0"/>
      <c r="IZ123" s="0"/>
      <c r="JA123" s="0"/>
      <c r="JB123" s="0"/>
      <c r="JC123" s="0"/>
      <c r="JD123" s="0"/>
      <c r="JE123" s="0"/>
      <c r="JF123" s="0"/>
      <c r="JG123" s="0"/>
      <c r="JH123" s="0"/>
      <c r="JI123" s="0"/>
      <c r="JJ123" s="0"/>
      <c r="JK123" s="0"/>
      <c r="JL123" s="0"/>
      <c r="JM123" s="0"/>
      <c r="JN123" s="0"/>
      <c r="JO123" s="0"/>
      <c r="JP123" s="0"/>
      <c r="JQ123" s="0"/>
      <c r="JR123" s="0"/>
      <c r="JS123" s="0"/>
      <c r="JT123" s="0"/>
      <c r="JU123" s="0"/>
      <c r="JV123" s="0"/>
      <c r="JW123" s="0"/>
      <c r="JX123" s="0"/>
      <c r="JY123" s="0"/>
      <c r="JZ123" s="0"/>
      <c r="KA123" s="0"/>
      <c r="KB123" s="0"/>
      <c r="KC123" s="0"/>
      <c r="KD123" s="0"/>
      <c r="KE123" s="0"/>
      <c r="KF123" s="0"/>
      <c r="KG123" s="0"/>
      <c r="KH123" s="0"/>
      <c r="KI123" s="0"/>
      <c r="KJ123" s="0"/>
      <c r="KK123" s="0"/>
      <c r="KL123" s="0"/>
      <c r="KM123" s="0"/>
      <c r="KN123" s="0"/>
      <c r="KO123" s="0"/>
      <c r="KP123" s="0"/>
      <c r="KQ123" s="0"/>
      <c r="KR123" s="0"/>
      <c r="KS123" s="0"/>
      <c r="KT123" s="0"/>
      <c r="KU123" s="0"/>
      <c r="KV123" s="0"/>
      <c r="KW123" s="0"/>
      <c r="KX123" s="0"/>
      <c r="KY123" s="0"/>
      <c r="KZ123" s="0"/>
      <c r="LA123" s="0"/>
      <c r="LB123" s="0"/>
      <c r="LC123" s="0"/>
      <c r="LD123" s="0"/>
      <c r="LE123" s="0"/>
      <c r="LF123" s="0"/>
      <c r="LG123" s="0"/>
      <c r="LH123" s="0"/>
      <c r="LI123" s="0"/>
      <c r="LJ123" s="0"/>
      <c r="LK123" s="0"/>
      <c r="LL123" s="0"/>
      <c r="LM123" s="0"/>
      <c r="LN123" s="0"/>
      <c r="LO123" s="0"/>
      <c r="LP123" s="0"/>
      <c r="LQ123" s="0"/>
      <c r="LR123" s="0"/>
      <c r="LS123" s="0"/>
      <c r="LT123" s="0"/>
      <c r="LU123" s="0"/>
      <c r="LV123" s="0"/>
      <c r="LW123" s="0"/>
      <c r="LX123" s="0"/>
      <c r="LY123" s="0"/>
      <c r="LZ123" s="0"/>
      <c r="MA123" s="0"/>
      <c r="MB123" s="0"/>
      <c r="MC123" s="0"/>
      <c r="MD123" s="0"/>
      <c r="ME123" s="0"/>
      <c r="MF123" s="0"/>
      <c r="MG123" s="0"/>
      <c r="MH123" s="0"/>
      <c r="MI123" s="0"/>
      <c r="MJ123" s="0"/>
      <c r="MK123" s="0"/>
      <c r="ML123" s="0"/>
      <c r="MM123" s="0"/>
      <c r="MN123" s="0"/>
      <c r="MO123" s="0"/>
      <c r="MP123" s="0"/>
      <c r="MQ123" s="0"/>
      <c r="MR123" s="0"/>
      <c r="MS123" s="0"/>
      <c r="MT123" s="0"/>
      <c r="MU123" s="0"/>
      <c r="MV123" s="0"/>
      <c r="MW123" s="0"/>
      <c r="MX123" s="0"/>
      <c r="MY123" s="0"/>
      <c r="MZ123" s="0"/>
      <c r="NA123" s="0"/>
      <c r="NB123" s="0"/>
      <c r="NC123" s="0"/>
      <c r="ND123" s="0"/>
      <c r="NE123" s="0"/>
      <c r="NF123" s="0"/>
      <c r="NG123" s="0"/>
      <c r="NH123" s="0"/>
      <c r="NI123" s="0"/>
      <c r="NJ123" s="0"/>
      <c r="NK123" s="0"/>
      <c r="NL123" s="0"/>
      <c r="NM123" s="0"/>
      <c r="NN123" s="0"/>
      <c r="NO123" s="0"/>
      <c r="NP123" s="0"/>
      <c r="NQ123" s="0"/>
      <c r="NR123" s="0"/>
      <c r="NS123" s="0"/>
      <c r="NT123" s="0"/>
      <c r="NU123" s="0"/>
      <c r="NV123" s="0"/>
      <c r="NW123" s="0"/>
      <c r="NX123" s="0"/>
      <c r="NY123" s="0"/>
      <c r="NZ123" s="0"/>
      <c r="OA123" s="0"/>
      <c r="OB123" s="0"/>
      <c r="OC123" s="0"/>
      <c r="OD123" s="0"/>
      <c r="OE123" s="0"/>
      <c r="OF123" s="0"/>
      <c r="OG123" s="0"/>
      <c r="OH123" s="0"/>
      <c r="OI123" s="0"/>
      <c r="OJ123" s="0"/>
      <c r="OK123" s="0"/>
      <c r="OL123" s="0"/>
      <c r="OM123" s="0"/>
      <c r="ON123" s="0"/>
      <c r="OO123" s="0"/>
      <c r="OP123" s="0"/>
      <c r="OQ123" s="0"/>
      <c r="OR123" s="0"/>
      <c r="OS123" s="0"/>
      <c r="OT123" s="0"/>
      <c r="OU123" s="0"/>
      <c r="OV123" s="0"/>
      <c r="OW123" s="0"/>
      <c r="OX123" s="0"/>
      <c r="OY123" s="0"/>
      <c r="OZ123" s="0"/>
      <c r="PA123" s="0"/>
      <c r="PB123" s="0"/>
      <c r="PC123" s="0"/>
      <c r="PD123" s="0"/>
      <c r="PE123" s="0"/>
      <c r="PF123" s="0"/>
      <c r="PG123" s="0"/>
      <c r="PH123" s="0"/>
      <c r="PI123" s="0"/>
      <c r="PJ123" s="0"/>
      <c r="PK123" s="0"/>
      <c r="PL123" s="0"/>
      <c r="PM123" s="0"/>
      <c r="PN123" s="0"/>
      <c r="PO123" s="0"/>
      <c r="PP123" s="0"/>
      <c r="PQ123" s="0"/>
      <c r="PR123" s="0"/>
      <c r="PS123" s="0"/>
      <c r="PT123" s="0"/>
      <c r="PU123" s="0"/>
      <c r="PV123" s="0"/>
      <c r="PW123" s="0"/>
      <c r="PX123" s="0"/>
      <c r="PY123" s="0"/>
      <c r="PZ123" s="0"/>
      <c r="QA123" s="0"/>
      <c r="QB123" s="0"/>
      <c r="QC123" s="0"/>
      <c r="QD123" s="0"/>
      <c r="QE123" s="0"/>
      <c r="QF123" s="0"/>
      <c r="QG123" s="0"/>
      <c r="QH123" s="0"/>
      <c r="QI123" s="0"/>
      <c r="QJ123" s="0"/>
      <c r="QK123" s="0"/>
      <c r="QL123" s="0"/>
      <c r="QM123" s="0"/>
      <c r="QN123" s="0"/>
      <c r="QO123" s="0"/>
      <c r="QP123" s="0"/>
      <c r="QQ123" s="0"/>
      <c r="QR123" s="0"/>
      <c r="QS123" s="0"/>
      <c r="QT123" s="0"/>
      <c r="QU123" s="0"/>
      <c r="QV123" s="0"/>
      <c r="QW123" s="0"/>
      <c r="QX123" s="0"/>
      <c r="QY123" s="0"/>
      <c r="QZ123" s="0"/>
      <c r="RA123" s="0"/>
      <c r="RB123" s="0"/>
      <c r="RC123" s="0"/>
      <c r="RD123" s="0"/>
      <c r="RE123" s="0"/>
      <c r="RF123" s="0"/>
      <c r="RG123" s="0"/>
      <c r="RH123" s="0"/>
      <c r="RI123" s="0"/>
      <c r="RJ123" s="0"/>
      <c r="RK123" s="0"/>
      <c r="RL123" s="0"/>
      <c r="RM123" s="0"/>
      <c r="RN123" s="0"/>
      <c r="RO123" s="0"/>
      <c r="RP123" s="0"/>
      <c r="RQ123" s="0"/>
      <c r="RR123" s="0"/>
      <c r="RS123" s="0"/>
      <c r="RT123" s="0"/>
      <c r="RU123" s="0"/>
      <c r="RV123" s="0"/>
      <c r="RW123" s="0"/>
      <c r="RX123" s="0"/>
      <c r="RY123" s="0"/>
      <c r="RZ123" s="0"/>
      <c r="SA123" s="0"/>
      <c r="SB123" s="0"/>
      <c r="SC123" s="0"/>
      <c r="SD123" s="0"/>
      <c r="SE123" s="0"/>
      <c r="SF123" s="0"/>
      <c r="SG123" s="0"/>
      <c r="SH123" s="0"/>
      <c r="SI123" s="0"/>
      <c r="SJ123" s="0"/>
      <c r="SK123" s="0"/>
      <c r="SL123" s="0"/>
      <c r="SM123" s="0"/>
      <c r="SN123" s="0"/>
      <c r="SO123" s="0"/>
      <c r="SP123" s="0"/>
      <c r="SQ123" s="0"/>
      <c r="SR123" s="0"/>
      <c r="SS123" s="0"/>
      <c r="ST123" s="0"/>
      <c r="SU123" s="0"/>
      <c r="SV123" s="0"/>
      <c r="SW123" s="0"/>
      <c r="SX123" s="0"/>
      <c r="SY123" s="0"/>
      <c r="SZ123" s="0"/>
      <c r="TA123" s="0"/>
      <c r="TB123" s="0"/>
      <c r="TC123" s="0"/>
      <c r="TD123" s="0"/>
      <c r="TE123" s="0"/>
      <c r="TF123" s="0"/>
      <c r="TG123" s="0"/>
      <c r="TH123" s="0"/>
      <c r="TI123" s="0"/>
      <c r="TJ123" s="0"/>
      <c r="TK123" s="0"/>
      <c r="TL123" s="0"/>
      <c r="TM123" s="0"/>
      <c r="TN123" s="0"/>
      <c r="TO123" s="0"/>
      <c r="TP123" s="0"/>
      <c r="TQ123" s="0"/>
      <c r="TR123" s="0"/>
      <c r="TS123" s="0"/>
      <c r="TT123" s="0"/>
      <c r="TU123" s="0"/>
      <c r="TV123" s="0"/>
      <c r="TW123" s="0"/>
      <c r="TX123" s="0"/>
      <c r="TY123" s="0"/>
      <c r="TZ123" s="0"/>
      <c r="UA123" s="0"/>
      <c r="UB123" s="0"/>
      <c r="UC123" s="0"/>
      <c r="UD123" s="0"/>
      <c r="UE123" s="0"/>
      <c r="UF123" s="0"/>
      <c r="UG123" s="0"/>
      <c r="UH123" s="0"/>
      <c r="UI123" s="0"/>
      <c r="UJ123" s="0"/>
      <c r="UK123" s="0"/>
      <c r="UL123" s="0"/>
      <c r="UM123" s="0"/>
      <c r="UN123" s="0"/>
      <c r="UO123" s="0"/>
      <c r="UP123" s="0"/>
      <c r="UQ123" s="0"/>
      <c r="UR123" s="0"/>
      <c r="US123" s="0"/>
      <c r="UT123" s="0"/>
      <c r="UU123" s="0"/>
      <c r="UV123" s="0"/>
      <c r="UW123" s="0"/>
      <c r="UX123" s="0"/>
      <c r="UY123" s="0"/>
      <c r="UZ123" s="0"/>
      <c r="VA123" s="0"/>
      <c r="VB123" s="0"/>
      <c r="VC123" s="0"/>
      <c r="VD123" s="0"/>
      <c r="VE123" s="0"/>
      <c r="VF123" s="0"/>
      <c r="VG123" s="0"/>
      <c r="VH123" s="0"/>
      <c r="VI123" s="0"/>
      <c r="VJ123" s="0"/>
      <c r="VK123" s="0"/>
      <c r="VL123" s="0"/>
      <c r="VM123" s="0"/>
      <c r="VN123" s="0"/>
      <c r="VO123" s="0"/>
      <c r="VP123" s="0"/>
      <c r="VQ123" s="0"/>
      <c r="VR123" s="0"/>
      <c r="VS123" s="0"/>
      <c r="VT123" s="0"/>
      <c r="VU123" s="0"/>
      <c r="VV123" s="0"/>
      <c r="VW123" s="0"/>
      <c r="VX123" s="0"/>
      <c r="VY123" s="0"/>
      <c r="VZ123" s="0"/>
      <c r="WA123" s="0"/>
      <c r="WB123" s="0"/>
      <c r="WC123" s="0"/>
      <c r="WD123" s="0"/>
      <c r="WE123" s="0"/>
      <c r="WF123" s="0"/>
      <c r="WG123" s="0"/>
      <c r="WH123" s="0"/>
      <c r="WI123" s="0"/>
      <c r="WJ123" s="0"/>
      <c r="WK123" s="0"/>
      <c r="WL123" s="0"/>
      <c r="WM123" s="0"/>
      <c r="WN123" s="0"/>
      <c r="WO123" s="0"/>
      <c r="WP123" s="0"/>
      <c r="WQ123" s="0"/>
      <c r="WR123" s="0"/>
      <c r="WS123" s="0"/>
      <c r="WT123" s="0"/>
      <c r="WU123" s="0"/>
      <c r="WV123" s="0"/>
      <c r="WW123" s="0"/>
      <c r="WX123" s="0"/>
      <c r="WY123" s="0"/>
      <c r="WZ123" s="0"/>
      <c r="XA123" s="0"/>
      <c r="XB123" s="0"/>
      <c r="XC123" s="0"/>
      <c r="XD123" s="0"/>
      <c r="XE123" s="0"/>
      <c r="XF123" s="0"/>
      <c r="XG123" s="0"/>
      <c r="XH123" s="0"/>
      <c r="XI123" s="0"/>
      <c r="XJ123" s="0"/>
      <c r="XK123" s="0"/>
      <c r="XL123" s="0"/>
      <c r="XM123" s="0"/>
      <c r="XN123" s="0"/>
      <c r="XO123" s="0"/>
      <c r="XP123" s="0"/>
      <c r="XQ123" s="0"/>
      <c r="XR123" s="0"/>
      <c r="XS123" s="0"/>
      <c r="XT123" s="0"/>
      <c r="XU123" s="0"/>
      <c r="XV123" s="0"/>
      <c r="XW123" s="0"/>
      <c r="XX123" s="0"/>
      <c r="XY123" s="0"/>
      <c r="XZ123" s="0"/>
      <c r="YA123" s="0"/>
      <c r="YB123" s="0"/>
      <c r="YC123" s="0"/>
      <c r="YD123" s="0"/>
      <c r="YE123" s="0"/>
      <c r="YF123" s="0"/>
      <c r="YG123" s="0"/>
      <c r="YH123" s="0"/>
      <c r="YI123" s="0"/>
      <c r="YJ123" s="0"/>
      <c r="YK123" s="0"/>
      <c r="YL123" s="0"/>
      <c r="YM123" s="0"/>
      <c r="YN123" s="0"/>
      <c r="YO123" s="0"/>
      <c r="YP123" s="0"/>
      <c r="YQ123" s="0"/>
      <c r="YR123" s="0"/>
      <c r="YS123" s="0"/>
      <c r="YT123" s="0"/>
      <c r="YU123" s="0"/>
      <c r="YV123" s="0"/>
      <c r="YW123" s="0"/>
      <c r="YX123" s="0"/>
      <c r="YY123" s="0"/>
      <c r="YZ123" s="0"/>
      <c r="ZA123" s="0"/>
      <c r="ZB123" s="0"/>
      <c r="ZC123" s="0"/>
      <c r="ZD123" s="0"/>
      <c r="ZE123" s="0"/>
      <c r="ZF123" s="0"/>
      <c r="ZG123" s="0"/>
      <c r="ZH123" s="0"/>
      <c r="ZI123" s="0"/>
      <c r="ZJ123" s="0"/>
      <c r="ZK123" s="0"/>
      <c r="ZL123" s="0"/>
      <c r="ZM123" s="0"/>
      <c r="ZN123" s="0"/>
      <c r="ZO123" s="0"/>
      <c r="ZP123" s="0"/>
      <c r="ZQ123" s="0"/>
      <c r="ZR123" s="0"/>
      <c r="ZS123" s="0"/>
      <c r="ZT123" s="0"/>
      <c r="ZU123" s="0"/>
      <c r="ZV123" s="0"/>
      <c r="ZW123" s="0"/>
      <c r="ZX123" s="0"/>
      <c r="ZY123" s="0"/>
      <c r="ZZ123" s="0"/>
      <c r="AAA123" s="0"/>
      <c r="AAB123" s="0"/>
      <c r="AAC123" s="0"/>
      <c r="AAD123" s="0"/>
      <c r="AAE123" s="0"/>
      <c r="AAF123" s="0"/>
      <c r="AAG123" s="0"/>
      <c r="AAH123" s="0"/>
      <c r="AAI123" s="0"/>
      <c r="AAJ123" s="0"/>
      <c r="AAK123" s="0"/>
      <c r="AAL123" s="0"/>
      <c r="AAM123" s="0"/>
      <c r="AAN123" s="0"/>
      <c r="AAO123" s="0"/>
      <c r="AAP123" s="0"/>
      <c r="AAQ123" s="0"/>
      <c r="AAR123" s="0"/>
      <c r="AAS123" s="0"/>
      <c r="AAT123" s="0"/>
      <c r="AAU123" s="0"/>
      <c r="AAV123" s="0"/>
      <c r="AAW123" s="0"/>
      <c r="AAX123" s="0"/>
      <c r="AAY123" s="0"/>
      <c r="AAZ123" s="0"/>
      <c r="ABA123" s="0"/>
      <c r="ABB123" s="0"/>
      <c r="ABC123" s="0"/>
      <c r="ABD123" s="0"/>
      <c r="ABE123" s="0"/>
      <c r="ABF123" s="0"/>
      <c r="ABG123" s="0"/>
      <c r="ABH123" s="0"/>
      <c r="ABI123" s="0"/>
      <c r="ABJ123" s="0"/>
      <c r="ABK123" s="0"/>
      <c r="ABL123" s="0"/>
      <c r="ABM123" s="0"/>
      <c r="ABN123" s="0"/>
      <c r="ABO123" s="0"/>
      <c r="ABP123" s="0"/>
      <c r="ABQ123" s="0"/>
      <c r="ABR123" s="0"/>
      <c r="ABS123" s="0"/>
      <c r="ABT123" s="0"/>
      <c r="ABU123" s="0"/>
      <c r="ABV123" s="0"/>
      <c r="ABW123" s="0"/>
      <c r="ABX123" s="0"/>
      <c r="ABY123" s="0"/>
      <c r="ABZ123" s="0"/>
      <c r="ACA123" s="0"/>
      <c r="ACB123" s="0"/>
      <c r="ACC123" s="0"/>
      <c r="ACD123" s="0"/>
      <c r="ACE123" s="0"/>
      <c r="ACF123" s="0"/>
      <c r="ACG123" s="0"/>
      <c r="ACH123" s="0"/>
      <c r="ACI123" s="0"/>
      <c r="ACJ123" s="0"/>
      <c r="ACK123" s="0"/>
      <c r="ACL123" s="0"/>
      <c r="ACM123" s="0"/>
      <c r="ACN123" s="0"/>
      <c r="ACO123" s="0"/>
      <c r="ACP123" s="0"/>
      <c r="ACQ123" s="0"/>
      <c r="ACR123" s="0"/>
      <c r="ACS123" s="0"/>
      <c r="ACT123" s="0"/>
      <c r="ACU123" s="0"/>
      <c r="ACV123" s="0"/>
      <c r="ACW123" s="0"/>
      <c r="ACX123" s="0"/>
      <c r="ACY123" s="0"/>
      <c r="ACZ123" s="0"/>
      <c r="ADA123" s="0"/>
      <c r="ADB123" s="0"/>
      <c r="ADC123" s="0"/>
      <c r="ADD123" s="0"/>
      <c r="ADE123" s="0"/>
      <c r="ADF123" s="0"/>
      <c r="ADG123" s="0"/>
      <c r="ADH123" s="0"/>
      <c r="ADI123" s="0"/>
      <c r="ADJ123" s="0"/>
      <c r="ADK123" s="0"/>
      <c r="ADL123" s="0"/>
      <c r="ADM123" s="0"/>
      <c r="ADN123" s="0"/>
      <c r="ADO123" s="0"/>
      <c r="ADP123" s="0"/>
      <c r="ADQ123" s="0"/>
      <c r="ADR123" s="0"/>
      <c r="ADS123" s="0"/>
      <c r="ADT123" s="0"/>
      <c r="ADU123" s="0"/>
      <c r="ADV123" s="0"/>
      <c r="ADW123" s="0"/>
      <c r="ADX123" s="0"/>
      <c r="ADY123" s="0"/>
      <c r="ADZ123" s="0"/>
      <c r="AEA123" s="0"/>
      <c r="AEB123" s="0"/>
      <c r="AEC123" s="0"/>
      <c r="AED123" s="0"/>
      <c r="AEE123" s="0"/>
      <c r="AEF123" s="0"/>
      <c r="AEG123" s="0"/>
      <c r="AEH123" s="0"/>
      <c r="AEI123" s="0"/>
      <c r="AEJ123" s="0"/>
      <c r="AEK123" s="0"/>
      <c r="AEL123" s="0"/>
      <c r="AEM123" s="0"/>
      <c r="AEN123" s="0"/>
      <c r="AEO123" s="0"/>
      <c r="AEP123" s="0"/>
      <c r="AEQ123" s="0"/>
      <c r="AER123" s="0"/>
      <c r="AES123" s="0"/>
      <c r="AET123" s="0"/>
      <c r="AEU123" s="0"/>
      <c r="AEV123" s="0"/>
      <c r="AEW123" s="0"/>
      <c r="AEX123" s="0"/>
      <c r="AEY123" s="0"/>
      <c r="AEZ123" s="0"/>
      <c r="AFA123" s="0"/>
      <c r="AFB123" s="0"/>
      <c r="AFC123" s="0"/>
      <c r="AFD123" s="0"/>
      <c r="AFE123" s="0"/>
      <c r="AFF123" s="0"/>
      <c r="AFG123" s="0"/>
      <c r="AFH123" s="0"/>
      <c r="AFI123" s="0"/>
      <c r="AFJ123" s="0"/>
      <c r="AFK123" s="0"/>
      <c r="AFL123" s="0"/>
      <c r="AFM123" s="0"/>
      <c r="AFN123" s="0"/>
      <c r="AFO123" s="0"/>
      <c r="AFP123" s="0"/>
      <c r="AFQ123" s="0"/>
      <c r="AFR123" s="0"/>
      <c r="AFS123" s="0"/>
      <c r="AFT123" s="0"/>
      <c r="AFU123" s="0"/>
      <c r="AFV123" s="0"/>
      <c r="AFW123" s="0"/>
      <c r="AFX123" s="0"/>
      <c r="AFY123" s="0"/>
      <c r="AFZ123" s="0"/>
      <c r="AGA123" s="0"/>
      <c r="AGB123" s="0"/>
      <c r="AGC123" s="0"/>
      <c r="AGD123" s="0"/>
      <c r="AGE123" s="0"/>
      <c r="AGF123" s="0"/>
      <c r="AGG123" s="0"/>
      <c r="AGH123" s="0"/>
      <c r="AGI123" s="0"/>
      <c r="AGJ123" s="0"/>
      <c r="AGK123" s="0"/>
      <c r="AGL123" s="0"/>
      <c r="AGM123" s="0"/>
      <c r="AGN123" s="0"/>
      <c r="AGO123" s="0"/>
      <c r="AGP123" s="0"/>
      <c r="AGQ123" s="0"/>
      <c r="AGR123" s="0"/>
      <c r="AGS123" s="0"/>
      <c r="AGT123" s="0"/>
      <c r="AGU123" s="0"/>
      <c r="AGV123" s="0"/>
      <c r="AGW123" s="0"/>
      <c r="AGX123" s="0"/>
      <c r="AGY123" s="0"/>
      <c r="AGZ123" s="0"/>
      <c r="AHA123" s="0"/>
      <c r="AHB123" s="0"/>
      <c r="AHC123" s="0"/>
      <c r="AHD123" s="0"/>
      <c r="AHE123" s="0"/>
      <c r="AHF123" s="0"/>
      <c r="AHG123" s="0"/>
      <c r="AHH123" s="0"/>
      <c r="AHI123" s="0"/>
      <c r="AHJ123" s="0"/>
      <c r="AHK123" s="0"/>
      <c r="AHL123" s="0"/>
      <c r="AHM123" s="0"/>
      <c r="AHN123" s="0"/>
      <c r="AHO123" s="0"/>
      <c r="AHP123" s="0"/>
      <c r="AHQ123" s="0"/>
      <c r="AHR123" s="0"/>
      <c r="AHS123" s="0"/>
      <c r="AHT123" s="0"/>
      <c r="AHU123" s="0"/>
      <c r="AHV123" s="0"/>
      <c r="AHW123" s="0"/>
      <c r="AHX123" s="0"/>
      <c r="AHY123" s="0"/>
      <c r="AHZ123" s="0"/>
      <c r="AIA123" s="0"/>
      <c r="AIB123" s="0"/>
      <c r="AIC123" s="0"/>
      <c r="AID123" s="0"/>
      <c r="AIE123" s="0"/>
      <c r="AIF123" s="0"/>
      <c r="AIG123" s="0"/>
      <c r="AIH123" s="0"/>
      <c r="AII123" s="0"/>
      <c r="AIJ123" s="0"/>
      <c r="AIK123" s="0"/>
      <c r="AIL123" s="0"/>
      <c r="AIM123" s="0"/>
      <c r="AIN123" s="0"/>
      <c r="AIO123" s="0"/>
      <c r="AIP123" s="0"/>
      <c r="AIQ123" s="0"/>
      <c r="AIR123" s="0"/>
      <c r="AIS123" s="0"/>
      <c r="AIT123" s="0"/>
      <c r="AIU123" s="0"/>
      <c r="AIV123" s="0"/>
      <c r="AIW123" s="0"/>
      <c r="AIX123" s="0"/>
      <c r="AIY123" s="0"/>
      <c r="AIZ123" s="0"/>
      <c r="AJA123" s="0"/>
      <c r="AJB123" s="0"/>
      <c r="AJC123" s="0"/>
      <c r="AJD123" s="0"/>
      <c r="AJE123" s="0"/>
      <c r="AJF123" s="0"/>
      <c r="AJG123" s="0"/>
      <c r="AJH123" s="0"/>
      <c r="AJI123" s="0"/>
      <c r="AJJ123" s="0"/>
      <c r="AJK123" s="0"/>
      <c r="AJL123" s="0"/>
      <c r="AJM123" s="0"/>
      <c r="AJN123" s="0"/>
      <c r="AJO123" s="0"/>
      <c r="AJP123" s="0"/>
      <c r="AJQ123" s="0"/>
      <c r="AJR123" s="0"/>
      <c r="AJS123" s="0"/>
      <c r="AJT123" s="0"/>
      <c r="AJU123" s="0"/>
      <c r="AJV123" s="0"/>
      <c r="AJW123" s="0"/>
      <c r="AJX123" s="0"/>
      <c r="AJY123" s="0"/>
      <c r="AJZ123" s="0"/>
      <c r="AKA123" s="0"/>
      <c r="AKB123" s="0"/>
      <c r="AKC123" s="0"/>
      <c r="AKD123" s="0"/>
      <c r="AKE123" s="0"/>
      <c r="AKF123" s="0"/>
      <c r="AKG123" s="0"/>
      <c r="AKH123" s="0"/>
      <c r="AKI123" s="0"/>
      <c r="AKJ123" s="0"/>
      <c r="AKK123" s="0"/>
      <c r="AKL123" s="0"/>
      <c r="AKM123" s="0"/>
      <c r="AKN123" s="0"/>
      <c r="AKO123" s="0"/>
      <c r="AKP123" s="0"/>
      <c r="AKQ123" s="0"/>
      <c r="AKR123" s="0"/>
      <c r="AKS123" s="0"/>
      <c r="AKT123" s="0"/>
      <c r="AKU123" s="0"/>
      <c r="AKV123" s="0"/>
      <c r="AKW123" s="0"/>
      <c r="AKX123" s="0"/>
      <c r="AKY123" s="0"/>
      <c r="AKZ123" s="0"/>
      <c r="ALA123" s="0"/>
      <c r="ALB123" s="0"/>
      <c r="ALC123" s="0"/>
      <c r="ALD123" s="0"/>
      <c r="ALE123" s="0"/>
      <c r="ALF123" s="0"/>
      <c r="ALG123" s="0"/>
      <c r="ALH123" s="0"/>
      <c r="ALI123" s="0"/>
      <c r="ALJ123" s="0"/>
      <c r="ALK123" s="0"/>
      <c r="ALL123" s="0"/>
      <c r="ALM123" s="0"/>
      <c r="ALN123" s="0"/>
      <c r="ALO123" s="0"/>
      <c r="ALP123" s="0"/>
      <c r="ALQ123" s="0"/>
      <c r="ALR123" s="0"/>
      <c r="ALS123" s="0"/>
      <c r="ALT123" s="0"/>
      <c r="ALU123" s="0"/>
      <c r="ALV123" s="0"/>
      <c r="ALW123" s="0"/>
      <c r="ALX123" s="0"/>
      <c r="ALY123" s="0"/>
      <c r="ALZ123" s="0"/>
      <c r="AMA123" s="0"/>
      <c r="AMB123" s="0"/>
      <c r="AMC123" s="0"/>
      <c r="AMD123" s="0"/>
      <c r="AME123" s="0"/>
      <c r="AMF123" s="0"/>
      <c r="AMG123" s="0"/>
      <c r="AMH123" s="0"/>
      <c r="AMI123" s="0"/>
      <c r="AMJ123" s="0"/>
    </row>
    <row r="124" customFormat="false" ht="15.75" hidden="false" customHeight="false" outlineLevel="0" collapsed="false">
      <c r="A124" s="137" t="s">
        <v>2402</v>
      </c>
      <c r="B124" s="98" t="s">
        <v>2403</v>
      </c>
      <c r="C124" s="98" t="s">
        <v>166</v>
      </c>
      <c r="D124" s="98" t="s">
        <v>47</v>
      </c>
      <c r="E124" s="98" t="n">
        <v>17647</v>
      </c>
      <c r="F124" s="98" t="n">
        <v>2</v>
      </c>
      <c r="G124" s="98" t="n">
        <v>3853.5</v>
      </c>
      <c r="H124" s="98" t="n">
        <f aca="false">G124*F124</f>
        <v>7707</v>
      </c>
      <c r="I124" s="101" t="s">
        <v>2404</v>
      </c>
      <c r="J124" s="102" t="n">
        <v>7707</v>
      </c>
      <c r="K124" s="98" t="n">
        <f aca="false">H124+H125-J124-J125</f>
        <v>500</v>
      </c>
      <c r="L124" s="98"/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0"/>
      <c r="BD124" s="0"/>
      <c r="BE124" s="0"/>
      <c r="BF124" s="0"/>
      <c r="BG124" s="0"/>
      <c r="BH124" s="0"/>
      <c r="BI124" s="0"/>
      <c r="BJ124" s="0"/>
      <c r="BK124" s="0"/>
      <c r="BL124" s="0"/>
      <c r="BM124" s="0"/>
      <c r="BN124" s="0"/>
      <c r="BO124" s="0"/>
      <c r="BP124" s="0"/>
      <c r="BQ124" s="0"/>
      <c r="BR124" s="0"/>
      <c r="BS124" s="0"/>
      <c r="BT124" s="0"/>
      <c r="BU124" s="0"/>
      <c r="BV124" s="0"/>
      <c r="BW124" s="0"/>
      <c r="BX124" s="0"/>
      <c r="BY124" s="0"/>
      <c r="BZ124" s="0"/>
      <c r="CA124" s="0"/>
      <c r="CB124" s="0"/>
      <c r="CC124" s="0"/>
      <c r="CD124" s="0"/>
      <c r="CE124" s="0"/>
      <c r="CF124" s="0"/>
      <c r="CG124" s="0"/>
      <c r="CH124" s="0"/>
      <c r="CI124" s="0"/>
      <c r="CJ124" s="0"/>
      <c r="CK124" s="0"/>
      <c r="CL124" s="0"/>
      <c r="CM124" s="0"/>
      <c r="CN124" s="0"/>
      <c r="CO124" s="0"/>
      <c r="CP124" s="0"/>
      <c r="CQ124" s="0"/>
      <c r="CR124" s="0"/>
      <c r="CS124" s="0"/>
      <c r="CT124" s="0"/>
      <c r="CU124" s="0"/>
      <c r="CV124" s="0"/>
      <c r="CW124" s="0"/>
      <c r="CX124" s="0"/>
      <c r="CY124" s="0"/>
      <c r="CZ124" s="0"/>
      <c r="DA124" s="0"/>
      <c r="DB124" s="0"/>
      <c r="DC124" s="0"/>
      <c r="DD124" s="0"/>
      <c r="DE124" s="0"/>
      <c r="DF124" s="0"/>
      <c r="DG124" s="0"/>
      <c r="DH124" s="0"/>
      <c r="DI124" s="0"/>
      <c r="DJ124" s="0"/>
      <c r="DK124" s="0"/>
      <c r="DL124" s="0"/>
      <c r="DM124" s="0"/>
      <c r="DN124" s="0"/>
      <c r="DO124" s="0"/>
      <c r="DP124" s="0"/>
      <c r="DQ124" s="0"/>
      <c r="DR124" s="0"/>
      <c r="DS124" s="0"/>
      <c r="DT124" s="0"/>
      <c r="DU124" s="0"/>
      <c r="DV124" s="0"/>
      <c r="DW124" s="0"/>
      <c r="DX124" s="0"/>
      <c r="DY124" s="0"/>
      <c r="DZ124" s="0"/>
      <c r="EA124" s="0"/>
      <c r="EB124" s="0"/>
      <c r="EC124" s="0"/>
      <c r="ED124" s="0"/>
      <c r="EE124" s="0"/>
      <c r="EF124" s="0"/>
      <c r="EG124" s="0"/>
      <c r="EH124" s="0"/>
      <c r="EI124" s="0"/>
      <c r="EJ124" s="0"/>
      <c r="EK124" s="0"/>
      <c r="EL124" s="0"/>
      <c r="EM124" s="0"/>
      <c r="EN124" s="0"/>
      <c r="EO124" s="0"/>
      <c r="EP124" s="0"/>
      <c r="EQ124" s="0"/>
      <c r="ER124" s="0"/>
      <c r="ES124" s="0"/>
      <c r="ET124" s="0"/>
      <c r="EU124" s="0"/>
      <c r="EV124" s="0"/>
      <c r="EW124" s="0"/>
      <c r="EX124" s="0"/>
      <c r="EY124" s="0"/>
      <c r="EZ124" s="0"/>
      <c r="FA124" s="0"/>
      <c r="FB124" s="0"/>
      <c r="FC124" s="0"/>
      <c r="FD124" s="0"/>
      <c r="FE124" s="0"/>
      <c r="FF124" s="0"/>
      <c r="FG124" s="0"/>
      <c r="FH124" s="0"/>
      <c r="FI124" s="0"/>
      <c r="FJ124" s="0"/>
      <c r="FK124" s="0"/>
      <c r="FL124" s="0"/>
      <c r="FM124" s="0"/>
      <c r="FN124" s="0"/>
      <c r="FO124" s="0"/>
      <c r="FP124" s="0"/>
      <c r="FQ124" s="0"/>
      <c r="FR124" s="0"/>
      <c r="FS124" s="0"/>
      <c r="FT124" s="0"/>
      <c r="FU124" s="0"/>
      <c r="FV124" s="0"/>
      <c r="FW124" s="0"/>
      <c r="FX124" s="0"/>
      <c r="FY124" s="0"/>
      <c r="FZ124" s="0"/>
      <c r="GA124" s="0"/>
      <c r="GB124" s="0"/>
      <c r="GC124" s="0"/>
      <c r="GD124" s="0"/>
      <c r="GE124" s="0"/>
      <c r="GF124" s="0"/>
      <c r="GG124" s="0"/>
      <c r="GH124" s="0"/>
      <c r="GI124" s="0"/>
      <c r="GJ124" s="0"/>
      <c r="GK124" s="0"/>
      <c r="GL124" s="0"/>
      <c r="GM124" s="0"/>
      <c r="GN124" s="0"/>
      <c r="GO124" s="0"/>
      <c r="GP124" s="0"/>
      <c r="GQ124" s="0"/>
      <c r="GR124" s="0"/>
      <c r="GS124" s="0"/>
      <c r="GT124" s="0"/>
      <c r="GU124" s="0"/>
      <c r="GV124" s="0"/>
      <c r="GW124" s="0"/>
      <c r="GX124" s="0"/>
      <c r="GY124" s="0"/>
      <c r="GZ124" s="0"/>
      <c r="HA124" s="0"/>
      <c r="HB124" s="0"/>
      <c r="HC124" s="0"/>
      <c r="HD124" s="0"/>
      <c r="HE124" s="0"/>
      <c r="HF124" s="0"/>
      <c r="HG124" s="0"/>
      <c r="HH124" s="0"/>
      <c r="HI124" s="0"/>
      <c r="HJ124" s="0"/>
      <c r="HK124" s="0"/>
      <c r="HL124" s="0"/>
      <c r="HM124" s="0"/>
      <c r="HN124" s="0"/>
      <c r="HO124" s="0"/>
      <c r="HP124" s="0"/>
      <c r="HQ124" s="0"/>
      <c r="HR124" s="0"/>
      <c r="HS124" s="0"/>
      <c r="HT124" s="0"/>
      <c r="HU124" s="0"/>
      <c r="HV124" s="0"/>
      <c r="HW124" s="0"/>
      <c r="HX124" s="0"/>
      <c r="HY124" s="0"/>
      <c r="HZ124" s="0"/>
      <c r="IA124" s="0"/>
      <c r="IB124" s="0"/>
      <c r="IC124" s="0"/>
      <c r="ID124" s="0"/>
      <c r="IE124" s="0"/>
      <c r="IF124" s="0"/>
      <c r="IG124" s="0"/>
      <c r="IH124" s="0"/>
      <c r="II124" s="0"/>
      <c r="IJ124" s="0"/>
      <c r="IK124" s="0"/>
      <c r="IL124" s="0"/>
      <c r="IM124" s="0"/>
      <c r="IN124" s="0"/>
      <c r="IO124" s="0"/>
      <c r="IP124" s="0"/>
      <c r="IQ124" s="0"/>
      <c r="IR124" s="0"/>
      <c r="IS124" s="0"/>
      <c r="IT124" s="0"/>
      <c r="IU124" s="0"/>
      <c r="IV124" s="0"/>
      <c r="IW124" s="0"/>
      <c r="IX124" s="0"/>
      <c r="IY124" s="0"/>
      <c r="IZ124" s="0"/>
      <c r="JA124" s="0"/>
      <c r="JB124" s="0"/>
      <c r="JC124" s="0"/>
      <c r="JD124" s="0"/>
      <c r="JE124" s="0"/>
      <c r="JF124" s="0"/>
      <c r="JG124" s="0"/>
      <c r="JH124" s="0"/>
      <c r="JI124" s="0"/>
      <c r="JJ124" s="0"/>
      <c r="JK124" s="0"/>
      <c r="JL124" s="0"/>
      <c r="JM124" s="0"/>
      <c r="JN124" s="0"/>
      <c r="JO124" s="0"/>
      <c r="JP124" s="0"/>
      <c r="JQ124" s="0"/>
      <c r="JR124" s="0"/>
      <c r="JS124" s="0"/>
      <c r="JT124" s="0"/>
      <c r="JU124" s="0"/>
      <c r="JV124" s="0"/>
      <c r="JW124" s="0"/>
      <c r="JX124" s="0"/>
      <c r="JY124" s="0"/>
      <c r="JZ124" s="0"/>
      <c r="KA124" s="0"/>
      <c r="KB124" s="0"/>
      <c r="KC124" s="0"/>
      <c r="KD124" s="0"/>
      <c r="KE124" s="0"/>
      <c r="KF124" s="0"/>
      <c r="KG124" s="0"/>
      <c r="KH124" s="0"/>
      <c r="KI124" s="0"/>
      <c r="KJ124" s="0"/>
      <c r="KK124" s="0"/>
      <c r="KL124" s="0"/>
      <c r="KM124" s="0"/>
      <c r="KN124" s="0"/>
      <c r="KO124" s="0"/>
      <c r="KP124" s="0"/>
      <c r="KQ124" s="0"/>
      <c r="KR124" s="0"/>
      <c r="KS124" s="0"/>
      <c r="KT124" s="0"/>
      <c r="KU124" s="0"/>
      <c r="KV124" s="0"/>
      <c r="KW124" s="0"/>
      <c r="KX124" s="0"/>
      <c r="KY124" s="0"/>
      <c r="KZ124" s="0"/>
      <c r="LA124" s="0"/>
      <c r="LB124" s="0"/>
      <c r="LC124" s="0"/>
      <c r="LD124" s="0"/>
      <c r="LE124" s="0"/>
      <c r="LF124" s="0"/>
      <c r="LG124" s="0"/>
      <c r="LH124" s="0"/>
      <c r="LI124" s="0"/>
      <c r="LJ124" s="0"/>
      <c r="LK124" s="0"/>
      <c r="LL124" s="0"/>
      <c r="LM124" s="0"/>
      <c r="LN124" s="0"/>
      <c r="LO124" s="0"/>
      <c r="LP124" s="0"/>
      <c r="LQ124" s="0"/>
      <c r="LR124" s="0"/>
      <c r="LS124" s="0"/>
      <c r="LT124" s="0"/>
      <c r="LU124" s="0"/>
      <c r="LV124" s="0"/>
      <c r="LW124" s="0"/>
      <c r="LX124" s="0"/>
      <c r="LY124" s="0"/>
      <c r="LZ124" s="0"/>
      <c r="MA124" s="0"/>
      <c r="MB124" s="0"/>
      <c r="MC124" s="0"/>
      <c r="MD124" s="0"/>
      <c r="ME124" s="0"/>
      <c r="MF124" s="0"/>
      <c r="MG124" s="0"/>
      <c r="MH124" s="0"/>
      <c r="MI124" s="0"/>
      <c r="MJ124" s="0"/>
      <c r="MK124" s="0"/>
      <c r="ML124" s="0"/>
      <c r="MM124" s="0"/>
      <c r="MN124" s="0"/>
      <c r="MO124" s="0"/>
      <c r="MP124" s="0"/>
      <c r="MQ124" s="0"/>
      <c r="MR124" s="0"/>
      <c r="MS124" s="0"/>
      <c r="MT124" s="0"/>
      <c r="MU124" s="0"/>
      <c r="MV124" s="0"/>
      <c r="MW124" s="0"/>
      <c r="MX124" s="0"/>
      <c r="MY124" s="0"/>
      <c r="MZ124" s="0"/>
      <c r="NA124" s="0"/>
      <c r="NB124" s="0"/>
      <c r="NC124" s="0"/>
      <c r="ND124" s="0"/>
      <c r="NE124" s="0"/>
      <c r="NF124" s="0"/>
      <c r="NG124" s="0"/>
      <c r="NH124" s="0"/>
      <c r="NI124" s="0"/>
      <c r="NJ124" s="0"/>
      <c r="NK124" s="0"/>
      <c r="NL124" s="0"/>
      <c r="NM124" s="0"/>
      <c r="NN124" s="0"/>
      <c r="NO124" s="0"/>
      <c r="NP124" s="0"/>
      <c r="NQ124" s="0"/>
      <c r="NR124" s="0"/>
      <c r="NS124" s="0"/>
      <c r="NT124" s="0"/>
      <c r="NU124" s="0"/>
      <c r="NV124" s="0"/>
      <c r="NW124" s="0"/>
      <c r="NX124" s="0"/>
      <c r="NY124" s="0"/>
      <c r="NZ124" s="0"/>
      <c r="OA124" s="0"/>
      <c r="OB124" s="0"/>
      <c r="OC124" s="0"/>
      <c r="OD124" s="0"/>
      <c r="OE124" s="0"/>
      <c r="OF124" s="0"/>
      <c r="OG124" s="0"/>
      <c r="OH124" s="0"/>
      <c r="OI124" s="0"/>
      <c r="OJ124" s="0"/>
      <c r="OK124" s="0"/>
      <c r="OL124" s="0"/>
      <c r="OM124" s="0"/>
      <c r="ON124" s="0"/>
      <c r="OO124" s="0"/>
      <c r="OP124" s="0"/>
      <c r="OQ124" s="0"/>
      <c r="OR124" s="0"/>
      <c r="OS124" s="0"/>
      <c r="OT124" s="0"/>
      <c r="OU124" s="0"/>
      <c r="OV124" s="0"/>
      <c r="OW124" s="0"/>
      <c r="OX124" s="0"/>
      <c r="OY124" s="0"/>
      <c r="OZ124" s="0"/>
      <c r="PA124" s="0"/>
      <c r="PB124" s="0"/>
      <c r="PC124" s="0"/>
      <c r="PD124" s="0"/>
      <c r="PE124" s="0"/>
      <c r="PF124" s="0"/>
      <c r="PG124" s="0"/>
      <c r="PH124" s="0"/>
      <c r="PI124" s="0"/>
      <c r="PJ124" s="0"/>
      <c r="PK124" s="0"/>
      <c r="PL124" s="0"/>
      <c r="PM124" s="0"/>
      <c r="PN124" s="0"/>
      <c r="PO124" s="0"/>
      <c r="PP124" s="0"/>
      <c r="PQ124" s="0"/>
      <c r="PR124" s="0"/>
      <c r="PS124" s="0"/>
      <c r="PT124" s="0"/>
      <c r="PU124" s="0"/>
      <c r="PV124" s="0"/>
      <c r="PW124" s="0"/>
      <c r="PX124" s="0"/>
      <c r="PY124" s="0"/>
      <c r="PZ124" s="0"/>
      <c r="QA124" s="0"/>
      <c r="QB124" s="0"/>
      <c r="QC124" s="0"/>
      <c r="QD124" s="0"/>
      <c r="QE124" s="0"/>
      <c r="QF124" s="0"/>
      <c r="QG124" s="0"/>
      <c r="QH124" s="0"/>
      <c r="QI124" s="0"/>
      <c r="QJ124" s="0"/>
      <c r="QK124" s="0"/>
      <c r="QL124" s="0"/>
      <c r="QM124" s="0"/>
      <c r="QN124" s="0"/>
      <c r="QO124" s="0"/>
      <c r="QP124" s="0"/>
      <c r="QQ124" s="0"/>
      <c r="QR124" s="0"/>
      <c r="QS124" s="0"/>
      <c r="QT124" s="0"/>
      <c r="QU124" s="0"/>
      <c r="QV124" s="0"/>
      <c r="QW124" s="0"/>
      <c r="QX124" s="0"/>
      <c r="QY124" s="0"/>
      <c r="QZ124" s="0"/>
      <c r="RA124" s="0"/>
      <c r="RB124" s="0"/>
      <c r="RC124" s="0"/>
      <c r="RD124" s="0"/>
      <c r="RE124" s="0"/>
      <c r="RF124" s="0"/>
      <c r="RG124" s="0"/>
      <c r="RH124" s="0"/>
      <c r="RI124" s="0"/>
      <c r="RJ124" s="0"/>
      <c r="RK124" s="0"/>
      <c r="RL124" s="0"/>
      <c r="RM124" s="0"/>
      <c r="RN124" s="0"/>
      <c r="RO124" s="0"/>
      <c r="RP124" s="0"/>
      <c r="RQ124" s="0"/>
      <c r="RR124" s="0"/>
      <c r="RS124" s="0"/>
      <c r="RT124" s="0"/>
      <c r="RU124" s="0"/>
      <c r="RV124" s="0"/>
      <c r="RW124" s="0"/>
      <c r="RX124" s="0"/>
      <c r="RY124" s="0"/>
      <c r="RZ124" s="0"/>
      <c r="SA124" s="0"/>
      <c r="SB124" s="0"/>
      <c r="SC124" s="0"/>
      <c r="SD124" s="0"/>
      <c r="SE124" s="0"/>
      <c r="SF124" s="0"/>
      <c r="SG124" s="0"/>
      <c r="SH124" s="0"/>
      <c r="SI124" s="0"/>
      <c r="SJ124" s="0"/>
      <c r="SK124" s="0"/>
      <c r="SL124" s="0"/>
      <c r="SM124" s="0"/>
      <c r="SN124" s="0"/>
      <c r="SO124" s="0"/>
      <c r="SP124" s="0"/>
      <c r="SQ124" s="0"/>
      <c r="SR124" s="0"/>
      <c r="SS124" s="0"/>
      <c r="ST124" s="0"/>
      <c r="SU124" s="0"/>
      <c r="SV124" s="0"/>
      <c r="SW124" s="0"/>
      <c r="SX124" s="0"/>
      <c r="SY124" s="0"/>
      <c r="SZ124" s="0"/>
      <c r="TA124" s="0"/>
      <c r="TB124" s="0"/>
      <c r="TC124" s="0"/>
      <c r="TD124" s="0"/>
      <c r="TE124" s="0"/>
      <c r="TF124" s="0"/>
      <c r="TG124" s="0"/>
      <c r="TH124" s="0"/>
      <c r="TI124" s="0"/>
      <c r="TJ124" s="0"/>
      <c r="TK124" s="0"/>
      <c r="TL124" s="0"/>
      <c r="TM124" s="0"/>
      <c r="TN124" s="0"/>
      <c r="TO124" s="0"/>
      <c r="TP124" s="0"/>
      <c r="TQ124" s="0"/>
      <c r="TR124" s="0"/>
      <c r="TS124" s="0"/>
      <c r="TT124" s="0"/>
      <c r="TU124" s="0"/>
      <c r="TV124" s="0"/>
      <c r="TW124" s="0"/>
      <c r="TX124" s="0"/>
      <c r="TY124" s="0"/>
      <c r="TZ124" s="0"/>
      <c r="UA124" s="0"/>
      <c r="UB124" s="0"/>
      <c r="UC124" s="0"/>
      <c r="UD124" s="0"/>
      <c r="UE124" s="0"/>
      <c r="UF124" s="0"/>
      <c r="UG124" s="0"/>
      <c r="UH124" s="0"/>
      <c r="UI124" s="0"/>
      <c r="UJ124" s="0"/>
      <c r="UK124" s="0"/>
      <c r="UL124" s="0"/>
      <c r="UM124" s="0"/>
      <c r="UN124" s="0"/>
      <c r="UO124" s="0"/>
      <c r="UP124" s="0"/>
      <c r="UQ124" s="0"/>
      <c r="UR124" s="0"/>
      <c r="US124" s="0"/>
      <c r="UT124" s="0"/>
      <c r="UU124" s="0"/>
      <c r="UV124" s="0"/>
      <c r="UW124" s="0"/>
      <c r="UX124" s="0"/>
      <c r="UY124" s="0"/>
      <c r="UZ124" s="0"/>
      <c r="VA124" s="0"/>
      <c r="VB124" s="0"/>
      <c r="VC124" s="0"/>
      <c r="VD124" s="0"/>
      <c r="VE124" s="0"/>
      <c r="VF124" s="0"/>
      <c r="VG124" s="0"/>
      <c r="VH124" s="0"/>
      <c r="VI124" s="0"/>
      <c r="VJ124" s="0"/>
      <c r="VK124" s="0"/>
      <c r="VL124" s="0"/>
      <c r="VM124" s="0"/>
      <c r="VN124" s="0"/>
      <c r="VO124" s="0"/>
      <c r="VP124" s="0"/>
      <c r="VQ124" s="0"/>
      <c r="VR124" s="0"/>
      <c r="VS124" s="0"/>
      <c r="VT124" s="0"/>
      <c r="VU124" s="0"/>
      <c r="VV124" s="0"/>
      <c r="VW124" s="0"/>
      <c r="VX124" s="0"/>
      <c r="VY124" s="0"/>
      <c r="VZ124" s="0"/>
      <c r="WA124" s="0"/>
      <c r="WB124" s="0"/>
      <c r="WC124" s="0"/>
      <c r="WD124" s="0"/>
      <c r="WE124" s="0"/>
      <c r="WF124" s="0"/>
      <c r="WG124" s="0"/>
      <c r="WH124" s="0"/>
      <c r="WI124" s="0"/>
      <c r="WJ124" s="0"/>
      <c r="WK124" s="0"/>
      <c r="WL124" s="0"/>
      <c r="WM124" s="0"/>
      <c r="WN124" s="0"/>
      <c r="WO124" s="0"/>
      <c r="WP124" s="0"/>
      <c r="WQ124" s="0"/>
      <c r="WR124" s="0"/>
      <c r="WS124" s="0"/>
      <c r="WT124" s="0"/>
      <c r="WU124" s="0"/>
      <c r="WV124" s="0"/>
      <c r="WW124" s="0"/>
      <c r="WX124" s="0"/>
      <c r="WY124" s="0"/>
      <c r="WZ124" s="0"/>
      <c r="XA124" s="0"/>
      <c r="XB124" s="0"/>
      <c r="XC124" s="0"/>
      <c r="XD124" s="0"/>
      <c r="XE124" s="0"/>
      <c r="XF124" s="0"/>
      <c r="XG124" s="0"/>
      <c r="XH124" s="0"/>
      <c r="XI124" s="0"/>
      <c r="XJ124" s="0"/>
      <c r="XK124" s="0"/>
      <c r="XL124" s="0"/>
      <c r="XM124" s="0"/>
      <c r="XN124" s="0"/>
      <c r="XO124" s="0"/>
      <c r="XP124" s="0"/>
      <c r="XQ124" s="0"/>
      <c r="XR124" s="0"/>
      <c r="XS124" s="0"/>
      <c r="XT124" s="0"/>
      <c r="XU124" s="0"/>
      <c r="XV124" s="0"/>
      <c r="XW124" s="0"/>
      <c r="XX124" s="0"/>
      <c r="XY124" s="0"/>
      <c r="XZ124" s="0"/>
      <c r="YA124" s="0"/>
      <c r="YB124" s="0"/>
      <c r="YC124" s="0"/>
      <c r="YD124" s="0"/>
      <c r="YE124" s="0"/>
      <c r="YF124" s="0"/>
      <c r="YG124" s="0"/>
      <c r="YH124" s="0"/>
      <c r="YI124" s="0"/>
      <c r="YJ124" s="0"/>
      <c r="YK124" s="0"/>
      <c r="YL124" s="0"/>
      <c r="YM124" s="0"/>
      <c r="YN124" s="0"/>
      <c r="YO124" s="0"/>
      <c r="YP124" s="0"/>
      <c r="YQ124" s="0"/>
      <c r="YR124" s="0"/>
      <c r="YS124" s="0"/>
      <c r="YT124" s="0"/>
      <c r="YU124" s="0"/>
      <c r="YV124" s="0"/>
      <c r="YW124" s="0"/>
      <c r="YX124" s="0"/>
      <c r="YY124" s="0"/>
      <c r="YZ124" s="0"/>
      <c r="ZA124" s="0"/>
      <c r="ZB124" s="0"/>
      <c r="ZC124" s="0"/>
      <c r="ZD124" s="0"/>
      <c r="ZE124" s="0"/>
      <c r="ZF124" s="0"/>
      <c r="ZG124" s="0"/>
      <c r="ZH124" s="0"/>
      <c r="ZI124" s="0"/>
      <c r="ZJ124" s="0"/>
      <c r="ZK124" s="0"/>
      <c r="ZL124" s="0"/>
      <c r="ZM124" s="0"/>
      <c r="ZN124" s="0"/>
      <c r="ZO124" s="0"/>
      <c r="ZP124" s="0"/>
      <c r="ZQ124" s="0"/>
      <c r="ZR124" s="0"/>
      <c r="ZS124" s="0"/>
      <c r="ZT124" s="0"/>
      <c r="ZU124" s="0"/>
      <c r="ZV124" s="0"/>
      <c r="ZW124" s="0"/>
      <c r="ZX124" s="0"/>
      <c r="ZY124" s="0"/>
      <c r="ZZ124" s="0"/>
      <c r="AAA124" s="0"/>
      <c r="AAB124" s="0"/>
      <c r="AAC124" s="0"/>
      <c r="AAD124" s="0"/>
      <c r="AAE124" s="0"/>
      <c r="AAF124" s="0"/>
      <c r="AAG124" s="0"/>
      <c r="AAH124" s="0"/>
      <c r="AAI124" s="0"/>
      <c r="AAJ124" s="0"/>
      <c r="AAK124" s="0"/>
      <c r="AAL124" s="0"/>
      <c r="AAM124" s="0"/>
      <c r="AAN124" s="0"/>
      <c r="AAO124" s="0"/>
      <c r="AAP124" s="0"/>
      <c r="AAQ124" s="0"/>
      <c r="AAR124" s="0"/>
      <c r="AAS124" s="0"/>
      <c r="AAT124" s="0"/>
      <c r="AAU124" s="0"/>
      <c r="AAV124" s="0"/>
      <c r="AAW124" s="0"/>
      <c r="AAX124" s="0"/>
      <c r="AAY124" s="0"/>
      <c r="AAZ124" s="0"/>
      <c r="ABA124" s="0"/>
      <c r="ABB124" s="0"/>
      <c r="ABC124" s="0"/>
      <c r="ABD124" s="0"/>
      <c r="ABE124" s="0"/>
      <c r="ABF124" s="0"/>
      <c r="ABG124" s="0"/>
      <c r="ABH124" s="0"/>
      <c r="ABI124" s="0"/>
      <c r="ABJ124" s="0"/>
      <c r="ABK124" s="0"/>
      <c r="ABL124" s="0"/>
      <c r="ABM124" s="0"/>
      <c r="ABN124" s="0"/>
      <c r="ABO124" s="0"/>
      <c r="ABP124" s="0"/>
      <c r="ABQ124" s="0"/>
      <c r="ABR124" s="0"/>
      <c r="ABS124" s="0"/>
      <c r="ABT124" s="0"/>
      <c r="ABU124" s="0"/>
      <c r="ABV124" s="0"/>
      <c r="ABW124" s="0"/>
      <c r="ABX124" s="0"/>
      <c r="ABY124" s="0"/>
      <c r="ABZ124" s="0"/>
      <c r="ACA124" s="0"/>
      <c r="ACB124" s="0"/>
      <c r="ACC124" s="0"/>
      <c r="ACD124" s="0"/>
      <c r="ACE124" s="0"/>
      <c r="ACF124" s="0"/>
      <c r="ACG124" s="0"/>
      <c r="ACH124" s="0"/>
      <c r="ACI124" s="0"/>
      <c r="ACJ124" s="0"/>
      <c r="ACK124" s="0"/>
      <c r="ACL124" s="0"/>
      <c r="ACM124" s="0"/>
      <c r="ACN124" s="0"/>
      <c r="ACO124" s="0"/>
      <c r="ACP124" s="0"/>
      <c r="ACQ124" s="0"/>
      <c r="ACR124" s="0"/>
      <c r="ACS124" s="0"/>
      <c r="ACT124" s="0"/>
      <c r="ACU124" s="0"/>
      <c r="ACV124" s="0"/>
      <c r="ACW124" s="0"/>
      <c r="ACX124" s="0"/>
      <c r="ACY124" s="0"/>
      <c r="ACZ124" s="0"/>
      <c r="ADA124" s="0"/>
      <c r="ADB124" s="0"/>
      <c r="ADC124" s="0"/>
      <c r="ADD124" s="0"/>
      <c r="ADE124" s="0"/>
      <c r="ADF124" s="0"/>
      <c r="ADG124" s="0"/>
      <c r="ADH124" s="0"/>
      <c r="ADI124" s="0"/>
      <c r="ADJ124" s="0"/>
      <c r="ADK124" s="0"/>
      <c r="ADL124" s="0"/>
      <c r="ADM124" s="0"/>
      <c r="ADN124" s="0"/>
      <c r="ADO124" s="0"/>
      <c r="ADP124" s="0"/>
      <c r="ADQ124" s="0"/>
      <c r="ADR124" s="0"/>
      <c r="ADS124" s="0"/>
      <c r="ADT124" s="0"/>
      <c r="ADU124" s="0"/>
      <c r="ADV124" s="0"/>
      <c r="ADW124" s="0"/>
      <c r="ADX124" s="0"/>
      <c r="ADY124" s="0"/>
      <c r="ADZ124" s="0"/>
      <c r="AEA124" s="0"/>
      <c r="AEB124" s="0"/>
      <c r="AEC124" s="0"/>
      <c r="AED124" s="0"/>
      <c r="AEE124" s="0"/>
      <c r="AEF124" s="0"/>
      <c r="AEG124" s="0"/>
      <c r="AEH124" s="0"/>
      <c r="AEI124" s="0"/>
      <c r="AEJ124" s="0"/>
      <c r="AEK124" s="0"/>
      <c r="AEL124" s="0"/>
      <c r="AEM124" s="0"/>
      <c r="AEN124" s="0"/>
      <c r="AEO124" s="0"/>
      <c r="AEP124" s="0"/>
      <c r="AEQ124" s="0"/>
      <c r="AER124" s="0"/>
      <c r="AES124" s="0"/>
      <c r="AET124" s="0"/>
      <c r="AEU124" s="0"/>
      <c r="AEV124" s="0"/>
      <c r="AEW124" s="0"/>
      <c r="AEX124" s="0"/>
      <c r="AEY124" s="0"/>
      <c r="AEZ124" s="0"/>
      <c r="AFA124" s="0"/>
      <c r="AFB124" s="0"/>
      <c r="AFC124" s="0"/>
      <c r="AFD124" s="0"/>
      <c r="AFE124" s="0"/>
      <c r="AFF124" s="0"/>
      <c r="AFG124" s="0"/>
      <c r="AFH124" s="0"/>
      <c r="AFI124" s="0"/>
      <c r="AFJ124" s="0"/>
      <c r="AFK124" s="0"/>
      <c r="AFL124" s="0"/>
      <c r="AFM124" s="0"/>
      <c r="AFN124" s="0"/>
      <c r="AFO124" s="0"/>
      <c r="AFP124" s="0"/>
      <c r="AFQ124" s="0"/>
      <c r="AFR124" s="0"/>
      <c r="AFS124" s="0"/>
      <c r="AFT124" s="0"/>
      <c r="AFU124" s="0"/>
      <c r="AFV124" s="0"/>
      <c r="AFW124" s="0"/>
      <c r="AFX124" s="0"/>
      <c r="AFY124" s="0"/>
      <c r="AFZ124" s="0"/>
      <c r="AGA124" s="0"/>
      <c r="AGB124" s="0"/>
      <c r="AGC124" s="0"/>
      <c r="AGD124" s="0"/>
      <c r="AGE124" s="0"/>
      <c r="AGF124" s="0"/>
      <c r="AGG124" s="0"/>
      <c r="AGH124" s="0"/>
      <c r="AGI124" s="0"/>
      <c r="AGJ124" s="0"/>
      <c r="AGK124" s="0"/>
      <c r="AGL124" s="0"/>
      <c r="AGM124" s="0"/>
      <c r="AGN124" s="0"/>
      <c r="AGO124" s="0"/>
      <c r="AGP124" s="0"/>
      <c r="AGQ124" s="0"/>
      <c r="AGR124" s="0"/>
      <c r="AGS124" s="0"/>
      <c r="AGT124" s="0"/>
      <c r="AGU124" s="0"/>
      <c r="AGV124" s="0"/>
      <c r="AGW124" s="0"/>
      <c r="AGX124" s="0"/>
      <c r="AGY124" s="0"/>
      <c r="AGZ124" s="0"/>
      <c r="AHA124" s="0"/>
      <c r="AHB124" s="0"/>
      <c r="AHC124" s="0"/>
      <c r="AHD124" s="0"/>
      <c r="AHE124" s="0"/>
      <c r="AHF124" s="0"/>
      <c r="AHG124" s="0"/>
      <c r="AHH124" s="0"/>
      <c r="AHI124" s="0"/>
      <c r="AHJ124" s="0"/>
      <c r="AHK124" s="0"/>
      <c r="AHL124" s="0"/>
      <c r="AHM124" s="0"/>
      <c r="AHN124" s="0"/>
      <c r="AHO124" s="0"/>
      <c r="AHP124" s="0"/>
      <c r="AHQ124" s="0"/>
      <c r="AHR124" s="0"/>
      <c r="AHS124" s="0"/>
      <c r="AHT124" s="0"/>
      <c r="AHU124" s="0"/>
      <c r="AHV124" s="0"/>
      <c r="AHW124" s="0"/>
      <c r="AHX124" s="0"/>
      <c r="AHY124" s="0"/>
      <c r="AHZ124" s="0"/>
      <c r="AIA124" s="0"/>
      <c r="AIB124" s="0"/>
      <c r="AIC124" s="0"/>
      <c r="AID124" s="0"/>
      <c r="AIE124" s="0"/>
      <c r="AIF124" s="0"/>
      <c r="AIG124" s="0"/>
      <c r="AIH124" s="0"/>
      <c r="AII124" s="0"/>
      <c r="AIJ124" s="0"/>
      <c r="AIK124" s="0"/>
      <c r="AIL124" s="0"/>
      <c r="AIM124" s="0"/>
      <c r="AIN124" s="0"/>
      <c r="AIO124" s="0"/>
      <c r="AIP124" s="0"/>
      <c r="AIQ124" s="0"/>
      <c r="AIR124" s="0"/>
      <c r="AIS124" s="0"/>
      <c r="AIT124" s="0"/>
      <c r="AIU124" s="0"/>
      <c r="AIV124" s="0"/>
      <c r="AIW124" s="0"/>
      <c r="AIX124" s="0"/>
      <c r="AIY124" s="0"/>
      <c r="AIZ124" s="0"/>
      <c r="AJA124" s="0"/>
      <c r="AJB124" s="0"/>
      <c r="AJC124" s="0"/>
      <c r="AJD124" s="0"/>
      <c r="AJE124" s="0"/>
      <c r="AJF124" s="0"/>
      <c r="AJG124" s="0"/>
      <c r="AJH124" s="0"/>
      <c r="AJI124" s="0"/>
      <c r="AJJ124" s="0"/>
      <c r="AJK124" s="0"/>
      <c r="AJL124" s="0"/>
      <c r="AJM124" s="0"/>
      <c r="AJN124" s="0"/>
      <c r="AJO124" s="0"/>
      <c r="AJP124" s="0"/>
      <c r="AJQ124" s="0"/>
      <c r="AJR124" s="0"/>
      <c r="AJS124" s="0"/>
      <c r="AJT124" s="0"/>
      <c r="AJU124" s="0"/>
      <c r="AJV124" s="0"/>
      <c r="AJW124" s="0"/>
      <c r="AJX124" s="0"/>
      <c r="AJY124" s="0"/>
      <c r="AJZ124" s="0"/>
      <c r="AKA124" s="0"/>
      <c r="AKB124" s="0"/>
      <c r="AKC124" s="0"/>
      <c r="AKD124" s="0"/>
      <c r="AKE124" s="0"/>
      <c r="AKF124" s="0"/>
      <c r="AKG124" s="0"/>
      <c r="AKH124" s="0"/>
      <c r="AKI124" s="0"/>
      <c r="AKJ124" s="0"/>
      <c r="AKK124" s="0"/>
      <c r="AKL124" s="0"/>
      <c r="AKM124" s="0"/>
      <c r="AKN124" s="0"/>
      <c r="AKO124" s="0"/>
      <c r="AKP124" s="0"/>
      <c r="AKQ124" s="0"/>
      <c r="AKR124" s="0"/>
      <c r="AKS124" s="0"/>
      <c r="AKT124" s="0"/>
      <c r="AKU124" s="0"/>
      <c r="AKV124" s="0"/>
      <c r="AKW124" s="0"/>
      <c r="AKX124" s="0"/>
      <c r="AKY124" s="0"/>
      <c r="AKZ124" s="0"/>
      <c r="ALA124" s="0"/>
      <c r="ALB124" s="0"/>
      <c r="ALC124" s="0"/>
      <c r="ALD124" s="0"/>
      <c r="ALE124" s="0"/>
      <c r="ALF124" s="0"/>
      <c r="ALG124" s="0"/>
      <c r="ALH124" s="0"/>
      <c r="ALI124" s="0"/>
      <c r="ALJ124" s="0"/>
      <c r="ALK124" s="0"/>
      <c r="ALL124" s="0"/>
      <c r="ALM124" s="0"/>
      <c r="ALN124" s="0"/>
      <c r="ALO124" s="0"/>
      <c r="ALP124" s="0"/>
      <c r="ALQ124" s="0"/>
      <c r="ALR124" s="0"/>
      <c r="ALS124" s="0"/>
      <c r="ALT124" s="0"/>
      <c r="ALU124" s="0"/>
      <c r="ALV124" s="0"/>
      <c r="ALW124" s="0"/>
      <c r="ALX124" s="0"/>
      <c r="ALY124" s="0"/>
      <c r="ALZ124" s="0"/>
      <c r="AMA124" s="0"/>
      <c r="AMB124" s="0"/>
      <c r="AMC124" s="0"/>
      <c r="AMD124" s="0"/>
      <c r="AME124" s="0"/>
      <c r="AMF124" s="0"/>
      <c r="AMG124" s="0"/>
      <c r="AMH124" s="0"/>
      <c r="AMI124" s="0"/>
      <c r="AMJ124" s="0"/>
    </row>
    <row r="125" customFormat="false" ht="15.75" hidden="false" customHeight="false" outlineLevel="0" collapsed="false">
      <c r="A125" s="137"/>
      <c r="B125" s="98"/>
      <c r="C125" s="98"/>
      <c r="D125" s="98"/>
      <c r="E125" s="98"/>
      <c r="F125" s="98" t="n">
        <v>1</v>
      </c>
      <c r="G125" s="98" t="n">
        <v>5000</v>
      </c>
      <c r="H125" s="98" t="n">
        <f aca="false">(G125*F125)+1100+600</f>
        <v>6700</v>
      </c>
      <c r="I125" s="101" t="s">
        <v>2405</v>
      </c>
      <c r="J125" s="102" t="n">
        <v>6200</v>
      </c>
      <c r="K125" s="98" t="n">
        <v>0</v>
      </c>
      <c r="L125" s="98"/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0"/>
      <c r="BD125" s="0"/>
      <c r="BE125" s="0"/>
      <c r="BF125" s="0"/>
      <c r="BG125" s="0"/>
      <c r="BH125" s="0"/>
      <c r="BI125" s="0"/>
      <c r="BJ125" s="0"/>
      <c r="BK125" s="0"/>
      <c r="BL125" s="0"/>
      <c r="BM125" s="0"/>
      <c r="BN125" s="0"/>
      <c r="BO125" s="0"/>
      <c r="BP125" s="0"/>
      <c r="BQ125" s="0"/>
      <c r="BR125" s="0"/>
      <c r="BS125" s="0"/>
      <c r="BT125" s="0"/>
      <c r="BU125" s="0"/>
      <c r="BV125" s="0"/>
      <c r="BW125" s="0"/>
      <c r="BX125" s="0"/>
      <c r="BY125" s="0"/>
      <c r="BZ125" s="0"/>
      <c r="CA125" s="0"/>
      <c r="CB125" s="0"/>
      <c r="CC125" s="0"/>
      <c r="CD125" s="0"/>
      <c r="CE125" s="0"/>
      <c r="CF125" s="0"/>
      <c r="CG125" s="0"/>
      <c r="CH125" s="0"/>
      <c r="CI125" s="0"/>
      <c r="CJ125" s="0"/>
      <c r="CK125" s="0"/>
      <c r="CL125" s="0"/>
      <c r="CM125" s="0"/>
      <c r="CN125" s="0"/>
      <c r="CO125" s="0"/>
      <c r="CP125" s="0"/>
      <c r="CQ125" s="0"/>
      <c r="CR125" s="0"/>
      <c r="CS125" s="0"/>
      <c r="CT125" s="0"/>
      <c r="CU125" s="0"/>
      <c r="CV125" s="0"/>
      <c r="CW125" s="0"/>
      <c r="CX125" s="0"/>
      <c r="CY125" s="0"/>
      <c r="CZ125" s="0"/>
      <c r="DA125" s="0"/>
      <c r="DB125" s="0"/>
      <c r="DC125" s="0"/>
      <c r="DD125" s="0"/>
      <c r="DE125" s="0"/>
      <c r="DF125" s="0"/>
      <c r="DG125" s="0"/>
      <c r="DH125" s="0"/>
      <c r="DI125" s="0"/>
      <c r="DJ125" s="0"/>
      <c r="DK125" s="0"/>
      <c r="DL125" s="0"/>
      <c r="DM125" s="0"/>
      <c r="DN125" s="0"/>
      <c r="DO125" s="0"/>
      <c r="DP125" s="0"/>
      <c r="DQ125" s="0"/>
      <c r="DR125" s="0"/>
      <c r="DS125" s="0"/>
      <c r="DT125" s="0"/>
      <c r="DU125" s="0"/>
      <c r="DV125" s="0"/>
      <c r="DW125" s="0"/>
      <c r="DX125" s="0"/>
      <c r="DY125" s="0"/>
      <c r="DZ125" s="0"/>
      <c r="EA125" s="0"/>
      <c r="EB125" s="0"/>
      <c r="EC125" s="0"/>
      <c r="ED125" s="0"/>
      <c r="EE125" s="0"/>
      <c r="EF125" s="0"/>
      <c r="EG125" s="0"/>
      <c r="EH125" s="0"/>
      <c r="EI125" s="0"/>
      <c r="EJ125" s="0"/>
      <c r="EK125" s="0"/>
      <c r="EL125" s="0"/>
      <c r="EM125" s="0"/>
      <c r="EN125" s="0"/>
      <c r="EO125" s="0"/>
      <c r="EP125" s="0"/>
      <c r="EQ125" s="0"/>
      <c r="ER125" s="0"/>
      <c r="ES125" s="0"/>
      <c r="ET125" s="0"/>
      <c r="EU125" s="0"/>
      <c r="EV125" s="0"/>
      <c r="EW125" s="0"/>
      <c r="EX125" s="0"/>
      <c r="EY125" s="0"/>
      <c r="EZ125" s="0"/>
      <c r="FA125" s="0"/>
      <c r="FB125" s="0"/>
      <c r="FC125" s="0"/>
      <c r="FD125" s="0"/>
      <c r="FE125" s="0"/>
      <c r="FF125" s="0"/>
      <c r="FG125" s="0"/>
      <c r="FH125" s="0"/>
      <c r="FI125" s="0"/>
      <c r="FJ125" s="0"/>
      <c r="FK125" s="0"/>
      <c r="FL125" s="0"/>
      <c r="FM125" s="0"/>
      <c r="FN125" s="0"/>
      <c r="FO125" s="0"/>
      <c r="FP125" s="0"/>
      <c r="FQ125" s="0"/>
      <c r="FR125" s="0"/>
      <c r="FS125" s="0"/>
      <c r="FT125" s="0"/>
      <c r="FU125" s="0"/>
      <c r="FV125" s="0"/>
      <c r="FW125" s="0"/>
      <c r="FX125" s="0"/>
      <c r="FY125" s="0"/>
      <c r="FZ125" s="0"/>
      <c r="GA125" s="0"/>
      <c r="GB125" s="0"/>
      <c r="GC125" s="0"/>
      <c r="GD125" s="0"/>
      <c r="GE125" s="0"/>
      <c r="GF125" s="0"/>
      <c r="GG125" s="0"/>
      <c r="GH125" s="0"/>
      <c r="GI125" s="0"/>
      <c r="GJ125" s="0"/>
      <c r="GK125" s="0"/>
      <c r="GL125" s="0"/>
      <c r="GM125" s="0"/>
      <c r="GN125" s="0"/>
      <c r="GO125" s="0"/>
      <c r="GP125" s="0"/>
      <c r="GQ125" s="0"/>
      <c r="GR125" s="0"/>
      <c r="GS125" s="0"/>
      <c r="GT125" s="0"/>
      <c r="GU125" s="0"/>
      <c r="GV125" s="0"/>
      <c r="GW125" s="0"/>
      <c r="GX125" s="0"/>
      <c r="GY125" s="0"/>
      <c r="GZ125" s="0"/>
      <c r="HA125" s="0"/>
      <c r="HB125" s="0"/>
      <c r="HC125" s="0"/>
      <c r="HD125" s="0"/>
      <c r="HE125" s="0"/>
      <c r="HF125" s="0"/>
      <c r="HG125" s="0"/>
      <c r="HH125" s="0"/>
      <c r="HI125" s="0"/>
      <c r="HJ125" s="0"/>
      <c r="HK125" s="0"/>
      <c r="HL125" s="0"/>
      <c r="HM125" s="0"/>
      <c r="HN125" s="0"/>
      <c r="HO125" s="0"/>
      <c r="HP125" s="0"/>
      <c r="HQ125" s="0"/>
      <c r="HR125" s="0"/>
      <c r="HS125" s="0"/>
      <c r="HT125" s="0"/>
      <c r="HU125" s="0"/>
      <c r="HV125" s="0"/>
      <c r="HW125" s="0"/>
      <c r="HX125" s="0"/>
      <c r="HY125" s="0"/>
      <c r="HZ125" s="0"/>
      <c r="IA125" s="0"/>
      <c r="IB125" s="0"/>
      <c r="IC125" s="0"/>
      <c r="ID125" s="0"/>
      <c r="IE125" s="0"/>
      <c r="IF125" s="0"/>
      <c r="IG125" s="0"/>
      <c r="IH125" s="0"/>
      <c r="II125" s="0"/>
      <c r="IJ125" s="0"/>
      <c r="IK125" s="0"/>
      <c r="IL125" s="0"/>
      <c r="IM125" s="0"/>
      <c r="IN125" s="0"/>
      <c r="IO125" s="0"/>
      <c r="IP125" s="0"/>
      <c r="IQ125" s="0"/>
      <c r="IR125" s="0"/>
      <c r="IS125" s="0"/>
      <c r="IT125" s="0"/>
      <c r="IU125" s="0"/>
      <c r="IV125" s="0"/>
      <c r="IW125" s="0"/>
      <c r="IX125" s="0"/>
      <c r="IY125" s="0"/>
      <c r="IZ125" s="0"/>
      <c r="JA125" s="0"/>
      <c r="JB125" s="0"/>
      <c r="JC125" s="0"/>
      <c r="JD125" s="0"/>
      <c r="JE125" s="0"/>
      <c r="JF125" s="0"/>
      <c r="JG125" s="0"/>
      <c r="JH125" s="0"/>
      <c r="JI125" s="0"/>
      <c r="JJ125" s="0"/>
      <c r="JK125" s="0"/>
      <c r="JL125" s="0"/>
      <c r="JM125" s="0"/>
      <c r="JN125" s="0"/>
      <c r="JO125" s="0"/>
      <c r="JP125" s="0"/>
      <c r="JQ125" s="0"/>
      <c r="JR125" s="0"/>
      <c r="JS125" s="0"/>
      <c r="JT125" s="0"/>
      <c r="JU125" s="0"/>
      <c r="JV125" s="0"/>
      <c r="JW125" s="0"/>
      <c r="JX125" s="0"/>
      <c r="JY125" s="0"/>
      <c r="JZ125" s="0"/>
      <c r="KA125" s="0"/>
      <c r="KB125" s="0"/>
      <c r="KC125" s="0"/>
      <c r="KD125" s="0"/>
      <c r="KE125" s="0"/>
      <c r="KF125" s="0"/>
      <c r="KG125" s="0"/>
      <c r="KH125" s="0"/>
      <c r="KI125" s="0"/>
      <c r="KJ125" s="0"/>
      <c r="KK125" s="0"/>
      <c r="KL125" s="0"/>
      <c r="KM125" s="0"/>
      <c r="KN125" s="0"/>
      <c r="KO125" s="0"/>
      <c r="KP125" s="0"/>
      <c r="KQ125" s="0"/>
      <c r="KR125" s="0"/>
      <c r="KS125" s="0"/>
      <c r="KT125" s="0"/>
      <c r="KU125" s="0"/>
      <c r="KV125" s="0"/>
      <c r="KW125" s="0"/>
      <c r="KX125" s="0"/>
      <c r="KY125" s="0"/>
      <c r="KZ125" s="0"/>
      <c r="LA125" s="0"/>
      <c r="LB125" s="0"/>
      <c r="LC125" s="0"/>
      <c r="LD125" s="0"/>
      <c r="LE125" s="0"/>
      <c r="LF125" s="0"/>
      <c r="LG125" s="0"/>
      <c r="LH125" s="0"/>
      <c r="LI125" s="0"/>
      <c r="LJ125" s="0"/>
      <c r="LK125" s="0"/>
      <c r="LL125" s="0"/>
      <c r="LM125" s="0"/>
      <c r="LN125" s="0"/>
      <c r="LO125" s="0"/>
      <c r="LP125" s="0"/>
      <c r="LQ125" s="0"/>
      <c r="LR125" s="0"/>
      <c r="LS125" s="0"/>
      <c r="LT125" s="0"/>
      <c r="LU125" s="0"/>
      <c r="LV125" s="0"/>
      <c r="LW125" s="0"/>
      <c r="LX125" s="0"/>
      <c r="LY125" s="0"/>
      <c r="LZ125" s="0"/>
      <c r="MA125" s="0"/>
      <c r="MB125" s="0"/>
      <c r="MC125" s="0"/>
      <c r="MD125" s="0"/>
      <c r="ME125" s="0"/>
      <c r="MF125" s="0"/>
      <c r="MG125" s="0"/>
      <c r="MH125" s="0"/>
      <c r="MI125" s="0"/>
      <c r="MJ125" s="0"/>
      <c r="MK125" s="0"/>
      <c r="ML125" s="0"/>
      <c r="MM125" s="0"/>
      <c r="MN125" s="0"/>
      <c r="MO125" s="0"/>
      <c r="MP125" s="0"/>
      <c r="MQ125" s="0"/>
      <c r="MR125" s="0"/>
      <c r="MS125" s="0"/>
      <c r="MT125" s="0"/>
      <c r="MU125" s="0"/>
      <c r="MV125" s="0"/>
      <c r="MW125" s="0"/>
      <c r="MX125" s="0"/>
      <c r="MY125" s="0"/>
      <c r="MZ125" s="0"/>
      <c r="NA125" s="0"/>
      <c r="NB125" s="0"/>
      <c r="NC125" s="0"/>
      <c r="ND125" s="0"/>
      <c r="NE125" s="0"/>
      <c r="NF125" s="0"/>
      <c r="NG125" s="0"/>
      <c r="NH125" s="0"/>
      <c r="NI125" s="0"/>
      <c r="NJ125" s="0"/>
      <c r="NK125" s="0"/>
      <c r="NL125" s="0"/>
      <c r="NM125" s="0"/>
      <c r="NN125" s="0"/>
      <c r="NO125" s="0"/>
      <c r="NP125" s="0"/>
      <c r="NQ125" s="0"/>
      <c r="NR125" s="0"/>
      <c r="NS125" s="0"/>
      <c r="NT125" s="0"/>
      <c r="NU125" s="0"/>
      <c r="NV125" s="0"/>
      <c r="NW125" s="0"/>
      <c r="NX125" s="0"/>
      <c r="NY125" s="0"/>
      <c r="NZ125" s="0"/>
      <c r="OA125" s="0"/>
      <c r="OB125" s="0"/>
      <c r="OC125" s="0"/>
      <c r="OD125" s="0"/>
      <c r="OE125" s="0"/>
      <c r="OF125" s="0"/>
      <c r="OG125" s="0"/>
      <c r="OH125" s="0"/>
      <c r="OI125" s="0"/>
      <c r="OJ125" s="0"/>
      <c r="OK125" s="0"/>
      <c r="OL125" s="0"/>
      <c r="OM125" s="0"/>
      <c r="ON125" s="0"/>
      <c r="OO125" s="0"/>
      <c r="OP125" s="0"/>
      <c r="OQ125" s="0"/>
      <c r="OR125" s="0"/>
      <c r="OS125" s="0"/>
      <c r="OT125" s="0"/>
      <c r="OU125" s="0"/>
      <c r="OV125" s="0"/>
      <c r="OW125" s="0"/>
      <c r="OX125" s="0"/>
      <c r="OY125" s="0"/>
      <c r="OZ125" s="0"/>
      <c r="PA125" s="0"/>
      <c r="PB125" s="0"/>
      <c r="PC125" s="0"/>
      <c r="PD125" s="0"/>
      <c r="PE125" s="0"/>
      <c r="PF125" s="0"/>
      <c r="PG125" s="0"/>
      <c r="PH125" s="0"/>
      <c r="PI125" s="0"/>
      <c r="PJ125" s="0"/>
      <c r="PK125" s="0"/>
      <c r="PL125" s="0"/>
      <c r="PM125" s="0"/>
      <c r="PN125" s="0"/>
      <c r="PO125" s="0"/>
      <c r="PP125" s="0"/>
      <c r="PQ125" s="0"/>
      <c r="PR125" s="0"/>
      <c r="PS125" s="0"/>
      <c r="PT125" s="0"/>
      <c r="PU125" s="0"/>
      <c r="PV125" s="0"/>
      <c r="PW125" s="0"/>
      <c r="PX125" s="0"/>
      <c r="PY125" s="0"/>
      <c r="PZ125" s="0"/>
      <c r="QA125" s="0"/>
      <c r="QB125" s="0"/>
      <c r="QC125" s="0"/>
      <c r="QD125" s="0"/>
      <c r="QE125" s="0"/>
      <c r="QF125" s="0"/>
      <c r="QG125" s="0"/>
      <c r="QH125" s="0"/>
      <c r="QI125" s="0"/>
      <c r="QJ125" s="0"/>
      <c r="QK125" s="0"/>
      <c r="QL125" s="0"/>
      <c r="QM125" s="0"/>
      <c r="QN125" s="0"/>
      <c r="QO125" s="0"/>
      <c r="QP125" s="0"/>
      <c r="QQ125" s="0"/>
      <c r="QR125" s="0"/>
      <c r="QS125" s="0"/>
      <c r="QT125" s="0"/>
      <c r="QU125" s="0"/>
      <c r="QV125" s="0"/>
      <c r="QW125" s="0"/>
      <c r="QX125" s="0"/>
      <c r="QY125" s="0"/>
      <c r="QZ125" s="0"/>
      <c r="RA125" s="0"/>
      <c r="RB125" s="0"/>
      <c r="RC125" s="0"/>
      <c r="RD125" s="0"/>
      <c r="RE125" s="0"/>
      <c r="RF125" s="0"/>
      <c r="RG125" s="0"/>
      <c r="RH125" s="0"/>
      <c r="RI125" s="0"/>
      <c r="RJ125" s="0"/>
      <c r="RK125" s="0"/>
      <c r="RL125" s="0"/>
      <c r="RM125" s="0"/>
      <c r="RN125" s="0"/>
      <c r="RO125" s="0"/>
      <c r="RP125" s="0"/>
      <c r="RQ125" s="0"/>
      <c r="RR125" s="0"/>
      <c r="RS125" s="0"/>
      <c r="RT125" s="0"/>
      <c r="RU125" s="0"/>
      <c r="RV125" s="0"/>
      <c r="RW125" s="0"/>
      <c r="RX125" s="0"/>
      <c r="RY125" s="0"/>
      <c r="RZ125" s="0"/>
      <c r="SA125" s="0"/>
      <c r="SB125" s="0"/>
      <c r="SC125" s="0"/>
      <c r="SD125" s="0"/>
      <c r="SE125" s="0"/>
      <c r="SF125" s="0"/>
      <c r="SG125" s="0"/>
      <c r="SH125" s="0"/>
      <c r="SI125" s="0"/>
      <c r="SJ125" s="0"/>
      <c r="SK125" s="0"/>
      <c r="SL125" s="0"/>
      <c r="SM125" s="0"/>
      <c r="SN125" s="0"/>
      <c r="SO125" s="0"/>
      <c r="SP125" s="0"/>
      <c r="SQ125" s="0"/>
      <c r="SR125" s="0"/>
      <c r="SS125" s="0"/>
      <c r="ST125" s="0"/>
      <c r="SU125" s="0"/>
      <c r="SV125" s="0"/>
      <c r="SW125" s="0"/>
      <c r="SX125" s="0"/>
      <c r="SY125" s="0"/>
      <c r="SZ125" s="0"/>
      <c r="TA125" s="0"/>
      <c r="TB125" s="0"/>
      <c r="TC125" s="0"/>
      <c r="TD125" s="0"/>
      <c r="TE125" s="0"/>
      <c r="TF125" s="0"/>
      <c r="TG125" s="0"/>
      <c r="TH125" s="0"/>
      <c r="TI125" s="0"/>
      <c r="TJ125" s="0"/>
      <c r="TK125" s="0"/>
      <c r="TL125" s="0"/>
      <c r="TM125" s="0"/>
      <c r="TN125" s="0"/>
      <c r="TO125" s="0"/>
      <c r="TP125" s="0"/>
      <c r="TQ125" s="0"/>
      <c r="TR125" s="0"/>
      <c r="TS125" s="0"/>
      <c r="TT125" s="0"/>
      <c r="TU125" s="0"/>
      <c r="TV125" s="0"/>
      <c r="TW125" s="0"/>
      <c r="TX125" s="0"/>
      <c r="TY125" s="0"/>
      <c r="TZ125" s="0"/>
      <c r="UA125" s="0"/>
      <c r="UB125" s="0"/>
      <c r="UC125" s="0"/>
      <c r="UD125" s="0"/>
      <c r="UE125" s="0"/>
      <c r="UF125" s="0"/>
      <c r="UG125" s="0"/>
      <c r="UH125" s="0"/>
      <c r="UI125" s="0"/>
      <c r="UJ125" s="0"/>
      <c r="UK125" s="0"/>
      <c r="UL125" s="0"/>
      <c r="UM125" s="0"/>
      <c r="UN125" s="0"/>
      <c r="UO125" s="0"/>
      <c r="UP125" s="0"/>
      <c r="UQ125" s="0"/>
      <c r="UR125" s="0"/>
      <c r="US125" s="0"/>
      <c r="UT125" s="0"/>
      <c r="UU125" s="0"/>
      <c r="UV125" s="0"/>
      <c r="UW125" s="0"/>
      <c r="UX125" s="0"/>
      <c r="UY125" s="0"/>
      <c r="UZ125" s="0"/>
      <c r="VA125" s="0"/>
      <c r="VB125" s="0"/>
      <c r="VC125" s="0"/>
      <c r="VD125" s="0"/>
      <c r="VE125" s="0"/>
      <c r="VF125" s="0"/>
      <c r="VG125" s="0"/>
      <c r="VH125" s="0"/>
      <c r="VI125" s="0"/>
      <c r="VJ125" s="0"/>
      <c r="VK125" s="0"/>
      <c r="VL125" s="0"/>
      <c r="VM125" s="0"/>
      <c r="VN125" s="0"/>
      <c r="VO125" s="0"/>
      <c r="VP125" s="0"/>
      <c r="VQ125" s="0"/>
      <c r="VR125" s="0"/>
      <c r="VS125" s="0"/>
      <c r="VT125" s="0"/>
      <c r="VU125" s="0"/>
      <c r="VV125" s="0"/>
      <c r="VW125" s="0"/>
      <c r="VX125" s="0"/>
      <c r="VY125" s="0"/>
      <c r="VZ125" s="0"/>
      <c r="WA125" s="0"/>
      <c r="WB125" s="0"/>
      <c r="WC125" s="0"/>
      <c r="WD125" s="0"/>
      <c r="WE125" s="0"/>
      <c r="WF125" s="0"/>
      <c r="WG125" s="0"/>
      <c r="WH125" s="0"/>
      <c r="WI125" s="0"/>
      <c r="WJ125" s="0"/>
      <c r="WK125" s="0"/>
      <c r="WL125" s="0"/>
      <c r="WM125" s="0"/>
      <c r="WN125" s="0"/>
      <c r="WO125" s="0"/>
      <c r="WP125" s="0"/>
      <c r="WQ125" s="0"/>
      <c r="WR125" s="0"/>
      <c r="WS125" s="0"/>
      <c r="WT125" s="0"/>
      <c r="WU125" s="0"/>
      <c r="WV125" s="0"/>
      <c r="WW125" s="0"/>
      <c r="WX125" s="0"/>
      <c r="WY125" s="0"/>
      <c r="WZ125" s="0"/>
      <c r="XA125" s="0"/>
      <c r="XB125" s="0"/>
      <c r="XC125" s="0"/>
      <c r="XD125" s="0"/>
      <c r="XE125" s="0"/>
      <c r="XF125" s="0"/>
      <c r="XG125" s="0"/>
      <c r="XH125" s="0"/>
      <c r="XI125" s="0"/>
      <c r="XJ125" s="0"/>
      <c r="XK125" s="0"/>
      <c r="XL125" s="0"/>
      <c r="XM125" s="0"/>
      <c r="XN125" s="0"/>
      <c r="XO125" s="0"/>
      <c r="XP125" s="0"/>
      <c r="XQ125" s="0"/>
      <c r="XR125" s="0"/>
      <c r="XS125" s="0"/>
      <c r="XT125" s="0"/>
      <c r="XU125" s="0"/>
      <c r="XV125" s="0"/>
      <c r="XW125" s="0"/>
      <c r="XX125" s="0"/>
      <c r="XY125" s="0"/>
      <c r="XZ125" s="0"/>
      <c r="YA125" s="0"/>
      <c r="YB125" s="0"/>
      <c r="YC125" s="0"/>
      <c r="YD125" s="0"/>
      <c r="YE125" s="0"/>
      <c r="YF125" s="0"/>
      <c r="YG125" s="0"/>
      <c r="YH125" s="0"/>
      <c r="YI125" s="0"/>
      <c r="YJ125" s="0"/>
      <c r="YK125" s="0"/>
      <c r="YL125" s="0"/>
      <c r="YM125" s="0"/>
      <c r="YN125" s="0"/>
      <c r="YO125" s="0"/>
      <c r="YP125" s="0"/>
      <c r="YQ125" s="0"/>
      <c r="YR125" s="0"/>
      <c r="YS125" s="0"/>
      <c r="YT125" s="0"/>
      <c r="YU125" s="0"/>
      <c r="YV125" s="0"/>
      <c r="YW125" s="0"/>
      <c r="YX125" s="0"/>
      <c r="YY125" s="0"/>
      <c r="YZ125" s="0"/>
      <c r="ZA125" s="0"/>
      <c r="ZB125" s="0"/>
      <c r="ZC125" s="0"/>
      <c r="ZD125" s="0"/>
      <c r="ZE125" s="0"/>
      <c r="ZF125" s="0"/>
      <c r="ZG125" s="0"/>
      <c r="ZH125" s="0"/>
      <c r="ZI125" s="0"/>
      <c r="ZJ125" s="0"/>
      <c r="ZK125" s="0"/>
      <c r="ZL125" s="0"/>
      <c r="ZM125" s="0"/>
      <c r="ZN125" s="0"/>
      <c r="ZO125" s="0"/>
      <c r="ZP125" s="0"/>
      <c r="ZQ125" s="0"/>
      <c r="ZR125" s="0"/>
      <c r="ZS125" s="0"/>
      <c r="ZT125" s="0"/>
      <c r="ZU125" s="0"/>
      <c r="ZV125" s="0"/>
      <c r="ZW125" s="0"/>
      <c r="ZX125" s="0"/>
      <c r="ZY125" s="0"/>
      <c r="ZZ125" s="0"/>
      <c r="AAA125" s="0"/>
      <c r="AAB125" s="0"/>
      <c r="AAC125" s="0"/>
      <c r="AAD125" s="0"/>
      <c r="AAE125" s="0"/>
      <c r="AAF125" s="0"/>
      <c r="AAG125" s="0"/>
      <c r="AAH125" s="0"/>
      <c r="AAI125" s="0"/>
      <c r="AAJ125" s="0"/>
      <c r="AAK125" s="0"/>
      <c r="AAL125" s="0"/>
      <c r="AAM125" s="0"/>
      <c r="AAN125" s="0"/>
      <c r="AAO125" s="0"/>
      <c r="AAP125" s="0"/>
      <c r="AAQ125" s="0"/>
      <c r="AAR125" s="0"/>
      <c r="AAS125" s="0"/>
      <c r="AAT125" s="0"/>
      <c r="AAU125" s="0"/>
      <c r="AAV125" s="0"/>
      <c r="AAW125" s="0"/>
      <c r="AAX125" s="0"/>
      <c r="AAY125" s="0"/>
      <c r="AAZ125" s="0"/>
      <c r="ABA125" s="0"/>
      <c r="ABB125" s="0"/>
      <c r="ABC125" s="0"/>
      <c r="ABD125" s="0"/>
      <c r="ABE125" s="0"/>
      <c r="ABF125" s="0"/>
      <c r="ABG125" s="0"/>
      <c r="ABH125" s="0"/>
      <c r="ABI125" s="0"/>
      <c r="ABJ125" s="0"/>
      <c r="ABK125" s="0"/>
      <c r="ABL125" s="0"/>
      <c r="ABM125" s="0"/>
      <c r="ABN125" s="0"/>
      <c r="ABO125" s="0"/>
      <c r="ABP125" s="0"/>
      <c r="ABQ125" s="0"/>
      <c r="ABR125" s="0"/>
      <c r="ABS125" s="0"/>
      <c r="ABT125" s="0"/>
      <c r="ABU125" s="0"/>
      <c r="ABV125" s="0"/>
      <c r="ABW125" s="0"/>
      <c r="ABX125" s="0"/>
      <c r="ABY125" s="0"/>
      <c r="ABZ125" s="0"/>
      <c r="ACA125" s="0"/>
      <c r="ACB125" s="0"/>
      <c r="ACC125" s="0"/>
      <c r="ACD125" s="0"/>
      <c r="ACE125" s="0"/>
      <c r="ACF125" s="0"/>
      <c r="ACG125" s="0"/>
      <c r="ACH125" s="0"/>
      <c r="ACI125" s="0"/>
      <c r="ACJ125" s="0"/>
      <c r="ACK125" s="0"/>
      <c r="ACL125" s="0"/>
      <c r="ACM125" s="0"/>
      <c r="ACN125" s="0"/>
      <c r="ACO125" s="0"/>
      <c r="ACP125" s="0"/>
      <c r="ACQ125" s="0"/>
      <c r="ACR125" s="0"/>
      <c r="ACS125" s="0"/>
      <c r="ACT125" s="0"/>
      <c r="ACU125" s="0"/>
      <c r="ACV125" s="0"/>
      <c r="ACW125" s="0"/>
      <c r="ACX125" s="0"/>
      <c r="ACY125" s="0"/>
      <c r="ACZ125" s="0"/>
      <c r="ADA125" s="0"/>
      <c r="ADB125" s="0"/>
      <c r="ADC125" s="0"/>
      <c r="ADD125" s="0"/>
      <c r="ADE125" s="0"/>
      <c r="ADF125" s="0"/>
      <c r="ADG125" s="0"/>
      <c r="ADH125" s="0"/>
      <c r="ADI125" s="0"/>
      <c r="ADJ125" s="0"/>
      <c r="ADK125" s="0"/>
      <c r="ADL125" s="0"/>
      <c r="ADM125" s="0"/>
      <c r="ADN125" s="0"/>
      <c r="ADO125" s="0"/>
      <c r="ADP125" s="0"/>
      <c r="ADQ125" s="0"/>
      <c r="ADR125" s="0"/>
      <c r="ADS125" s="0"/>
      <c r="ADT125" s="0"/>
      <c r="ADU125" s="0"/>
      <c r="ADV125" s="0"/>
      <c r="ADW125" s="0"/>
      <c r="ADX125" s="0"/>
      <c r="ADY125" s="0"/>
      <c r="ADZ125" s="0"/>
      <c r="AEA125" s="0"/>
      <c r="AEB125" s="0"/>
      <c r="AEC125" s="0"/>
      <c r="AED125" s="0"/>
      <c r="AEE125" s="0"/>
      <c r="AEF125" s="0"/>
      <c r="AEG125" s="0"/>
      <c r="AEH125" s="0"/>
      <c r="AEI125" s="0"/>
      <c r="AEJ125" s="0"/>
      <c r="AEK125" s="0"/>
      <c r="AEL125" s="0"/>
      <c r="AEM125" s="0"/>
      <c r="AEN125" s="0"/>
      <c r="AEO125" s="0"/>
      <c r="AEP125" s="0"/>
      <c r="AEQ125" s="0"/>
      <c r="AER125" s="0"/>
      <c r="AES125" s="0"/>
      <c r="AET125" s="0"/>
      <c r="AEU125" s="0"/>
      <c r="AEV125" s="0"/>
      <c r="AEW125" s="0"/>
      <c r="AEX125" s="0"/>
      <c r="AEY125" s="0"/>
      <c r="AEZ125" s="0"/>
      <c r="AFA125" s="0"/>
      <c r="AFB125" s="0"/>
      <c r="AFC125" s="0"/>
      <c r="AFD125" s="0"/>
      <c r="AFE125" s="0"/>
      <c r="AFF125" s="0"/>
      <c r="AFG125" s="0"/>
      <c r="AFH125" s="0"/>
      <c r="AFI125" s="0"/>
      <c r="AFJ125" s="0"/>
      <c r="AFK125" s="0"/>
      <c r="AFL125" s="0"/>
      <c r="AFM125" s="0"/>
      <c r="AFN125" s="0"/>
      <c r="AFO125" s="0"/>
      <c r="AFP125" s="0"/>
      <c r="AFQ125" s="0"/>
      <c r="AFR125" s="0"/>
      <c r="AFS125" s="0"/>
      <c r="AFT125" s="0"/>
      <c r="AFU125" s="0"/>
      <c r="AFV125" s="0"/>
      <c r="AFW125" s="0"/>
      <c r="AFX125" s="0"/>
      <c r="AFY125" s="0"/>
      <c r="AFZ125" s="0"/>
      <c r="AGA125" s="0"/>
      <c r="AGB125" s="0"/>
      <c r="AGC125" s="0"/>
      <c r="AGD125" s="0"/>
      <c r="AGE125" s="0"/>
      <c r="AGF125" s="0"/>
      <c r="AGG125" s="0"/>
      <c r="AGH125" s="0"/>
      <c r="AGI125" s="0"/>
      <c r="AGJ125" s="0"/>
      <c r="AGK125" s="0"/>
      <c r="AGL125" s="0"/>
      <c r="AGM125" s="0"/>
      <c r="AGN125" s="0"/>
      <c r="AGO125" s="0"/>
      <c r="AGP125" s="0"/>
      <c r="AGQ125" s="0"/>
      <c r="AGR125" s="0"/>
      <c r="AGS125" s="0"/>
      <c r="AGT125" s="0"/>
      <c r="AGU125" s="0"/>
      <c r="AGV125" s="0"/>
      <c r="AGW125" s="0"/>
      <c r="AGX125" s="0"/>
      <c r="AGY125" s="0"/>
      <c r="AGZ125" s="0"/>
      <c r="AHA125" s="0"/>
      <c r="AHB125" s="0"/>
      <c r="AHC125" s="0"/>
      <c r="AHD125" s="0"/>
      <c r="AHE125" s="0"/>
      <c r="AHF125" s="0"/>
      <c r="AHG125" s="0"/>
      <c r="AHH125" s="0"/>
      <c r="AHI125" s="0"/>
      <c r="AHJ125" s="0"/>
      <c r="AHK125" s="0"/>
      <c r="AHL125" s="0"/>
      <c r="AHM125" s="0"/>
      <c r="AHN125" s="0"/>
      <c r="AHO125" s="0"/>
      <c r="AHP125" s="0"/>
      <c r="AHQ125" s="0"/>
      <c r="AHR125" s="0"/>
      <c r="AHS125" s="0"/>
      <c r="AHT125" s="0"/>
      <c r="AHU125" s="0"/>
      <c r="AHV125" s="0"/>
      <c r="AHW125" s="0"/>
      <c r="AHX125" s="0"/>
      <c r="AHY125" s="0"/>
      <c r="AHZ125" s="0"/>
      <c r="AIA125" s="0"/>
      <c r="AIB125" s="0"/>
      <c r="AIC125" s="0"/>
      <c r="AID125" s="0"/>
      <c r="AIE125" s="0"/>
      <c r="AIF125" s="0"/>
      <c r="AIG125" s="0"/>
      <c r="AIH125" s="0"/>
      <c r="AII125" s="0"/>
      <c r="AIJ125" s="0"/>
      <c r="AIK125" s="0"/>
      <c r="AIL125" s="0"/>
      <c r="AIM125" s="0"/>
      <c r="AIN125" s="0"/>
      <c r="AIO125" s="0"/>
      <c r="AIP125" s="0"/>
      <c r="AIQ125" s="0"/>
      <c r="AIR125" s="0"/>
      <c r="AIS125" s="0"/>
      <c r="AIT125" s="0"/>
      <c r="AIU125" s="0"/>
      <c r="AIV125" s="0"/>
      <c r="AIW125" s="0"/>
      <c r="AIX125" s="0"/>
      <c r="AIY125" s="0"/>
      <c r="AIZ125" s="0"/>
      <c r="AJA125" s="0"/>
      <c r="AJB125" s="0"/>
      <c r="AJC125" s="0"/>
      <c r="AJD125" s="0"/>
      <c r="AJE125" s="0"/>
      <c r="AJF125" s="0"/>
      <c r="AJG125" s="0"/>
      <c r="AJH125" s="0"/>
      <c r="AJI125" s="0"/>
      <c r="AJJ125" s="0"/>
      <c r="AJK125" s="0"/>
      <c r="AJL125" s="0"/>
      <c r="AJM125" s="0"/>
      <c r="AJN125" s="0"/>
      <c r="AJO125" s="0"/>
      <c r="AJP125" s="0"/>
      <c r="AJQ125" s="0"/>
      <c r="AJR125" s="0"/>
      <c r="AJS125" s="0"/>
      <c r="AJT125" s="0"/>
      <c r="AJU125" s="0"/>
      <c r="AJV125" s="0"/>
      <c r="AJW125" s="0"/>
      <c r="AJX125" s="0"/>
      <c r="AJY125" s="0"/>
      <c r="AJZ125" s="0"/>
      <c r="AKA125" s="0"/>
      <c r="AKB125" s="0"/>
      <c r="AKC125" s="0"/>
      <c r="AKD125" s="0"/>
      <c r="AKE125" s="0"/>
      <c r="AKF125" s="0"/>
      <c r="AKG125" s="0"/>
      <c r="AKH125" s="0"/>
      <c r="AKI125" s="0"/>
      <c r="AKJ125" s="0"/>
      <c r="AKK125" s="0"/>
      <c r="AKL125" s="0"/>
      <c r="AKM125" s="0"/>
      <c r="AKN125" s="0"/>
      <c r="AKO125" s="0"/>
      <c r="AKP125" s="0"/>
      <c r="AKQ125" s="0"/>
      <c r="AKR125" s="0"/>
      <c r="AKS125" s="0"/>
      <c r="AKT125" s="0"/>
      <c r="AKU125" s="0"/>
      <c r="AKV125" s="0"/>
      <c r="AKW125" s="0"/>
      <c r="AKX125" s="0"/>
      <c r="AKY125" s="0"/>
      <c r="AKZ125" s="0"/>
      <c r="ALA125" s="0"/>
      <c r="ALB125" s="0"/>
      <c r="ALC125" s="0"/>
      <c r="ALD125" s="0"/>
      <c r="ALE125" s="0"/>
      <c r="ALF125" s="0"/>
      <c r="ALG125" s="0"/>
      <c r="ALH125" s="0"/>
      <c r="ALI125" s="0"/>
      <c r="ALJ125" s="0"/>
      <c r="ALK125" s="0"/>
      <c r="ALL125" s="0"/>
      <c r="ALM125" s="0"/>
      <c r="ALN125" s="0"/>
      <c r="ALO125" s="0"/>
      <c r="ALP125" s="0"/>
      <c r="ALQ125" s="0"/>
      <c r="ALR125" s="0"/>
      <c r="ALS125" s="0"/>
      <c r="ALT125" s="0"/>
      <c r="ALU125" s="0"/>
      <c r="ALV125" s="0"/>
      <c r="ALW125" s="0"/>
      <c r="ALX125" s="0"/>
      <c r="ALY125" s="0"/>
      <c r="ALZ125" s="0"/>
      <c r="AMA125" s="0"/>
      <c r="AMB125" s="0"/>
      <c r="AMC125" s="0"/>
      <c r="AMD125" s="0"/>
      <c r="AME125" s="0"/>
      <c r="AMF125" s="0"/>
      <c r="AMG125" s="0"/>
      <c r="AMH125" s="0"/>
      <c r="AMI125" s="0"/>
      <c r="AMJ125" s="0"/>
    </row>
    <row r="126" customFormat="false" ht="15.75" hidden="false" customHeight="false" outlineLevel="0" collapsed="false">
      <c r="A126" s="139" t="s">
        <v>301</v>
      </c>
      <c r="B126" s="35" t="s">
        <v>302</v>
      </c>
      <c r="C126" s="35" t="s">
        <v>166</v>
      </c>
      <c r="D126" s="35" t="s">
        <v>29</v>
      </c>
      <c r="E126" s="35" t="n">
        <v>26080</v>
      </c>
      <c r="F126" s="35" t="n">
        <v>4</v>
      </c>
      <c r="G126" s="35" t="n">
        <v>4470</v>
      </c>
      <c r="H126" s="35" t="n">
        <f aca="false">G126*F126</f>
        <v>17880</v>
      </c>
      <c r="I126" s="36" t="s">
        <v>303</v>
      </c>
      <c r="J126" s="37" t="n">
        <v>17880</v>
      </c>
      <c r="K126" s="35" t="n">
        <f aca="false">H126+H127-J126-J127</f>
        <v>0</v>
      </c>
      <c r="L126" s="35"/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0"/>
      <c r="BD126" s="0"/>
      <c r="BE126" s="0"/>
      <c r="BF126" s="0"/>
      <c r="BG126" s="0"/>
      <c r="BH126" s="0"/>
      <c r="BI126" s="0"/>
      <c r="BJ126" s="0"/>
      <c r="BK126" s="0"/>
      <c r="BL126" s="0"/>
      <c r="BM126" s="0"/>
      <c r="BN126" s="0"/>
      <c r="BO126" s="0"/>
      <c r="BP126" s="0"/>
      <c r="BQ126" s="0"/>
      <c r="BR126" s="0"/>
      <c r="BS126" s="0"/>
      <c r="BT126" s="0"/>
      <c r="BU126" s="0"/>
      <c r="BV126" s="0"/>
      <c r="BW126" s="0"/>
      <c r="BX126" s="0"/>
      <c r="BY126" s="0"/>
      <c r="BZ126" s="0"/>
      <c r="CA126" s="0"/>
      <c r="CB126" s="0"/>
      <c r="CC126" s="0"/>
      <c r="CD126" s="0"/>
      <c r="CE126" s="0"/>
      <c r="CF126" s="0"/>
      <c r="CG126" s="0"/>
      <c r="CH126" s="0"/>
      <c r="CI126" s="0"/>
      <c r="CJ126" s="0"/>
      <c r="CK126" s="0"/>
      <c r="CL126" s="0"/>
      <c r="CM126" s="0"/>
      <c r="CN126" s="0"/>
      <c r="CO126" s="0"/>
      <c r="CP126" s="0"/>
      <c r="CQ126" s="0"/>
      <c r="CR126" s="0"/>
      <c r="CS126" s="0"/>
      <c r="CT126" s="0"/>
      <c r="CU126" s="0"/>
      <c r="CV126" s="0"/>
      <c r="CW126" s="0"/>
      <c r="CX126" s="0"/>
      <c r="CY126" s="0"/>
      <c r="CZ126" s="0"/>
      <c r="DA126" s="0"/>
      <c r="DB126" s="0"/>
      <c r="DC126" s="0"/>
      <c r="DD126" s="0"/>
      <c r="DE126" s="0"/>
      <c r="DF126" s="0"/>
      <c r="DG126" s="0"/>
      <c r="DH126" s="0"/>
      <c r="DI126" s="0"/>
      <c r="DJ126" s="0"/>
      <c r="DK126" s="0"/>
      <c r="DL126" s="0"/>
      <c r="DM126" s="0"/>
      <c r="DN126" s="0"/>
      <c r="DO126" s="0"/>
      <c r="DP126" s="0"/>
      <c r="DQ126" s="0"/>
      <c r="DR126" s="0"/>
      <c r="DS126" s="0"/>
      <c r="DT126" s="0"/>
      <c r="DU126" s="0"/>
      <c r="DV126" s="0"/>
      <c r="DW126" s="0"/>
      <c r="DX126" s="0"/>
      <c r="DY126" s="0"/>
      <c r="DZ126" s="0"/>
      <c r="EA126" s="0"/>
      <c r="EB126" s="0"/>
      <c r="EC126" s="0"/>
      <c r="ED126" s="0"/>
      <c r="EE126" s="0"/>
      <c r="EF126" s="0"/>
      <c r="EG126" s="0"/>
      <c r="EH126" s="0"/>
      <c r="EI126" s="0"/>
      <c r="EJ126" s="0"/>
      <c r="EK126" s="0"/>
      <c r="EL126" s="0"/>
      <c r="EM126" s="0"/>
      <c r="EN126" s="0"/>
      <c r="EO126" s="0"/>
      <c r="EP126" s="0"/>
      <c r="EQ126" s="0"/>
      <c r="ER126" s="0"/>
      <c r="ES126" s="0"/>
      <c r="ET126" s="0"/>
      <c r="EU126" s="0"/>
      <c r="EV126" s="0"/>
      <c r="EW126" s="0"/>
      <c r="EX126" s="0"/>
      <c r="EY126" s="0"/>
      <c r="EZ126" s="0"/>
      <c r="FA126" s="0"/>
      <c r="FB126" s="0"/>
      <c r="FC126" s="0"/>
      <c r="FD126" s="0"/>
      <c r="FE126" s="0"/>
      <c r="FF126" s="0"/>
      <c r="FG126" s="0"/>
      <c r="FH126" s="0"/>
      <c r="FI126" s="0"/>
      <c r="FJ126" s="0"/>
      <c r="FK126" s="0"/>
      <c r="FL126" s="0"/>
      <c r="FM126" s="0"/>
      <c r="FN126" s="0"/>
      <c r="FO126" s="0"/>
      <c r="FP126" s="0"/>
      <c r="FQ126" s="0"/>
      <c r="FR126" s="0"/>
      <c r="FS126" s="0"/>
      <c r="FT126" s="0"/>
      <c r="FU126" s="0"/>
      <c r="FV126" s="0"/>
      <c r="FW126" s="0"/>
      <c r="FX126" s="0"/>
      <c r="FY126" s="0"/>
      <c r="FZ126" s="0"/>
      <c r="GA126" s="0"/>
      <c r="GB126" s="0"/>
      <c r="GC126" s="0"/>
      <c r="GD126" s="0"/>
      <c r="GE126" s="0"/>
      <c r="GF126" s="0"/>
      <c r="GG126" s="0"/>
      <c r="GH126" s="0"/>
      <c r="GI126" s="0"/>
      <c r="GJ126" s="0"/>
      <c r="GK126" s="0"/>
      <c r="GL126" s="0"/>
      <c r="GM126" s="0"/>
      <c r="GN126" s="0"/>
      <c r="GO126" s="0"/>
      <c r="GP126" s="0"/>
      <c r="GQ126" s="0"/>
      <c r="GR126" s="0"/>
      <c r="GS126" s="0"/>
      <c r="GT126" s="0"/>
      <c r="GU126" s="0"/>
      <c r="GV126" s="0"/>
      <c r="GW126" s="0"/>
      <c r="GX126" s="0"/>
      <c r="GY126" s="0"/>
      <c r="GZ126" s="0"/>
      <c r="HA126" s="0"/>
      <c r="HB126" s="0"/>
      <c r="HC126" s="0"/>
      <c r="HD126" s="0"/>
      <c r="HE126" s="0"/>
      <c r="HF126" s="0"/>
      <c r="HG126" s="0"/>
      <c r="HH126" s="0"/>
      <c r="HI126" s="0"/>
      <c r="HJ126" s="0"/>
      <c r="HK126" s="0"/>
      <c r="HL126" s="0"/>
      <c r="HM126" s="0"/>
      <c r="HN126" s="0"/>
      <c r="HO126" s="0"/>
      <c r="HP126" s="0"/>
      <c r="HQ126" s="0"/>
      <c r="HR126" s="0"/>
      <c r="HS126" s="0"/>
      <c r="HT126" s="0"/>
      <c r="HU126" s="0"/>
      <c r="HV126" s="0"/>
      <c r="HW126" s="0"/>
      <c r="HX126" s="0"/>
      <c r="HY126" s="0"/>
      <c r="HZ126" s="0"/>
      <c r="IA126" s="0"/>
      <c r="IB126" s="0"/>
      <c r="IC126" s="0"/>
      <c r="ID126" s="0"/>
      <c r="IE126" s="0"/>
      <c r="IF126" s="0"/>
      <c r="IG126" s="0"/>
      <c r="IH126" s="0"/>
      <c r="II126" s="0"/>
      <c r="IJ126" s="0"/>
      <c r="IK126" s="0"/>
      <c r="IL126" s="0"/>
      <c r="IM126" s="0"/>
      <c r="IN126" s="0"/>
      <c r="IO126" s="0"/>
      <c r="IP126" s="0"/>
      <c r="IQ126" s="0"/>
      <c r="IR126" s="0"/>
      <c r="IS126" s="0"/>
      <c r="IT126" s="0"/>
      <c r="IU126" s="0"/>
      <c r="IV126" s="0"/>
      <c r="IW126" s="0"/>
      <c r="IX126" s="0"/>
      <c r="IY126" s="0"/>
      <c r="IZ126" s="0"/>
      <c r="JA126" s="0"/>
      <c r="JB126" s="0"/>
      <c r="JC126" s="0"/>
      <c r="JD126" s="0"/>
      <c r="JE126" s="0"/>
      <c r="JF126" s="0"/>
      <c r="JG126" s="0"/>
      <c r="JH126" s="0"/>
      <c r="JI126" s="0"/>
      <c r="JJ126" s="0"/>
      <c r="JK126" s="0"/>
      <c r="JL126" s="0"/>
      <c r="JM126" s="0"/>
      <c r="JN126" s="0"/>
      <c r="JO126" s="0"/>
      <c r="JP126" s="0"/>
      <c r="JQ126" s="0"/>
      <c r="JR126" s="0"/>
      <c r="JS126" s="0"/>
      <c r="JT126" s="0"/>
      <c r="JU126" s="0"/>
      <c r="JV126" s="0"/>
      <c r="JW126" s="0"/>
      <c r="JX126" s="0"/>
      <c r="JY126" s="0"/>
      <c r="JZ126" s="0"/>
      <c r="KA126" s="0"/>
      <c r="KB126" s="0"/>
      <c r="KC126" s="0"/>
      <c r="KD126" s="0"/>
      <c r="KE126" s="0"/>
      <c r="KF126" s="0"/>
      <c r="KG126" s="0"/>
      <c r="KH126" s="0"/>
      <c r="KI126" s="0"/>
      <c r="KJ126" s="0"/>
      <c r="KK126" s="0"/>
      <c r="KL126" s="0"/>
      <c r="KM126" s="0"/>
      <c r="KN126" s="0"/>
      <c r="KO126" s="0"/>
      <c r="KP126" s="0"/>
      <c r="KQ126" s="0"/>
      <c r="KR126" s="0"/>
      <c r="KS126" s="0"/>
      <c r="KT126" s="0"/>
      <c r="KU126" s="0"/>
      <c r="KV126" s="0"/>
      <c r="KW126" s="0"/>
      <c r="KX126" s="0"/>
      <c r="KY126" s="0"/>
      <c r="KZ126" s="0"/>
      <c r="LA126" s="0"/>
      <c r="LB126" s="0"/>
      <c r="LC126" s="0"/>
      <c r="LD126" s="0"/>
      <c r="LE126" s="0"/>
      <c r="LF126" s="0"/>
      <c r="LG126" s="0"/>
      <c r="LH126" s="0"/>
      <c r="LI126" s="0"/>
      <c r="LJ126" s="0"/>
      <c r="LK126" s="0"/>
      <c r="LL126" s="0"/>
      <c r="LM126" s="0"/>
      <c r="LN126" s="0"/>
      <c r="LO126" s="0"/>
      <c r="LP126" s="0"/>
      <c r="LQ126" s="0"/>
      <c r="LR126" s="0"/>
      <c r="LS126" s="0"/>
      <c r="LT126" s="0"/>
      <c r="LU126" s="0"/>
      <c r="LV126" s="0"/>
      <c r="LW126" s="0"/>
      <c r="LX126" s="0"/>
      <c r="LY126" s="0"/>
      <c r="LZ126" s="0"/>
      <c r="MA126" s="0"/>
      <c r="MB126" s="0"/>
      <c r="MC126" s="0"/>
      <c r="MD126" s="0"/>
      <c r="ME126" s="0"/>
      <c r="MF126" s="0"/>
      <c r="MG126" s="0"/>
      <c r="MH126" s="0"/>
      <c r="MI126" s="0"/>
      <c r="MJ126" s="0"/>
      <c r="MK126" s="0"/>
      <c r="ML126" s="0"/>
      <c r="MM126" s="0"/>
      <c r="MN126" s="0"/>
      <c r="MO126" s="0"/>
      <c r="MP126" s="0"/>
      <c r="MQ126" s="0"/>
      <c r="MR126" s="0"/>
      <c r="MS126" s="0"/>
      <c r="MT126" s="0"/>
      <c r="MU126" s="0"/>
      <c r="MV126" s="0"/>
      <c r="MW126" s="0"/>
      <c r="MX126" s="0"/>
      <c r="MY126" s="0"/>
      <c r="MZ126" s="0"/>
      <c r="NA126" s="0"/>
      <c r="NB126" s="0"/>
      <c r="NC126" s="0"/>
      <c r="ND126" s="0"/>
      <c r="NE126" s="0"/>
      <c r="NF126" s="0"/>
      <c r="NG126" s="0"/>
      <c r="NH126" s="0"/>
      <c r="NI126" s="0"/>
      <c r="NJ126" s="0"/>
      <c r="NK126" s="0"/>
      <c r="NL126" s="0"/>
      <c r="NM126" s="0"/>
      <c r="NN126" s="0"/>
      <c r="NO126" s="0"/>
      <c r="NP126" s="0"/>
      <c r="NQ126" s="0"/>
      <c r="NR126" s="0"/>
      <c r="NS126" s="0"/>
      <c r="NT126" s="0"/>
      <c r="NU126" s="0"/>
      <c r="NV126" s="0"/>
      <c r="NW126" s="0"/>
      <c r="NX126" s="0"/>
      <c r="NY126" s="0"/>
      <c r="NZ126" s="0"/>
      <c r="OA126" s="0"/>
      <c r="OB126" s="0"/>
      <c r="OC126" s="0"/>
      <c r="OD126" s="0"/>
      <c r="OE126" s="0"/>
      <c r="OF126" s="0"/>
      <c r="OG126" s="0"/>
      <c r="OH126" s="0"/>
      <c r="OI126" s="0"/>
      <c r="OJ126" s="0"/>
      <c r="OK126" s="0"/>
      <c r="OL126" s="0"/>
      <c r="OM126" s="0"/>
      <c r="ON126" s="0"/>
      <c r="OO126" s="0"/>
      <c r="OP126" s="0"/>
      <c r="OQ126" s="0"/>
      <c r="OR126" s="0"/>
      <c r="OS126" s="0"/>
      <c r="OT126" s="0"/>
      <c r="OU126" s="0"/>
      <c r="OV126" s="0"/>
      <c r="OW126" s="0"/>
      <c r="OX126" s="0"/>
      <c r="OY126" s="0"/>
      <c r="OZ126" s="0"/>
      <c r="PA126" s="0"/>
      <c r="PB126" s="0"/>
      <c r="PC126" s="0"/>
      <c r="PD126" s="0"/>
      <c r="PE126" s="0"/>
      <c r="PF126" s="0"/>
      <c r="PG126" s="0"/>
      <c r="PH126" s="0"/>
      <c r="PI126" s="0"/>
      <c r="PJ126" s="0"/>
      <c r="PK126" s="0"/>
      <c r="PL126" s="0"/>
      <c r="PM126" s="0"/>
      <c r="PN126" s="0"/>
      <c r="PO126" s="0"/>
      <c r="PP126" s="0"/>
      <c r="PQ126" s="0"/>
      <c r="PR126" s="0"/>
      <c r="PS126" s="0"/>
      <c r="PT126" s="0"/>
      <c r="PU126" s="0"/>
      <c r="PV126" s="0"/>
      <c r="PW126" s="0"/>
      <c r="PX126" s="0"/>
      <c r="PY126" s="0"/>
      <c r="PZ126" s="0"/>
      <c r="QA126" s="0"/>
      <c r="QB126" s="0"/>
      <c r="QC126" s="0"/>
      <c r="QD126" s="0"/>
      <c r="QE126" s="0"/>
      <c r="QF126" s="0"/>
      <c r="QG126" s="0"/>
      <c r="QH126" s="0"/>
      <c r="QI126" s="0"/>
      <c r="QJ126" s="0"/>
      <c r="QK126" s="0"/>
      <c r="QL126" s="0"/>
      <c r="QM126" s="0"/>
      <c r="QN126" s="0"/>
      <c r="QO126" s="0"/>
      <c r="QP126" s="0"/>
      <c r="QQ126" s="0"/>
      <c r="QR126" s="0"/>
      <c r="QS126" s="0"/>
      <c r="QT126" s="0"/>
      <c r="QU126" s="0"/>
      <c r="QV126" s="0"/>
      <c r="QW126" s="0"/>
      <c r="QX126" s="0"/>
      <c r="QY126" s="0"/>
      <c r="QZ126" s="0"/>
      <c r="RA126" s="0"/>
      <c r="RB126" s="0"/>
      <c r="RC126" s="0"/>
      <c r="RD126" s="0"/>
      <c r="RE126" s="0"/>
      <c r="RF126" s="0"/>
      <c r="RG126" s="0"/>
      <c r="RH126" s="0"/>
      <c r="RI126" s="0"/>
      <c r="RJ126" s="0"/>
      <c r="RK126" s="0"/>
      <c r="RL126" s="0"/>
      <c r="RM126" s="0"/>
      <c r="RN126" s="0"/>
      <c r="RO126" s="0"/>
      <c r="RP126" s="0"/>
      <c r="RQ126" s="0"/>
      <c r="RR126" s="0"/>
      <c r="RS126" s="0"/>
      <c r="RT126" s="0"/>
      <c r="RU126" s="0"/>
      <c r="RV126" s="0"/>
      <c r="RW126" s="0"/>
      <c r="RX126" s="0"/>
      <c r="RY126" s="0"/>
      <c r="RZ126" s="0"/>
      <c r="SA126" s="0"/>
      <c r="SB126" s="0"/>
      <c r="SC126" s="0"/>
      <c r="SD126" s="0"/>
      <c r="SE126" s="0"/>
      <c r="SF126" s="0"/>
      <c r="SG126" s="0"/>
      <c r="SH126" s="0"/>
      <c r="SI126" s="0"/>
      <c r="SJ126" s="0"/>
      <c r="SK126" s="0"/>
      <c r="SL126" s="0"/>
      <c r="SM126" s="0"/>
      <c r="SN126" s="0"/>
      <c r="SO126" s="0"/>
      <c r="SP126" s="0"/>
      <c r="SQ126" s="0"/>
      <c r="SR126" s="0"/>
      <c r="SS126" s="0"/>
      <c r="ST126" s="0"/>
      <c r="SU126" s="0"/>
      <c r="SV126" s="0"/>
      <c r="SW126" s="0"/>
      <c r="SX126" s="0"/>
      <c r="SY126" s="0"/>
      <c r="SZ126" s="0"/>
      <c r="TA126" s="0"/>
      <c r="TB126" s="0"/>
      <c r="TC126" s="0"/>
      <c r="TD126" s="0"/>
      <c r="TE126" s="0"/>
      <c r="TF126" s="0"/>
      <c r="TG126" s="0"/>
      <c r="TH126" s="0"/>
      <c r="TI126" s="0"/>
      <c r="TJ126" s="0"/>
      <c r="TK126" s="0"/>
      <c r="TL126" s="0"/>
      <c r="TM126" s="0"/>
      <c r="TN126" s="0"/>
      <c r="TO126" s="0"/>
      <c r="TP126" s="0"/>
      <c r="TQ126" s="0"/>
      <c r="TR126" s="0"/>
      <c r="TS126" s="0"/>
      <c r="TT126" s="0"/>
      <c r="TU126" s="0"/>
      <c r="TV126" s="0"/>
      <c r="TW126" s="0"/>
      <c r="TX126" s="0"/>
      <c r="TY126" s="0"/>
      <c r="TZ126" s="0"/>
      <c r="UA126" s="0"/>
      <c r="UB126" s="0"/>
      <c r="UC126" s="0"/>
      <c r="UD126" s="0"/>
      <c r="UE126" s="0"/>
      <c r="UF126" s="0"/>
      <c r="UG126" s="0"/>
      <c r="UH126" s="0"/>
      <c r="UI126" s="0"/>
      <c r="UJ126" s="0"/>
      <c r="UK126" s="0"/>
      <c r="UL126" s="0"/>
      <c r="UM126" s="0"/>
      <c r="UN126" s="0"/>
      <c r="UO126" s="0"/>
      <c r="UP126" s="0"/>
      <c r="UQ126" s="0"/>
      <c r="UR126" s="0"/>
      <c r="US126" s="0"/>
      <c r="UT126" s="0"/>
      <c r="UU126" s="0"/>
      <c r="UV126" s="0"/>
      <c r="UW126" s="0"/>
      <c r="UX126" s="0"/>
      <c r="UY126" s="0"/>
      <c r="UZ126" s="0"/>
      <c r="VA126" s="0"/>
      <c r="VB126" s="0"/>
      <c r="VC126" s="0"/>
      <c r="VD126" s="0"/>
      <c r="VE126" s="0"/>
      <c r="VF126" s="0"/>
      <c r="VG126" s="0"/>
      <c r="VH126" s="0"/>
      <c r="VI126" s="0"/>
      <c r="VJ126" s="0"/>
      <c r="VK126" s="0"/>
      <c r="VL126" s="0"/>
      <c r="VM126" s="0"/>
      <c r="VN126" s="0"/>
      <c r="VO126" s="0"/>
      <c r="VP126" s="0"/>
      <c r="VQ126" s="0"/>
      <c r="VR126" s="0"/>
      <c r="VS126" s="0"/>
      <c r="VT126" s="0"/>
      <c r="VU126" s="0"/>
      <c r="VV126" s="0"/>
      <c r="VW126" s="0"/>
      <c r="VX126" s="0"/>
      <c r="VY126" s="0"/>
      <c r="VZ126" s="0"/>
      <c r="WA126" s="0"/>
      <c r="WB126" s="0"/>
      <c r="WC126" s="0"/>
      <c r="WD126" s="0"/>
      <c r="WE126" s="0"/>
      <c r="WF126" s="0"/>
      <c r="WG126" s="0"/>
      <c r="WH126" s="0"/>
      <c r="WI126" s="0"/>
      <c r="WJ126" s="0"/>
      <c r="WK126" s="0"/>
      <c r="WL126" s="0"/>
      <c r="WM126" s="0"/>
      <c r="WN126" s="0"/>
      <c r="WO126" s="0"/>
      <c r="WP126" s="0"/>
      <c r="WQ126" s="0"/>
      <c r="WR126" s="0"/>
      <c r="WS126" s="0"/>
      <c r="WT126" s="0"/>
      <c r="WU126" s="0"/>
      <c r="WV126" s="0"/>
      <c r="WW126" s="0"/>
      <c r="WX126" s="0"/>
      <c r="WY126" s="0"/>
      <c r="WZ126" s="0"/>
      <c r="XA126" s="0"/>
      <c r="XB126" s="0"/>
      <c r="XC126" s="0"/>
      <c r="XD126" s="0"/>
      <c r="XE126" s="0"/>
      <c r="XF126" s="0"/>
      <c r="XG126" s="0"/>
      <c r="XH126" s="0"/>
      <c r="XI126" s="0"/>
      <c r="XJ126" s="0"/>
      <c r="XK126" s="0"/>
      <c r="XL126" s="0"/>
      <c r="XM126" s="0"/>
      <c r="XN126" s="0"/>
      <c r="XO126" s="0"/>
      <c r="XP126" s="0"/>
      <c r="XQ126" s="0"/>
      <c r="XR126" s="0"/>
      <c r="XS126" s="0"/>
      <c r="XT126" s="0"/>
      <c r="XU126" s="0"/>
      <c r="XV126" s="0"/>
      <c r="XW126" s="0"/>
      <c r="XX126" s="0"/>
      <c r="XY126" s="0"/>
      <c r="XZ126" s="0"/>
      <c r="YA126" s="0"/>
      <c r="YB126" s="0"/>
      <c r="YC126" s="0"/>
      <c r="YD126" s="0"/>
      <c r="YE126" s="0"/>
      <c r="YF126" s="0"/>
      <c r="YG126" s="0"/>
      <c r="YH126" s="0"/>
      <c r="YI126" s="0"/>
      <c r="YJ126" s="0"/>
      <c r="YK126" s="0"/>
      <c r="YL126" s="0"/>
      <c r="YM126" s="0"/>
      <c r="YN126" s="0"/>
      <c r="YO126" s="0"/>
      <c r="YP126" s="0"/>
      <c r="YQ126" s="0"/>
      <c r="YR126" s="0"/>
      <c r="YS126" s="0"/>
      <c r="YT126" s="0"/>
      <c r="YU126" s="0"/>
      <c r="YV126" s="0"/>
      <c r="YW126" s="0"/>
      <c r="YX126" s="0"/>
      <c r="YY126" s="0"/>
      <c r="YZ126" s="0"/>
      <c r="ZA126" s="0"/>
      <c r="ZB126" s="0"/>
      <c r="ZC126" s="0"/>
      <c r="ZD126" s="0"/>
      <c r="ZE126" s="0"/>
      <c r="ZF126" s="0"/>
      <c r="ZG126" s="0"/>
      <c r="ZH126" s="0"/>
      <c r="ZI126" s="0"/>
      <c r="ZJ126" s="0"/>
      <c r="ZK126" s="0"/>
      <c r="ZL126" s="0"/>
      <c r="ZM126" s="0"/>
      <c r="ZN126" s="0"/>
      <c r="ZO126" s="0"/>
      <c r="ZP126" s="0"/>
      <c r="ZQ126" s="0"/>
      <c r="ZR126" s="0"/>
      <c r="ZS126" s="0"/>
      <c r="ZT126" s="0"/>
      <c r="ZU126" s="0"/>
      <c r="ZV126" s="0"/>
      <c r="ZW126" s="0"/>
      <c r="ZX126" s="0"/>
      <c r="ZY126" s="0"/>
      <c r="ZZ126" s="0"/>
      <c r="AAA126" s="0"/>
      <c r="AAB126" s="0"/>
      <c r="AAC126" s="0"/>
      <c r="AAD126" s="0"/>
      <c r="AAE126" s="0"/>
      <c r="AAF126" s="0"/>
      <c r="AAG126" s="0"/>
      <c r="AAH126" s="0"/>
      <c r="AAI126" s="0"/>
      <c r="AAJ126" s="0"/>
      <c r="AAK126" s="0"/>
      <c r="AAL126" s="0"/>
      <c r="AAM126" s="0"/>
      <c r="AAN126" s="0"/>
      <c r="AAO126" s="0"/>
      <c r="AAP126" s="0"/>
      <c r="AAQ126" s="0"/>
      <c r="AAR126" s="0"/>
      <c r="AAS126" s="0"/>
      <c r="AAT126" s="0"/>
      <c r="AAU126" s="0"/>
      <c r="AAV126" s="0"/>
      <c r="AAW126" s="0"/>
      <c r="AAX126" s="0"/>
      <c r="AAY126" s="0"/>
      <c r="AAZ126" s="0"/>
      <c r="ABA126" s="0"/>
      <c r="ABB126" s="0"/>
      <c r="ABC126" s="0"/>
      <c r="ABD126" s="0"/>
      <c r="ABE126" s="0"/>
      <c r="ABF126" s="0"/>
      <c r="ABG126" s="0"/>
      <c r="ABH126" s="0"/>
      <c r="ABI126" s="0"/>
      <c r="ABJ126" s="0"/>
      <c r="ABK126" s="0"/>
      <c r="ABL126" s="0"/>
      <c r="ABM126" s="0"/>
      <c r="ABN126" s="0"/>
      <c r="ABO126" s="0"/>
      <c r="ABP126" s="0"/>
      <c r="ABQ126" s="0"/>
      <c r="ABR126" s="0"/>
      <c r="ABS126" s="0"/>
      <c r="ABT126" s="0"/>
      <c r="ABU126" s="0"/>
      <c r="ABV126" s="0"/>
      <c r="ABW126" s="0"/>
      <c r="ABX126" s="0"/>
      <c r="ABY126" s="0"/>
      <c r="ABZ126" s="0"/>
      <c r="ACA126" s="0"/>
      <c r="ACB126" s="0"/>
      <c r="ACC126" s="0"/>
      <c r="ACD126" s="0"/>
      <c r="ACE126" s="0"/>
      <c r="ACF126" s="0"/>
      <c r="ACG126" s="0"/>
      <c r="ACH126" s="0"/>
      <c r="ACI126" s="0"/>
      <c r="ACJ126" s="0"/>
      <c r="ACK126" s="0"/>
      <c r="ACL126" s="0"/>
      <c r="ACM126" s="0"/>
      <c r="ACN126" s="0"/>
      <c r="ACO126" s="0"/>
      <c r="ACP126" s="0"/>
      <c r="ACQ126" s="0"/>
      <c r="ACR126" s="0"/>
      <c r="ACS126" s="0"/>
      <c r="ACT126" s="0"/>
      <c r="ACU126" s="0"/>
      <c r="ACV126" s="0"/>
      <c r="ACW126" s="0"/>
      <c r="ACX126" s="0"/>
      <c r="ACY126" s="0"/>
      <c r="ACZ126" s="0"/>
      <c r="ADA126" s="0"/>
      <c r="ADB126" s="0"/>
      <c r="ADC126" s="0"/>
      <c r="ADD126" s="0"/>
      <c r="ADE126" s="0"/>
      <c r="ADF126" s="0"/>
      <c r="ADG126" s="0"/>
      <c r="ADH126" s="0"/>
      <c r="ADI126" s="0"/>
      <c r="ADJ126" s="0"/>
      <c r="ADK126" s="0"/>
      <c r="ADL126" s="0"/>
      <c r="ADM126" s="0"/>
      <c r="ADN126" s="0"/>
      <c r="ADO126" s="0"/>
      <c r="ADP126" s="0"/>
      <c r="ADQ126" s="0"/>
      <c r="ADR126" s="0"/>
      <c r="ADS126" s="0"/>
      <c r="ADT126" s="0"/>
      <c r="ADU126" s="0"/>
      <c r="ADV126" s="0"/>
      <c r="ADW126" s="0"/>
      <c r="ADX126" s="0"/>
      <c r="ADY126" s="0"/>
      <c r="ADZ126" s="0"/>
      <c r="AEA126" s="0"/>
      <c r="AEB126" s="0"/>
      <c r="AEC126" s="0"/>
      <c r="AED126" s="0"/>
      <c r="AEE126" s="0"/>
      <c r="AEF126" s="0"/>
      <c r="AEG126" s="0"/>
      <c r="AEH126" s="0"/>
      <c r="AEI126" s="0"/>
      <c r="AEJ126" s="0"/>
      <c r="AEK126" s="0"/>
      <c r="AEL126" s="0"/>
      <c r="AEM126" s="0"/>
      <c r="AEN126" s="0"/>
      <c r="AEO126" s="0"/>
      <c r="AEP126" s="0"/>
      <c r="AEQ126" s="0"/>
      <c r="AER126" s="0"/>
      <c r="AES126" s="0"/>
      <c r="AET126" s="0"/>
      <c r="AEU126" s="0"/>
      <c r="AEV126" s="0"/>
      <c r="AEW126" s="0"/>
      <c r="AEX126" s="0"/>
      <c r="AEY126" s="0"/>
      <c r="AEZ126" s="0"/>
      <c r="AFA126" s="0"/>
      <c r="AFB126" s="0"/>
      <c r="AFC126" s="0"/>
      <c r="AFD126" s="0"/>
      <c r="AFE126" s="0"/>
      <c r="AFF126" s="0"/>
      <c r="AFG126" s="0"/>
      <c r="AFH126" s="0"/>
      <c r="AFI126" s="0"/>
      <c r="AFJ126" s="0"/>
      <c r="AFK126" s="0"/>
      <c r="AFL126" s="0"/>
      <c r="AFM126" s="0"/>
      <c r="AFN126" s="0"/>
      <c r="AFO126" s="0"/>
      <c r="AFP126" s="0"/>
      <c r="AFQ126" s="0"/>
      <c r="AFR126" s="0"/>
      <c r="AFS126" s="0"/>
      <c r="AFT126" s="0"/>
      <c r="AFU126" s="0"/>
      <c r="AFV126" s="0"/>
      <c r="AFW126" s="0"/>
      <c r="AFX126" s="0"/>
      <c r="AFY126" s="0"/>
      <c r="AFZ126" s="0"/>
      <c r="AGA126" s="0"/>
      <c r="AGB126" s="0"/>
      <c r="AGC126" s="0"/>
      <c r="AGD126" s="0"/>
      <c r="AGE126" s="0"/>
      <c r="AGF126" s="0"/>
      <c r="AGG126" s="0"/>
      <c r="AGH126" s="0"/>
      <c r="AGI126" s="0"/>
      <c r="AGJ126" s="0"/>
      <c r="AGK126" s="0"/>
      <c r="AGL126" s="0"/>
      <c r="AGM126" s="0"/>
      <c r="AGN126" s="0"/>
      <c r="AGO126" s="0"/>
      <c r="AGP126" s="0"/>
      <c r="AGQ126" s="0"/>
      <c r="AGR126" s="0"/>
      <c r="AGS126" s="0"/>
      <c r="AGT126" s="0"/>
      <c r="AGU126" s="0"/>
      <c r="AGV126" s="0"/>
      <c r="AGW126" s="0"/>
      <c r="AGX126" s="0"/>
      <c r="AGY126" s="0"/>
      <c r="AGZ126" s="0"/>
      <c r="AHA126" s="0"/>
      <c r="AHB126" s="0"/>
      <c r="AHC126" s="0"/>
      <c r="AHD126" s="0"/>
      <c r="AHE126" s="0"/>
      <c r="AHF126" s="0"/>
      <c r="AHG126" s="0"/>
      <c r="AHH126" s="0"/>
      <c r="AHI126" s="0"/>
      <c r="AHJ126" s="0"/>
      <c r="AHK126" s="0"/>
      <c r="AHL126" s="0"/>
      <c r="AHM126" s="0"/>
      <c r="AHN126" s="0"/>
      <c r="AHO126" s="0"/>
      <c r="AHP126" s="0"/>
      <c r="AHQ126" s="0"/>
      <c r="AHR126" s="0"/>
      <c r="AHS126" s="0"/>
      <c r="AHT126" s="0"/>
      <c r="AHU126" s="0"/>
      <c r="AHV126" s="0"/>
      <c r="AHW126" s="0"/>
      <c r="AHX126" s="0"/>
      <c r="AHY126" s="0"/>
      <c r="AHZ126" s="0"/>
      <c r="AIA126" s="0"/>
      <c r="AIB126" s="0"/>
      <c r="AIC126" s="0"/>
      <c r="AID126" s="0"/>
      <c r="AIE126" s="0"/>
      <c r="AIF126" s="0"/>
      <c r="AIG126" s="0"/>
      <c r="AIH126" s="0"/>
      <c r="AII126" s="0"/>
      <c r="AIJ126" s="0"/>
      <c r="AIK126" s="0"/>
      <c r="AIL126" s="0"/>
      <c r="AIM126" s="0"/>
      <c r="AIN126" s="0"/>
      <c r="AIO126" s="0"/>
      <c r="AIP126" s="0"/>
      <c r="AIQ126" s="0"/>
      <c r="AIR126" s="0"/>
      <c r="AIS126" s="0"/>
      <c r="AIT126" s="0"/>
      <c r="AIU126" s="0"/>
      <c r="AIV126" s="0"/>
      <c r="AIW126" s="0"/>
      <c r="AIX126" s="0"/>
      <c r="AIY126" s="0"/>
      <c r="AIZ126" s="0"/>
      <c r="AJA126" s="0"/>
      <c r="AJB126" s="0"/>
      <c r="AJC126" s="0"/>
      <c r="AJD126" s="0"/>
      <c r="AJE126" s="0"/>
      <c r="AJF126" s="0"/>
      <c r="AJG126" s="0"/>
      <c r="AJH126" s="0"/>
      <c r="AJI126" s="0"/>
      <c r="AJJ126" s="0"/>
      <c r="AJK126" s="0"/>
      <c r="AJL126" s="0"/>
      <c r="AJM126" s="0"/>
      <c r="AJN126" s="0"/>
      <c r="AJO126" s="0"/>
      <c r="AJP126" s="0"/>
      <c r="AJQ126" s="0"/>
      <c r="AJR126" s="0"/>
      <c r="AJS126" s="0"/>
      <c r="AJT126" s="0"/>
      <c r="AJU126" s="0"/>
      <c r="AJV126" s="0"/>
      <c r="AJW126" s="0"/>
      <c r="AJX126" s="0"/>
      <c r="AJY126" s="0"/>
      <c r="AJZ126" s="0"/>
      <c r="AKA126" s="0"/>
      <c r="AKB126" s="0"/>
      <c r="AKC126" s="0"/>
      <c r="AKD126" s="0"/>
      <c r="AKE126" s="0"/>
      <c r="AKF126" s="0"/>
      <c r="AKG126" s="0"/>
      <c r="AKH126" s="0"/>
      <c r="AKI126" s="0"/>
      <c r="AKJ126" s="0"/>
      <c r="AKK126" s="0"/>
      <c r="AKL126" s="0"/>
      <c r="AKM126" s="0"/>
      <c r="AKN126" s="0"/>
      <c r="AKO126" s="0"/>
      <c r="AKP126" s="0"/>
      <c r="AKQ126" s="0"/>
      <c r="AKR126" s="0"/>
      <c r="AKS126" s="0"/>
      <c r="AKT126" s="0"/>
      <c r="AKU126" s="0"/>
      <c r="AKV126" s="0"/>
      <c r="AKW126" s="0"/>
      <c r="AKX126" s="0"/>
      <c r="AKY126" s="0"/>
      <c r="AKZ126" s="0"/>
      <c r="ALA126" s="0"/>
      <c r="ALB126" s="0"/>
      <c r="ALC126" s="0"/>
      <c r="ALD126" s="0"/>
      <c r="ALE126" s="0"/>
      <c r="ALF126" s="0"/>
      <c r="ALG126" s="0"/>
      <c r="ALH126" s="0"/>
      <c r="ALI126" s="0"/>
      <c r="ALJ126" s="0"/>
      <c r="ALK126" s="0"/>
      <c r="ALL126" s="0"/>
      <c r="ALM126" s="0"/>
      <c r="ALN126" s="0"/>
      <c r="ALO126" s="0"/>
      <c r="ALP126" s="0"/>
      <c r="ALQ126" s="0"/>
      <c r="ALR126" s="0"/>
      <c r="ALS126" s="0"/>
      <c r="ALT126" s="0"/>
      <c r="ALU126" s="0"/>
      <c r="ALV126" s="0"/>
      <c r="ALW126" s="0"/>
      <c r="ALX126" s="0"/>
      <c r="ALY126" s="0"/>
      <c r="ALZ126" s="0"/>
      <c r="AMA126" s="0"/>
      <c r="AMB126" s="0"/>
      <c r="AMC126" s="0"/>
      <c r="AMD126" s="0"/>
      <c r="AME126" s="0"/>
      <c r="AMF126" s="0"/>
      <c r="AMG126" s="0"/>
      <c r="AMH126" s="0"/>
      <c r="AMI126" s="0"/>
      <c r="AMJ126" s="0"/>
    </row>
    <row r="127" customFormat="false" ht="15.75" hidden="false" customHeight="false" outlineLevel="0" collapsed="false">
      <c r="A127" s="139"/>
      <c r="B127" s="35"/>
      <c r="C127" s="35"/>
      <c r="D127" s="35"/>
      <c r="E127" s="35"/>
      <c r="F127" s="35" t="n">
        <v>1</v>
      </c>
      <c r="G127" s="35" t="n">
        <v>6000</v>
      </c>
      <c r="H127" s="35" t="n">
        <f aca="false">(G127*F127)+1100*2</f>
        <v>8200</v>
      </c>
      <c r="I127" s="36" t="s">
        <v>304</v>
      </c>
      <c r="J127" s="37" t="n">
        <v>8200</v>
      </c>
      <c r="K127" s="35" t="n">
        <v>0</v>
      </c>
      <c r="L127" s="35"/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0"/>
      <c r="BD127" s="0"/>
      <c r="BE127" s="0"/>
      <c r="BF127" s="0"/>
      <c r="BG127" s="0"/>
      <c r="BH127" s="0"/>
      <c r="BI127" s="0"/>
      <c r="BJ127" s="0"/>
      <c r="BK127" s="0"/>
      <c r="BL127" s="0"/>
      <c r="BM127" s="0"/>
      <c r="BN127" s="0"/>
      <c r="BO127" s="0"/>
      <c r="BP127" s="0"/>
      <c r="BQ127" s="0"/>
      <c r="BR127" s="0"/>
      <c r="BS127" s="0"/>
      <c r="BT127" s="0"/>
      <c r="BU127" s="0"/>
      <c r="BV127" s="0"/>
      <c r="BW127" s="0"/>
      <c r="BX127" s="0"/>
      <c r="BY127" s="0"/>
      <c r="BZ127" s="0"/>
      <c r="CA127" s="0"/>
      <c r="CB127" s="0"/>
      <c r="CC127" s="0"/>
      <c r="CD127" s="0"/>
      <c r="CE127" s="0"/>
      <c r="CF127" s="0"/>
      <c r="CG127" s="0"/>
      <c r="CH127" s="0"/>
      <c r="CI127" s="0"/>
      <c r="CJ127" s="0"/>
      <c r="CK127" s="0"/>
      <c r="CL127" s="0"/>
      <c r="CM127" s="0"/>
      <c r="CN127" s="0"/>
      <c r="CO127" s="0"/>
      <c r="CP127" s="0"/>
      <c r="CQ127" s="0"/>
      <c r="CR127" s="0"/>
      <c r="CS127" s="0"/>
      <c r="CT127" s="0"/>
      <c r="CU127" s="0"/>
      <c r="CV127" s="0"/>
      <c r="CW127" s="0"/>
      <c r="CX127" s="0"/>
      <c r="CY127" s="0"/>
      <c r="CZ127" s="0"/>
      <c r="DA127" s="0"/>
      <c r="DB127" s="0"/>
      <c r="DC127" s="0"/>
      <c r="DD127" s="0"/>
      <c r="DE127" s="0"/>
      <c r="DF127" s="0"/>
      <c r="DG127" s="0"/>
      <c r="DH127" s="0"/>
      <c r="DI127" s="0"/>
      <c r="DJ127" s="0"/>
      <c r="DK127" s="0"/>
      <c r="DL127" s="0"/>
      <c r="DM127" s="0"/>
      <c r="DN127" s="0"/>
      <c r="DO127" s="0"/>
      <c r="DP127" s="0"/>
      <c r="DQ127" s="0"/>
      <c r="DR127" s="0"/>
      <c r="DS127" s="0"/>
      <c r="DT127" s="0"/>
      <c r="DU127" s="0"/>
      <c r="DV127" s="0"/>
      <c r="DW127" s="0"/>
      <c r="DX127" s="0"/>
      <c r="DY127" s="0"/>
      <c r="DZ127" s="0"/>
      <c r="EA127" s="0"/>
      <c r="EB127" s="0"/>
      <c r="EC127" s="0"/>
      <c r="ED127" s="0"/>
      <c r="EE127" s="0"/>
      <c r="EF127" s="0"/>
      <c r="EG127" s="0"/>
      <c r="EH127" s="0"/>
      <c r="EI127" s="0"/>
      <c r="EJ127" s="0"/>
      <c r="EK127" s="0"/>
      <c r="EL127" s="0"/>
      <c r="EM127" s="0"/>
      <c r="EN127" s="0"/>
      <c r="EO127" s="0"/>
      <c r="EP127" s="0"/>
      <c r="EQ127" s="0"/>
      <c r="ER127" s="0"/>
      <c r="ES127" s="0"/>
      <c r="ET127" s="0"/>
      <c r="EU127" s="0"/>
      <c r="EV127" s="0"/>
      <c r="EW127" s="0"/>
      <c r="EX127" s="0"/>
      <c r="EY127" s="0"/>
      <c r="EZ127" s="0"/>
      <c r="FA127" s="0"/>
      <c r="FB127" s="0"/>
      <c r="FC127" s="0"/>
      <c r="FD127" s="0"/>
      <c r="FE127" s="0"/>
      <c r="FF127" s="0"/>
      <c r="FG127" s="0"/>
      <c r="FH127" s="0"/>
      <c r="FI127" s="0"/>
      <c r="FJ127" s="0"/>
      <c r="FK127" s="0"/>
      <c r="FL127" s="0"/>
      <c r="FM127" s="0"/>
      <c r="FN127" s="0"/>
      <c r="FO127" s="0"/>
      <c r="FP127" s="0"/>
      <c r="FQ127" s="0"/>
      <c r="FR127" s="0"/>
      <c r="FS127" s="0"/>
      <c r="FT127" s="0"/>
      <c r="FU127" s="0"/>
      <c r="FV127" s="0"/>
      <c r="FW127" s="0"/>
      <c r="FX127" s="0"/>
      <c r="FY127" s="0"/>
      <c r="FZ127" s="0"/>
      <c r="GA127" s="0"/>
      <c r="GB127" s="0"/>
      <c r="GC127" s="0"/>
      <c r="GD127" s="0"/>
      <c r="GE127" s="0"/>
      <c r="GF127" s="0"/>
      <c r="GG127" s="0"/>
      <c r="GH127" s="0"/>
      <c r="GI127" s="0"/>
      <c r="GJ127" s="0"/>
      <c r="GK127" s="0"/>
      <c r="GL127" s="0"/>
      <c r="GM127" s="0"/>
      <c r="GN127" s="0"/>
      <c r="GO127" s="0"/>
      <c r="GP127" s="0"/>
      <c r="GQ127" s="0"/>
      <c r="GR127" s="0"/>
      <c r="GS127" s="0"/>
      <c r="GT127" s="0"/>
      <c r="GU127" s="0"/>
      <c r="GV127" s="0"/>
      <c r="GW127" s="0"/>
      <c r="GX127" s="0"/>
      <c r="GY127" s="0"/>
      <c r="GZ127" s="0"/>
      <c r="HA127" s="0"/>
      <c r="HB127" s="0"/>
      <c r="HC127" s="0"/>
      <c r="HD127" s="0"/>
      <c r="HE127" s="0"/>
      <c r="HF127" s="0"/>
      <c r="HG127" s="0"/>
      <c r="HH127" s="0"/>
      <c r="HI127" s="0"/>
      <c r="HJ127" s="0"/>
      <c r="HK127" s="0"/>
      <c r="HL127" s="0"/>
      <c r="HM127" s="0"/>
      <c r="HN127" s="0"/>
      <c r="HO127" s="0"/>
      <c r="HP127" s="0"/>
      <c r="HQ127" s="0"/>
      <c r="HR127" s="0"/>
      <c r="HS127" s="0"/>
      <c r="HT127" s="0"/>
      <c r="HU127" s="0"/>
      <c r="HV127" s="0"/>
      <c r="HW127" s="0"/>
      <c r="HX127" s="0"/>
      <c r="HY127" s="0"/>
      <c r="HZ127" s="0"/>
      <c r="IA127" s="0"/>
      <c r="IB127" s="0"/>
      <c r="IC127" s="0"/>
      <c r="ID127" s="0"/>
      <c r="IE127" s="0"/>
      <c r="IF127" s="0"/>
      <c r="IG127" s="0"/>
      <c r="IH127" s="0"/>
      <c r="II127" s="0"/>
      <c r="IJ127" s="0"/>
      <c r="IK127" s="0"/>
      <c r="IL127" s="0"/>
      <c r="IM127" s="0"/>
      <c r="IN127" s="0"/>
      <c r="IO127" s="0"/>
      <c r="IP127" s="0"/>
      <c r="IQ127" s="0"/>
      <c r="IR127" s="0"/>
      <c r="IS127" s="0"/>
      <c r="IT127" s="0"/>
      <c r="IU127" s="0"/>
      <c r="IV127" s="0"/>
      <c r="IW127" s="0"/>
      <c r="IX127" s="0"/>
      <c r="IY127" s="0"/>
      <c r="IZ127" s="0"/>
      <c r="JA127" s="0"/>
      <c r="JB127" s="0"/>
      <c r="JC127" s="0"/>
      <c r="JD127" s="0"/>
      <c r="JE127" s="0"/>
      <c r="JF127" s="0"/>
      <c r="JG127" s="0"/>
      <c r="JH127" s="0"/>
      <c r="JI127" s="0"/>
      <c r="JJ127" s="0"/>
      <c r="JK127" s="0"/>
      <c r="JL127" s="0"/>
      <c r="JM127" s="0"/>
      <c r="JN127" s="0"/>
      <c r="JO127" s="0"/>
      <c r="JP127" s="0"/>
      <c r="JQ127" s="0"/>
      <c r="JR127" s="0"/>
      <c r="JS127" s="0"/>
      <c r="JT127" s="0"/>
      <c r="JU127" s="0"/>
      <c r="JV127" s="0"/>
      <c r="JW127" s="0"/>
      <c r="JX127" s="0"/>
      <c r="JY127" s="0"/>
      <c r="JZ127" s="0"/>
      <c r="KA127" s="0"/>
      <c r="KB127" s="0"/>
      <c r="KC127" s="0"/>
      <c r="KD127" s="0"/>
      <c r="KE127" s="0"/>
      <c r="KF127" s="0"/>
      <c r="KG127" s="0"/>
      <c r="KH127" s="0"/>
      <c r="KI127" s="0"/>
      <c r="KJ127" s="0"/>
      <c r="KK127" s="0"/>
      <c r="KL127" s="0"/>
      <c r="KM127" s="0"/>
      <c r="KN127" s="0"/>
      <c r="KO127" s="0"/>
      <c r="KP127" s="0"/>
      <c r="KQ127" s="0"/>
      <c r="KR127" s="0"/>
      <c r="KS127" s="0"/>
      <c r="KT127" s="0"/>
      <c r="KU127" s="0"/>
      <c r="KV127" s="0"/>
      <c r="KW127" s="0"/>
      <c r="KX127" s="0"/>
      <c r="KY127" s="0"/>
      <c r="KZ127" s="0"/>
      <c r="LA127" s="0"/>
      <c r="LB127" s="0"/>
      <c r="LC127" s="0"/>
      <c r="LD127" s="0"/>
      <c r="LE127" s="0"/>
      <c r="LF127" s="0"/>
      <c r="LG127" s="0"/>
      <c r="LH127" s="0"/>
      <c r="LI127" s="0"/>
      <c r="LJ127" s="0"/>
      <c r="LK127" s="0"/>
      <c r="LL127" s="0"/>
      <c r="LM127" s="0"/>
      <c r="LN127" s="0"/>
      <c r="LO127" s="0"/>
      <c r="LP127" s="0"/>
      <c r="LQ127" s="0"/>
      <c r="LR127" s="0"/>
      <c r="LS127" s="0"/>
      <c r="LT127" s="0"/>
      <c r="LU127" s="0"/>
      <c r="LV127" s="0"/>
      <c r="LW127" s="0"/>
      <c r="LX127" s="0"/>
      <c r="LY127" s="0"/>
      <c r="LZ127" s="0"/>
      <c r="MA127" s="0"/>
      <c r="MB127" s="0"/>
      <c r="MC127" s="0"/>
      <c r="MD127" s="0"/>
      <c r="ME127" s="0"/>
      <c r="MF127" s="0"/>
      <c r="MG127" s="0"/>
      <c r="MH127" s="0"/>
      <c r="MI127" s="0"/>
      <c r="MJ127" s="0"/>
      <c r="MK127" s="0"/>
      <c r="ML127" s="0"/>
      <c r="MM127" s="0"/>
      <c r="MN127" s="0"/>
      <c r="MO127" s="0"/>
      <c r="MP127" s="0"/>
      <c r="MQ127" s="0"/>
      <c r="MR127" s="0"/>
      <c r="MS127" s="0"/>
      <c r="MT127" s="0"/>
      <c r="MU127" s="0"/>
      <c r="MV127" s="0"/>
      <c r="MW127" s="0"/>
      <c r="MX127" s="0"/>
      <c r="MY127" s="0"/>
      <c r="MZ127" s="0"/>
      <c r="NA127" s="0"/>
      <c r="NB127" s="0"/>
      <c r="NC127" s="0"/>
      <c r="ND127" s="0"/>
      <c r="NE127" s="0"/>
      <c r="NF127" s="0"/>
      <c r="NG127" s="0"/>
      <c r="NH127" s="0"/>
      <c r="NI127" s="0"/>
      <c r="NJ127" s="0"/>
      <c r="NK127" s="0"/>
      <c r="NL127" s="0"/>
      <c r="NM127" s="0"/>
      <c r="NN127" s="0"/>
      <c r="NO127" s="0"/>
      <c r="NP127" s="0"/>
      <c r="NQ127" s="0"/>
      <c r="NR127" s="0"/>
      <c r="NS127" s="0"/>
      <c r="NT127" s="0"/>
      <c r="NU127" s="0"/>
      <c r="NV127" s="0"/>
      <c r="NW127" s="0"/>
      <c r="NX127" s="0"/>
      <c r="NY127" s="0"/>
      <c r="NZ127" s="0"/>
      <c r="OA127" s="0"/>
      <c r="OB127" s="0"/>
      <c r="OC127" s="0"/>
      <c r="OD127" s="0"/>
      <c r="OE127" s="0"/>
      <c r="OF127" s="0"/>
      <c r="OG127" s="0"/>
      <c r="OH127" s="0"/>
      <c r="OI127" s="0"/>
      <c r="OJ127" s="0"/>
      <c r="OK127" s="0"/>
      <c r="OL127" s="0"/>
      <c r="OM127" s="0"/>
      <c r="ON127" s="0"/>
      <c r="OO127" s="0"/>
      <c r="OP127" s="0"/>
      <c r="OQ127" s="0"/>
      <c r="OR127" s="0"/>
      <c r="OS127" s="0"/>
      <c r="OT127" s="0"/>
      <c r="OU127" s="0"/>
      <c r="OV127" s="0"/>
      <c r="OW127" s="0"/>
      <c r="OX127" s="0"/>
      <c r="OY127" s="0"/>
      <c r="OZ127" s="0"/>
      <c r="PA127" s="0"/>
      <c r="PB127" s="0"/>
      <c r="PC127" s="0"/>
      <c r="PD127" s="0"/>
      <c r="PE127" s="0"/>
      <c r="PF127" s="0"/>
      <c r="PG127" s="0"/>
      <c r="PH127" s="0"/>
      <c r="PI127" s="0"/>
      <c r="PJ127" s="0"/>
      <c r="PK127" s="0"/>
      <c r="PL127" s="0"/>
      <c r="PM127" s="0"/>
      <c r="PN127" s="0"/>
      <c r="PO127" s="0"/>
      <c r="PP127" s="0"/>
      <c r="PQ127" s="0"/>
      <c r="PR127" s="0"/>
      <c r="PS127" s="0"/>
      <c r="PT127" s="0"/>
      <c r="PU127" s="0"/>
      <c r="PV127" s="0"/>
      <c r="PW127" s="0"/>
      <c r="PX127" s="0"/>
      <c r="PY127" s="0"/>
      <c r="PZ127" s="0"/>
      <c r="QA127" s="0"/>
      <c r="QB127" s="0"/>
      <c r="QC127" s="0"/>
      <c r="QD127" s="0"/>
      <c r="QE127" s="0"/>
      <c r="QF127" s="0"/>
      <c r="QG127" s="0"/>
      <c r="QH127" s="0"/>
      <c r="QI127" s="0"/>
      <c r="QJ127" s="0"/>
      <c r="QK127" s="0"/>
      <c r="QL127" s="0"/>
      <c r="QM127" s="0"/>
      <c r="QN127" s="0"/>
      <c r="QO127" s="0"/>
      <c r="QP127" s="0"/>
      <c r="QQ127" s="0"/>
      <c r="QR127" s="0"/>
      <c r="QS127" s="0"/>
      <c r="QT127" s="0"/>
      <c r="QU127" s="0"/>
      <c r="QV127" s="0"/>
      <c r="QW127" s="0"/>
      <c r="QX127" s="0"/>
      <c r="QY127" s="0"/>
      <c r="QZ127" s="0"/>
      <c r="RA127" s="0"/>
      <c r="RB127" s="0"/>
      <c r="RC127" s="0"/>
      <c r="RD127" s="0"/>
      <c r="RE127" s="0"/>
      <c r="RF127" s="0"/>
      <c r="RG127" s="0"/>
      <c r="RH127" s="0"/>
      <c r="RI127" s="0"/>
      <c r="RJ127" s="0"/>
      <c r="RK127" s="0"/>
      <c r="RL127" s="0"/>
      <c r="RM127" s="0"/>
      <c r="RN127" s="0"/>
      <c r="RO127" s="0"/>
      <c r="RP127" s="0"/>
      <c r="RQ127" s="0"/>
      <c r="RR127" s="0"/>
      <c r="RS127" s="0"/>
      <c r="RT127" s="0"/>
      <c r="RU127" s="0"/>
      <c r="RV127" s="0"/>
      <c r="RW127" s="0"/>
      <c r="RX127" s="0"/>
      <c r="RY127" s="0"/>
      <c r="RZ127" s="0"/>
      <c r="SA127" s="0"/>
      <c r="SB127" s="0"/>
      <c r="SC127" s="0"/>
      <c r="SD127" s="0"/>
      <c r="SE127" s="0"/>
      <c r="SF127" s="0"/>
      <c r="SG127" s="0"/>
      <c r="SH127" s="0"/>
      <c r="SI127" s="0"/>
      <c r="SJ127" s="0"/>
      <c r="SK127" s="0"/>
      <c r="SL127" s="0"/>
      <c r="SM127" s="0"/>
      <c r="SN127" s="0"/>
      <c r="SO127" s="0"/>
      <c r="SP127" s="0"/>
      <c r="SQ127" s="0"/>
      <c r="SR127" s="0"/>
      <c r="SS127" s="0"/>
      <c r="ST127" s="0"/>
      <c r="SU127" s="0"/>
      <c r="SV127" s="0"/>
      <c r="SW127" s="0"/>
      <c r="SX127" s="0"/>
      <c r="SY127" s="0"/>
      <c r="SZ127" s="0"/>
      <c r="TA127" s="0"/>
      <c r="TB127" s="0"/>
      <c r="TC127" s="0"/>
      <c r="TD127" s="0"/>
      <c r="TE127" s="0"/>
      <c r="TF127" s="0"/>
      <c r="TG127" s="0"/>
      <c r="TH127" s="0"/>
      <c r="TI127" s="0"/>
      <c r="TJ127" s="0"/>
      <c r="TK127" s="0"/>
      <c r="TL127" s="0"/>
      <c r="TM127" s="0"/>
      <c r="TN127" s="0"/>
      <c r="TO127" s="0"/>
      <c r="TP127" s="0"/>
      <c r="TQ127" s="0"/>
      <c r="TR127" s="0"/>
      <c r="TS127" s="0"/>
      <c r="TT127" s="0"/>
      <c r="TU127" s="0"/>
      <c r="TV127" s="0"/>
      <c r="TW127" s="0"/>
      <c r="TX127" s="0"/>
      <c r="TY127" s="0"/>
      <c r="TZ127" s="0"/>
      <c r="UA127" s="0"/>
      <c r="UB127" s="0"/>
      <c r="UC127" s="0"/>
      <c r="UD127" s="0"/>
      <c r="UE127" s="0"/>
      <c r="UF127" s="0"/>
      <c r="UG127" s="0"/>
      <c r="UH127" s="0"/>
      <c r="UI127" s="0"/>
      <c r="UJ127" s="0"/>
      <c r="UK127" s="0"/>
      <c r="UL127" s="0"/>
      <c r="UM127" s="0"/>
      <c r="UN127" s="0"/>
      <c r="UO127" s="0"/>
      <c r="UP127" s="0"/>
      <c r="UQ127" s="0"/>
      <c r="UR127" s="0"/>
      <c r="US127" s="0"/>
      <c r="UT127" s="0"/>
      <c r="UU127" s="0"/>
      <c r="UV127" s="0"/>
      <c r="UW127" s="0"/>
      <c r="UX127" s="0"/>
      <c r="UY127" s="0"/>
      <c r="UZ127" s="0"/>
      <c r="VA127" s="0"/>
      <c r="VB127" s="0"/>
      <c r="VC127" s="0"/>
      <c r="VD127" s="0"/>
      <c r="VE127" s="0"/>
      <c r="VF127" s="0"/>
      <c r="VG127" s="0"/>
      <c r="VH127" s="0"/>
      <c r="VI127" s="0"/>
      <c r="VJ127" s="0"/>
      <c r="VK127" s="0"/>
      <c r="VL127" s="0"/>
      <c r="VM127" s="0"/>
      <c r="VN127" s="0"/>
      <c r="VO127" s="0"/>
      <c r="VP127" s="0"/>
      <c r="VQ127" s="0"/>
      <c r="VR127" s="0"/>
      <c r="VS127" s="0"/>
      <c r="VT127" s="0"/>
      <c r="VU127" s="0"/>
      <c r="VV127" s="0"/>
      <c r="VW127" s="0"/>
      <c r="VX127" s="0"/>
      <c r="VY127" s="0"/>
      <c r="VZ127" s="0"/>
      <c r="WA127" s="0"/>
      <c r="WB127" s="0"/>
      <c r="WC127" s="0"/>
      <c r="WD127" s="0"/>
      <c r="WE127" s="0"/>
      <c r="WF127" s="0"/>
      <c r="WG127" s="0"/>
      <c r="WH127" s="0"/>
      <c r="WI127" s="0"/>
      <c r="WJ127" s="0"/>
      <c r="WK127" s="0"/>
      <c r="WL127" s="0"/>
      <c r="WM127" s="0"/>
      <c r="WN127" s="0"/>
      <c r="WO127" s="0"/>
      <c r="WP127" s="0"/>
      <c r="WQ127" s="0"/>
      <c r="WR127" s="0"/>
      <c r="WS127" s="0"/>
      <c r="WT127" s="0"/>
      <c r="WU127" s="0"/>
      <c r="WV127" s="0"/>
      <c r="WW127" s="0"/>
      <c r="WX127" s="0"/>
      <c r="WY127" s="0"/>
      <c r="WZ127" s="0"/>
      <c r="XA127" s="0"/>
      <c r="XB127" s="0"/>
      <c r="XC127" s="0"/>
      <c r="XD127" s="0"/>
      <c r="XE127" s="0"/>
      <c r="XF127" s="0"/>
      <c r="XG127" s="0"/>
      <c r="XH127" s="0"/>
      <c r="XI127" s="0"/>
      <c r="XJ127" s="0"/>
      <c r="XK127" s="0"/>
      <c r="XL127" s="0"/>
      <c r="XM127" s="0"/>
      <c r="XN127" s="0"/>
      <c r="XO127" s="0"/>
      <c r="XP127" s="0"/>
      <c r="XQ127" s="0"/>
      <c r="XR127" s="0"/>
      <c r="XS127" s="0"/>
      <c r="XT127" s="0"/>
      <c r="XU127" s="0"/>
      <c r="XV127" s="0"/>
      <c r="XW127" s="0"/>
      <c r="XX127" s="0"/>
      <c r="XY127" s="0"/>
      <c r="XZ127" s="0"/>
      <c r="YA127" s="0"/>
      <c r="YB127" s="0"/>
      <c r="YC127" s="0"/>
      <c r="YD127" s="0"/>
      <c r="YE127" s="0"/>
      <c r="YF127" s="0"/>
      <c r="YG127" s="0"/>
      <c r="YH127" s="0"/>
      <c r="YI127" s="0"/>
      <c r="YJ127" s="0"/>
      <c r="YK127" s="0"/>
      <c r="YL127" s="0"/>
      <c r="YM127" s="0"/>
      <c r="YN127" s="0"/>
      <c r="YO127" s="0"/>
      <c r="YP127" s="0"/>
      <c r="YQ127" s="0"/>
      <c r="YR127" s="0"/>
      <c r="YS127" s="0"/>
      <c r="YT127" s="0"/>
      <c r="YU127" s="0"/>
      <c r="YV127" s="0"/>
      <c r="YW127" s="0"/>
      <c r="YX127" s="0"/>
      <c r="YY127" s="0"/>
      <c r="YZ127" s="0"/>
      <c r="ZA127" s="0"/>
      <c r="ZB127" s="0"/>
      <c r="ZC127" s="0"/>
      <c r="ZD127" s="0"/>
      <c r="ZE127" s="0"/>
      <c r="ZF127" s="0"/>
      <c r="ZG127" s="0"/>
      <c r="ZH127" s="0"/>
      <c r="ZI127" s="0"/>
      <c r="ZJ127" s="0"/>
      <c r="ZK127" s="0"/>
      <c r="ZL127" s="0"/>
      <c r="ZM127" s="0"/>
      <c r="ZN127" s="0"/>
      <c r="ZO127" s="0"/>
      <c r="ZP127" s="0"/>
      <c r="ZQ127" s="0"/>
      <c r="ZR127" s="0"/>
      <c r="ZS127" s="0"/>
      <c r="ZT127" s="0"/>
      <c r="ZU127" s="0"/>
      <c r="ZV127" s="0"/>
      <c r="ZW127" s="0"/>
      <c r="ZX127" s="0"/>
      <c r="ZY127" s="0"/>
      <c r="ZZ127" s="0"/>
      <c r="AAA127" s="0"/>
      <c r="AAB127" s="0"/>
      <c r="AAC127" s="0"/>
      <c r="AAD127" s="0"/>
      <c r="AAE127" s="0"/>
      <c r="AAF127" s="0"/>
      <c r="AAG127" s="0"/>
      <c r="AAH127" s="0"/>
      <c r="AAI127" s="0"/>
      <c r="AAJ127" s="0"/>
      <c r="AAK127" s="0"/>
      <c r="AAL127" s="0"/>
      <c r="AAM127" s="0"/>
      <c r="AAN127" s="0"/>
      <c r="AAO127" s="0"/>
      <c r="AAP127" s="0"/>
      <c r="AAQ127" s="0"/>
      <c r="AAR127" s="0"/>
      <c r="AAS127" s="0"/>
      <c r="AAT127" s="0"/>
      <c r="AAU127" s="0"/>
      <c r="AAV127" s="0"/>
      <c r="AAW127" s="0"/>
      <c r="AAX127" s="0"/>
      <c r="AAY127" s="0"/>
      <c r="AAZ127" s="0"/>
      <c r="ABA127" s="0"/>
      <c r="ABB127" s="0"/>
      <c r="ABC127" s="0"/>
      <c r="ABD127" s="0"/>
      <c r="ABE127" s="0"/>
      <c r="ABF127" s="0"/>
      <c r="ABG127" s="0"/>
      <c r="ABH127" s="0"/>
      <c r="ABI127" s="0"/>
      <c r="ABJ127" s="0"/>
      <c r="ABK127" s="0"/>
      <c r="ABL127" s="0"/>
      <c r="ABM127" s="0"/>
      <c r="ABN127" s="0"/>
      <c r="ABO127" s="0"/>
      <c r="ABP127" s="0"/>
      <c r="ABQ127" s="0"/>
      <c r="ABR127" s="0"/>
      <c r="ABS127" s="0"/>
      <c r="ABT127" s="0"/>
      <c r="ABU127" s="0"/>
      <c r="ABV127" s="0"/>
      <c r="ABW127" s="0"/>
      <c r="ABX127" s="0"/>
      <c r="ABY127" s="0"/>
      <c r="ABZ127" s="0"/>
      <c r="ACA127" s="0"/>
      <c r="ACB127" s="0"/>
      <c r="ACC127" s="0"/>
      <c r="ACD127" s="0"/>
      <c r="ACE127" s="0"/>
      <c r="ACF127" s="0"/>
      <c r="ACG127" s="0"/>
      <c r="ACH127" s="0"/>
      <c r="ACI127" s="0"/>
      <c r="ACJ127" s="0"/>
      <c r="ACK127" s="0"/>
      <c r="ACL127" s="0"/>
      <c r="ACM127" s="0"/>
      <c r="ACN127" s="0"/>
      <c r="ACO127" s="0"/>
      <c r="ACP127" s="0"/>
      <c r="ACQ127" s="0"/>
      <c r="ACR127" s="0"/>
      <c r="ACS127" s="0"/>
      <c r="ACT127" s="0"/>
      <c r="ACU127" s="0"/>
      <c r="ACV127" s="0"/>
      <c r="ACW127" s="0"/>
      <c r="ACX127" s="0"/>
      <c r="ACY127" s="0"/>
      <c r="ACZ127" s="0"/>
      <c r="ADA127" s="0"/>
      <c r="ADB127" s="0"/>
      <c r="ADC127" s="0"/>
      <c r="ADD127" s="0"/>
      <c r="ADE127" s="0"/>
      <c r="ADF127" s="0"/>
      <c r="ADG127" s="0"/>
      <c r="ADH127" s="0"/>
      <c r="ADI127" s="0"/>
      <c r="ADJ127" s="0"/>
      <c r="ADK127" s="0"/>
      <c r="ADL127" s="0"/>
      <c r="ADM127" s="0"/>
      <c r="ADN127" s="0"/>
      <c r="ADO127" s="0"/>
      <c r="ADP127" s="0"/>
      <c r="ADQ127" s="0"/>
      <c r="ADR127" s="0"/>
      <c r="ADS127" s="0"/>
      <c r="ADT127" s="0"/>
      <c r="ADU127" s="0"/>
      <c r="ADV127" s="0"/>
      <c r="ADW127" s="0"/>
      <c r="ADX127" s="0"/>
      <c r="ADY127" s="0"/>
      <c r="ADZ127" s="0"/>
      <c r="AEA127" s="0"/>
      <c r="AEB127" s="0"/>
      <c r="AEC127" s="0"/>
      <c r="AED127" s="0"/>
      <c r="AEE127" s="0"/>
      <c r="AEF127" s="0"/>
      <c r="AEG127" s="0"/>
      <c r="AEH127" s="0"/>
      <c r="AEI127" s="0"/>
      <c r="AEJ127" s="0"/>
      <c r="AEK127" s="0"/>
      <c r="AEL127" s="0"/>
      <c r="AEM127" s="0"/>
      <c r="AEN127" s="0"/>
      <c r="AEO127" s="0"/>
      <c r="AEP127" s="0"/>
      <c r="AEQ127" s="0"/>
      <c r="AER127" s="0"/>
      <c r="AES127" s="0"/>
      <c r="AET127" s="0"/>
      <c r="AEU127" s="0"/>
      <c r="AEV127" s="0"/>
      <c r="AEW127" s="0"/>
      <c r="AEX127" s="0"/>
      <c r="AEY127" s="0"/>
      <c r="AEZ127" s="0"/>
      <c r="AFA127" s="0"/>
      <c r="AFB127" s="0"/>
      <c r="AFC127" s="0"/>
      <c r="AFD127" s="0"/>
      <c r="AFE127" s="0"/>
      <c r="AFF127" s="0"/>
      <c r="AFG127" s="0"/>
      <c r="AFH127" s="0"/>
      <c r="AFI127" s="0"/>
      <c r="AFJ127" s="0"/>
      <c r="AFK127" s="0"/>
      <c r="AFL127" s="0"/>
      <c r="AFM127" s="0"/>
      <c r="AFN127" s="0"/>
      <c r="AFO127" s="0"/>
      <c r="AFP127" s="0"/>
      <c r="AFQ127" s="0"/>
      <c r="AFR127" s="0"/>
      <c r="AFS127" s="0"/>
      <c r="AFT127" s="0"/>
      <c r="AFU127" s="0"/>
      <c r="AFV127" s="0"/>
      <c r="AFW127" s="0"/>
      <c r="AFX127" s="0"/>
      <c r="AFY127" s="0"/>
      <c r="AFZ127" s="0"/>
      <c r="AGA127" s="0"/>
      <c r="AGB127" s="0"/>
      <c r="AGC127" s="0"/>
      <c r="AGD127" s="0"/>
      <c r="AGE127" s="0"/>
      <c r="AGF127" s="0"/>
      <c r="AGG127" s="0"/>
      <c r="AGH127" s="0"/>
      <c r="AGI127" s="0"/>
      <c r="AGJ127" s="0"/>
      <c r="AGK127" s="0"/>
      <c r="AGL127" s="0"/>
      <c r="AGM127" s="0"/>
      <c r="AGN127" s="0"/>
      <c r="AGO127" s="0"/>
      <c r="AGP127" s="0"/>
      <c r="AGQ127" s="0"/>
      <c r="AGR127" s="0"/>
      <c r="AGS127" s="0"/>
      <c r="AGT127" s="0"/>
      <c r="AGU127" s="0"/>
      <c r="AGV127" s="0"/>
      <c r="AGW127" s="0"/>
      <c r="AGX127" s="0"/>
      <c r="AGY127" s="0"/>
      <c r="AGZ127" s="0"/>
      <c r="AHA127" s="0"/>
      <c r="AHB127" s="0"/>
      <c r="AHC127" s="0"/>
      <c r="AHD127" s="0"/>
      <c r="AHE127" s="0"/>
      <c r="AHF127" s="0"/>
      <c r="AHG127" s="0"/>
      <c r="AHH127" s="0"/>
      <c r="AHI127" s="0"/>
      <c r="AHJ127" s="0"/>
      <c r="AHK127" s="0"/>
      <c r="AHL127" s="0"/>
      <c r="AHM127" s="0"/>
      <c r="AHN127" s="0"/>
      <c r="AHO127" s="0"/>
      <c r="AHP127" s="0"/>
      <c r="AHQ127" s="0"/>
      <c r="AHR127" s="0"/>
      <c r="AHS127" s="0"/>
      <c r="AHT127" s="0"/>
      <c r="AHU127" s="0"/>
      <c r="AHV127" s="0"/>
      <c r="AHW127" s="0"/>
      <c r="AHX127" s="0"/>
      <c r="AHY127" s="0"/>
      <c r="AHZ127" s="0"/>
      <c r="AIA127" s="0"/>
      <c r="AIB127" s="0"/>
      <c r="AIC127" s="0"/>
      <c r="AID127" s="0"/>
      <c r="AIE127" s="0"/>
      <c r="AIF127" s="0"/>
      <c r="AIG127" s="0"/>
      <c r="AIH127" s="0"/>
      <c r="AII127" s="0"/>
      <c r="AIJ127" s="0"/>
      <c r="AIK127" s="0"/>
      <c r="AIL127" s="0"/>
      <c r="AIM127" s="0"/>
      <c r="AIN127" s="0"/>
      <c r="AIO127" s="0"/>
      <c r="AIP127" s="0"/>
      <c r="AIQ127" s="0"/>
      <c r="AIR127" s="0"/>
      <c r="AIS127" s="0"/>
      <c r="AIT127" s="0"/>
      <c r="AIU127" s="0"/>
      <c r="AIV127" s="0"/>
      <c r="AIW127" s="0"/>
      <c r="AIX127" s="0"/>
      <c r="AIY127" s="0"/>
      <c r="AIZ127" s="0"/>
      <c r="AJA127" s="0"/>
      <c r="AJB127" s="0"/>
      <c r="AJC127" s="0"/>
      <c r="AJD127" s="0"/>
      <c r="AJE127" s="0"/>
      <c r="AJF127" s="0"/>
      <c r="AJG127" s="0"/>
      <c r="AJH127" s="0"/>
      <c r="AJI127" s="0"/>
      <c r="AJJ127" s="0"/>
      <c r="AJK127" s="0"/>
      <c r="AJL127" s="0"/>
      <c r="AJM127" s="0"/>
      <c r="AJN127" s="0"/>
      <c r="AJO127" s="0"/>
      <c r="AJP127" s="0"/>
      <c r="AJQ127" s="0"/>
      <c r="AJR127" s="0"/>
      <c r="AJS127" s="0"/>
      <c r="AJT127" s="0"/>
      <c r="AJU127" s="0"/>
      <c r="AJV127" s="0"/>
      <c r="AJW127" s="0"/>
      <c r="AJX127" s="0"/>
      <c r="AJY127" s="0"/>
      <c r="AJZ127" s="0"/>
      <c r="AKA127" s="0"/>
      <c r="AKB127" s="0"/>
      <c r="AKC127" s="0"/>
      <c r="AKD127" s="0"/>
      <c r="AKE127" s="0"/>
      <c r="AKF127" s="0"/>
      <c r="AKG127" s="0"/>
      <c r="AKH127" s="0"/>
      <c r="AKI127" s="0"/>
      <c r="AKJ127" s="0"/>
      <c r="AKK127" s="0"/>
      <c r="AKL127" s="0"/>
      <c r="AKM127" s="0"/>
      <c r="AKN127" s="0"/>
      <c r="AKO127" s="0"/>
      <c r="AKP127" s="0"/>
      <c r="AKQ127" s="0"/>
      <c r="AKR127" s="0"/>
      <c r="AKS127" s="0"/>
      <c r="AKT127" s="0"/>
      <c r="AKU127" s="0"/>
      <c r="AKV127" s="0"/>
      <c r="AKW127" s="0"/>
      <c r="AKX127" s="0"/>
      <c r="AKY127" s="0"/>
      <c r="AKZ127" s="0"/>
      <c r="ALA127" s="0"/>
      <c r="ALB127" s="0"/>
      <c r="ALC127" s="0"/>
      <c r="ALD127" s="0"/>
      <c r="ALE127" s="0"/>
      <c r="ALF127" s="0"/>
      <c r="ALG127" s="0"/>
      <c r="ALH127" s="0"/>
      <c r="ALI127" s="0"/>
      <c r="ALJ127" s="0"/>
      <c r="ALK127" s="0"/>
      <c r="ALL127" s="0"/>
      <c r="ALM127" s="0"/>
      <c r="ALN127" s="0"/>
      <c r="ALO127" s="0"/>
      <c r="ALP127" s="0"/>
      <c r="ALQ127" s="0"/>
      <c r="ALR127" s="0"/>
      <c r="ALS127" s="0"/>
      <c r="ALT127" s="0"/>
      <c r="ALU127" s="0"/>
      <c r="ALV127" s="0"/>
      <c r="ALW127" s="0"/>
      <c r="ALX127" s="0"/>
      <c r="ALY127" s="0"/>
      <c r="ALZ127" s="0"/>
      <c r="AMA127" s="0"/>
      <c r="AMB127" s="0"/>
      <c r="AMC127" s="0"/>
      <c r="AMD127" s="0"/>
      <c r="AME127" s="0"/>
      <c r="AMF127" s="0"/>
      <c r="AMG127" s="0"/>
      <c r="AMH127" s="0"/>
      <c r="AMI127" s="0"/>
      <c r="AMJ127" s="0"/>
    </row>
    <row r="128" customFormat="false" ht="15.75" hidden="false" customHeight="false" outlineLevel="0" collapsed="false">
      <c r="A128" s="139" t="s">
        <v>305</v>
      </c>
      <c r="B128" s="35" t="s">
        <v>306</v>
      </c>
      <c r="C128" s="35" t="s">
        <v>166</v>
      </c>
      <c r="D128" s="35" t="s">
        <v>29</v>
      </c>
      <c r="E128" s="35" t="n">
        <v>24480</v>
      </c>
      <c r="F128" s="35" t="n">
        <v>4</v>
      </c>
      <c r="G128" s="35" t="n">
        <v>4470</v>
      </c>
      <c r="H128" s="35" t="n">
        <f aca="false">G128*F128</f>
        <v>17880</v>
      </c>
      <c r="I128" s="36" t="s">
        <v>307</v>
      </c>
      <c r="J128" s="37" t="n">
        <v>17880</v>
      </c>
      <c r="K128" s="35" t="n">
        <f aca="false">H128+H129-J128-J129</f>
        <v>0</v>
      </c>
      <c r="L128" s="35"/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0"/>
      <c r="BD128" s="0"/>
      <c r="BE128" s="0"/>
      <c r="BF128" s="0"/>
      <c r="BG128" s="0"/>
      <c r="BH128" s="0"/>
      <c r="BI128" s="0"/>
      <c r="BJ128" s="0"/>
      <c r="BK128" s="0"/>
      <c r="BL128" s="0"/>
      <c r="BM128" s="0"/>
      <c r="BN128" s="0"/>
      <c r="BO128" s="0"/>
      <c r="BP128" s="0"/>
      <c r="BQ128" s="0"/>
      <c r="BR128" s="0"/>
      <c r="BS128" s="0"/>
      <c r="BT128" s="0"/>
      <c r="BU128" s="0"/>
      <c r="BV128" s="0"/>
      <c r="BW128" s="0"/>
      <c r="BX128" s="0"/>
      <c r="BY128" s="0"/>
      <c r="BZ128" s="0"/>
      <c r="CA128" s="0"/>
      <c r="CB128" s="0"/>
      <c r="CC128" s="0"/>
      <c r="CD128" s="0"/>
      <c r="CE128" s="0"/>
      <c r="CF128" s="0"/>
      <c r="CG128" s="0"/>
      <c r="CH128" s="0"/>
      <c r="CI128" s="0"/>
      <c r="CJ128" s="0"/>
      <c r="CK128" s="0"/>
      <c r="CL128" s="0"/>
      <c r="CM128" s="0"/>
      <c r="CN128" s="0"/>
      <c r="CO128" s="0"/>
      <c r="CP128" s="0"/>
      <c r="CQ128" s="0"/>
      <c r="CR128" s="0"/>
      <c r="CS128" s="0"/>
      <c r="CT128" s="0"/>
      <c r="CU128" s="0"/>
      <c r="CV128" s="0"/>
      <c r="CW128" s="0"/>
      <c r="CX128" s="0"/>
      <c r="CY128" s="0"/>
      <c r="CZ128" s="0"/>
      <c r="DA128" s="0"/>
      <c r="DB128" s="0"/>
      <c r="DC128" s="0"/>
      <c r="DD128" s="0"/>
      <c r="DE128" s="0"/>
      <c r="DF128" s="0"/>
      <c r="DG128" s="0"/>
      <c r="DH128" s="0"/>
      <c r="DI128" s="0"/>
      <c r="DJ128" s="0"/>
      <c r="DK128" s="0"/>
      <c r="DL128" s="0"/>
      <c r="DM128" s="0"/>
      <c r="DN128" s="0"/>
      <c r="DO128" s="0"/>
      <c r="DP128" s="0"/>
      <c r="DQ128" s="0"/>
      <c r="DR128" s="0"/>
      <c r="DS128" s="0"/>
      <c r="DT128" s="0"/>
      <c r="DU128" s="0"/>
      <c r="DV128" s="0"/>
      <c r="DW128" s="0"/>
      <c r="DX128" s="0"/>
      <c r="DY128" s="0"/>
      <c r="DZ128" s="0"/>
      <c r="EA128" s="0"/>
      <c r="EB128" s="0"/>
      <c r="EC128" s="0"/>
      <c r="ED128" s="0"/>
      <c r="EE128" s="0"/>
      <c r="EF128" s="0"/>
      <c r="EG128" s="0"/>
      <c r="EH128" s="0"/>
      <c r="EI128" s="0"/>
      <c r="EJ128" s="0"/>
      <c r="EK128" s="0"/>
      <c r="EL128" s="0"/>
      <c r="EM128" s="0"/>
      <c r="EN128" s="0"/>
      <c r="EO128" s="0"/>
      <c r="EP128" s="0"/>
      <c r="EQ128" s="0"/>
      <c r="ER128" s="0"/>
      <c r="ES128" s="0"/>
      <c r="ET128" s="0"/>
      <c r="EU128" s="0"/>
      <c r="EV128" s="0"/>
      <c r="EW128" s="0"/>
      <c r="EX128" s="0"/>
      <c r="EY128" s="0"/>
      <c r="EZ128" s="0"/>
      <c r="FA128" s="0"/>
      <c r="FB128" s="0"/>
      <c r="FC128" s="0"/>
      <c r="FD128" s="0"/>
      <c r="FE128" s="0"/>
      <c r="FF128" s="0"/>
      <c r="FG128" s="0"/>
      <c r="FH128" s="0"/>
      <c r="FI128" s="0"/>
      <c r="FJ128" s="0"/>
      <c r="FK128" s="0"/>
      <c r="FL128" s="0"/>
      <c r="FM128" s="0"/>
      <c r="FN128" s="0"/>
      <c r="FO128" s="0"/>
      <c r="FP128" s="0"/>
      <c r="FQ128" s="0"/>
      <c r="FR128" s="0"/>
      <c r="FS128" s="0"/>
      <c r="FT128" s="0"/>
      <c r="FU128" s="0"/>
      <c r="FV128" s="0"/>
      <c r="FW128" s="0"/>
      <c r="FX128" s="0"/>
      <c r="FY128" s="0"/>
      <c r="FZ128" s="0"/>
      <c r="GA128" s="0"/>
      <c r="GB128" s="0"/>
      <c r="GC128" s="0"/>
      <c r="GD128" s="0"/>
      <c r="GE128" s="0"/>
      <c r="GF128" s="0"/>
      <c r="GG128" s="0"/>
      <c r="GH128" s="0"/>
      <c r="GI128" s="0"/>
      <c r="GJ128" s="0"/>
      <c r="GK128" s="0"/>
      <c r="GL128" s="0"/>
      <c r="GM128" s="0"/>
      <c r="GN128" s="0"/>
      <c r="GO128" s="0"/>
      <c r="GP128" s="0"/>
      <c r="GQ128" s="0"/>
      <c r="GR128" s="0"/>
      <c r="GS128" s="0"/>
      <c r="GT128" s="0"/>
      <c r="GU128" s="0"/>
      <c r="GV128" s="0"/>
      <c r="GW128" s="0"/>
      <c r="GX128" s="0"/>
      <c r="GY128" s="0"/>
      <c r="GZ128" s="0"/>
      <c r="HA128" s="0"/>
      <c r="HB128" s="0"/>
      <c r="HC128" s="0"/>
      <c r="HD128" s="0"/>
      <c r="HE128" s="0"/>
      <c r="HF128" s="0"/>
      <c r="HG128" s="0"/>
      <c r="HH128" s="0"/>
      <c r="HI128" s="0"/>
      <c r="HJ128" s="0"/>
      <c r="HK128" s="0"/>
      <c r="HL128" s="0"/>
      <c r="HM128" s="0"/>
      <c r="HN128" s="0"/>
      <c r="HO128" s="0"/>
      <c r="HP128" s="0"/>
      <c r="HQ128" s="0"/>
      <c r="HR128" s="0"/>
      <c r="HS128" s="0"/>
      <c r="HT128" s="0"/>
      <c r="HU128" s="0"/>
      <c r="HV128" s="0"/>
      <c r="HW128" s="0"/>
      <c r="HX128" s="0"/>
      <c r="HY128" s="0"/>
      <c r="HZ128" s="0"/>
      <c r="IA128" s="0"/>
      <c r="IB128" s="0"/>
      <c r="IC128" s="0"/>
      <c r="ID128" s="0"/>
      <c r="IE128" s="0"/>
      <c r="IF128" s="0"/>
      <c r="IG128" s="0"/>
      <c r="IH128" s="0"/>
      <c r="II128" s="0"/>
      <c r="IJ128" s="0"/>
      <c r="IK128" s="0"/>
      <c r="IL128" s="0"/>
      <c r="IM128" s="0"/>
      <c r="IN128" s="0"/>
      <c r="IO128" s="0"/>
      <c r="IP128" s="0"/>
      <c r="IQ128" s="0"/>
      <c r="IR128" s="0"/>
      <c r="IS128" s="0"/>
      <c r="IT128" s="0"/>
      <c r="IU128" s="0"/>
      <c r="IV128" s="0"/>
      <c r="IW128" s="0"/>
      <c r="IX128" s="0"/>
      <c r="IY128" s="0"/>
      <c r="IZ128" s="0"/>
      <c r="JA128" s="0"/>
      <c r="JB128" s="0"/>
      <c r="JC128" s="0"/>
      <c r="JD128" s="0"/>
      <c r="JE128" s="0"/>
      <c r="JF128" s="0"/>
      <c r="JG128" s="0"/>
      <c r="JH128" s="0"/>
      <c r="JI128" s="0"/>
      <c r="JJ128" s="0"/>
      <c r="JK128" s="0"/>
      <c r="JL128" s="0"/>
      <c r="JM128" s="0"/>
      <c r="JN128" s="0"/>
      <c r="JO128" s="0"/>
      <c r="JP128" s="0"/>
      <c r="JQ128" s="0"/>
      <c r="JR128" s="0"/>
      <c r="JS128" s="0"/>
      <c r="JT128" s="0"/>
      <c r="JU128" s="0"/>
      <c r="JV128" s="0"/>
      <c r="JW128" s="0"/>
      <c r="JX128" s="0"/>
      <c r="JY128" s="0"/>
      <c r="JZ128" s="0"/>
      <c r="KA128" s="0"/>
      <c r="KB128" s="0"/>
      <c r="KC128" s="0"/>
      <c r="KD128" s="0"/>
      <c r="KE128" s="0"/>
      <c r="KF128" s="0"/>
      <c r="KG128" s="0"/>
      <c r="KH128" s="0"/>
      <c r="KI128" s="0"/>
      <c r="KJ128" s="0"/>
      <c r="KK128" s="0"/>
      <c r="KL128" s="0"/>
      <c r="KM128" s="0"/>
      <c r="KN128" s="0"/>
      <c r="KO128" s="0"/>
      <c r="KP128" s="0"/>
      <c r="KQ128" s="0"/>
      <c r="KR128" s="0"/>
      <c r="KS128" s="0"/>
      <c r="KT128" s="0"/>
      <c r="KU128" s="0"/>
      <c r="KV128" s="0"/>
      <c r="KW128" s="0"/>
      <c r="KX128" s="0"/>
      <c r="KY128" s="0"/>
      <c r="KZ128" s="0"/>
      <c r="LA128" s="0"/>
      <c r="LB128" s="0"/>
      <c r="LC128" s="0"/>
      <c r="LD128" s="0"/>
      <c r="LE128" s="0"/>
      <c r="LF128" s="0"/>
      <c r="LG128" s="0"/>
      <c r="LH128" s="0"/>
      <c r="LI128" s="0"/>
      <c r="LJ128" s="0"/>
      <c r="LK128" s="0"/>
      <c r="LL128" s="0"/>
      <c r="LM128" s="0"/>
      <c r="LN128" s="0"/>
      <c r="LO128" s="0"/>
      <c r="LP128" s="0"/>
      <c r="LQ128" s="0"/>
      <c r="LR128" s="0"/>
      <c r="LS128" s="0"/>
      <c r="LT128" s="0"/>
      <c r="LU128" s="0"/>
      <c r="LV128" s="0"/>
      <c r="LW128" s="0"/>
      <c r="LX128" s="0"/>
      <c r="LY128" s="0"/>
      <c r="LZ128" s="0"/>
      <c r="MA128" s="0"/>
      <c r="MB128" s="0"/>
      <c r="MC128" s="0"/>
      <c r="MD128" s="0"/>
      <c r="ME128" s="0"/>
      <c r="MF128" s="0"/>
      <c r="MG128" s="0"/>
      <c r="MH128" s="0"/>
      <c r="MI128" s="0"/>
      <c r="MJ128" s="0"/>
      <c r="MK128" s="0"/>
      <c r="ML128" s="0"/>
      <c r="MM128" s="0"/>
      <c r="MN128" s="0"/>
      <c r="MO128" s="0"/>
      <c r="MP128" s="0"/>
      <c r="MQ128" s="0"/>
      <c r="MR128" s="0"/>
      <c r="MS128" s="0"/>
      <c r="MT128" s="0"/>
      <c r="MU128" s="0"/>
      <c r="MV128" s="0"/>
      <c r="MW128" s="0"/>
      <c r="MX128" s="0"/>
      <c r="MY128" s="0"/>
      <c r="MZ128" s="0"/>
      <c r="NA128" s="0"/>
      <c r="NB128" s="0"/>
      <c r="NC128" s="0"/>
      <c r="ND128" s="0"/>
      <c r="NE128" s="0"/>
      <c r="NF128" s="0"/>
      <c r="NG128" s="0"/>
      <c r="NH128" s="0"/>
      <c r="NI128" s="0"/>
      <c r="NJ128" s="0"/>
      <c r="NK128" s="0"/>
      <c r="NL128" s="0"/>
      <c r="NM128" s="0"/>
      <c r="NN128" s="0"/>
      <c r="NO128" s="0"/>
      <c r="NP128" s="0"/>
      <c r="NQ128" s="0"/>
      <c r="NR128" s="0"/>
      <c r="NS128" s="0"/>
      <c r="NT128" s="0"/>
      <c r="NU128" s="0"/>
      <c r="NV128" s="0"/>
      <c r="NW128" s="0"/>
      <c r="NX128" s="0"/>
      <c r="NY128" s="0"/>
      <c r="NZ128" s="0"/>
      <c r="OA128" s="0"/>
      <c r="OB128" s="0"/>
      <c r="OC128" s="0"/>
      <c r="OD128" s="0"/>
      <c r="OE128" s="0"/>
      <c r="OF128" s="0"/>
      <c r="OG128" s="0"/>
      <c r="OH128" s="0"/>
      <c r="OI128" s="0"/>
      <c r="OJ128" s="0"/>
      <c r="OK128" s="0"/>
      <c r="OL128" s="0"/>
      <c r="OM128" s="0"/>
      <c r="ON128" s="0"/>
      <c r="OO128" s="0"/>
      <c r="OP128" s="0"/>
      <c r="OQ128" s="0"/>
      <c r="OR128" s="0"/>
      <c r="OS128" s="0"/>
      <c r="OT128" s="0"/>
      <c r="OU128" s="0"/>
      <c r="OV128" s="0"/>
      <c r="OW128" s="0"/>
      <c r="OX128" s="0"/>
      <c r="OY128" s="0"/>
      <c r="OZ128" s="0"/>
      <c r="PA128" s="0"/>
      <c r="PB128" s="0"/>
      <c r="PC128" s="0"/>
      <c r="PD128" s="0"/>
      <c r="PE128" s="0"/>
      <c r="PF128" s="0"/>
      <c r="PG128" s="0"/>
      <c r="PH128" s="0"/>
      <c r="PI128" s="0"/>
      <c r="PJ128" s="0"/>
      <c r="PK128" s="0"/>
      <c r="PL128" s="0"/>
      <c r="PM128" s="0"/>
      <c r="PN128" s="0"/>
      <c r="PO128" s="0"/>
      <c r="PP128" s="0"/>
      <c r="PQ128" s="0"/>
      <c r="PR128" s="0"/>
      <c r="PS128" s="0"/>
      <c r="PT128" s="0"/>
      <c r="PU128" s="0"/>
      <c r="PV128" s="0"/>
      <c r="PW128" s="0"/>
      <c r="PX128" s="0"/>
      <c r="PY128" s="0"/>
      <c r="PZ128" s="0"/>
      <c r="QA128" s="0"/>
      <c r="QB128" s="0"/>
      <c r="QC128" s="0"/>
      <c r="QD128" s="0"/>
      <c r="QE128" s="0"/>
      <c r="QF128" s="0"/>
      <c r="QG128" s="0"/>
      <c r="QH128" s="0"/>
      <c r="QI128" s="0"/>
      <c r="QJ128" s="0"/>
      <c r="QK128" s="0"/>
      <c r="QL128" s="0"/>
      <c r="QM128" s="0"/>
      <c r="QN128" s="0"/>
      <c r="QO128" s="0"/>
      <c r="QP128" s="0"/>
      <c r="QQ128" s="0"/>
      <c r="QR128" s="0"/>
      <c r="QS128" s="0"/>
      <c r="QT128" s="0"/>
      <c r="QU128" s="0"/>
      <c r="QV128" s="0"/>
      <c r="QW128" s="0"/>
      <c r="QX128" s="0"/>
      <c r="QY128" s="0"/>
      <c r="QZ128" s="0"/>
      <c r="RA128" s="0"/>
      <c r="RB128" s="0"/>
      <c r="RC128" s="0"/>
      <c r="RD128" s="0"/>
      <c r="RE128" s="0"/>
      <c r="RF128" s="0"/>
      <c r="RG128" s="0"/>
      <c r="RH128" s="0"/>
      <c r="RI128" s="0"/>
      <c r="RJ128" s="0"/>
      <c r="RK128" s="0"/>
      <c r="RL128" s="0"/>
      <c r="RM128" s="0"/>
      <c r="RN128" s="0"/>
      <c r="RO128" s="0"/>
      <c r="RP128" s="0"/>
      <c r="RQ128" s="0"/>
      <c r="RR128" s="0"/>
      <c r="RS128" s="0"/>
      <c r="RT128" s="0"/>
      <c r="RU128" s="0"/>
      <c r="RV128" s="0"/>
      <c r="RW128" s="0"/>
      <c r="RX128" s="0"/>
      <c r="RY128" s="0"/>
      <c r="RZ128" s="0"/>
      <c r="SA128" s="0"/>
      <c r="SB128" s="0"/>
      <c r="SC128" s="0"/>
      <c r="SD128" s="0"/>
      <c r="SE128" s="0"/>
      <c r="SF128" s="0"/>
      <c r="SG128" s="0"/>
      <c r="SH128" s="0"/>
      <c r="SI128" s="0"/>
      <c r="SJ128" s="0"/>
      <c r="SK128" s="0"/>
      <c r="SL128" s="0"/>
      <c r="SM128" s="0"/>
      <c r="SN128" s="0"/>
      <c r="SO128" s="0"/>
      <c r="SP128" s="0"/>
      <c r="SQ128" s="0"/>
      <c r="SR128" s="0"/>
      <c r="SS128" s="0"/>
      <c r="ST128" s="0"/>
      <c r="SU128" s="0"/>
      <c r="SV128" s="0"/>
      <c r="SW128" s="0"/>
      <c r="SX128" s="0"/>
      <c r="SY128" s="0"/>
      <c r="SZ128" s="0"/>
      <c r="TA128" s="0"/>
      <c r="TB128" s="0"/>
      <c r="TC128" s="0"/>
      <c r="TD128" s="0"/>
      <c r="TE128" s="0"/>
      <c r="TF128" s="0"/>
      <c r="TG128" s="0"/>
      <c r="TH128" s="0"/>
      <c r="TI128" s="0"/>
      <c r="TJ128" s="0"/>
      <c r="TK128" s="0"/>
      <c r="TL128" s="0"/>
      <c r="TM128" s="0"/>
      <c r="TN128" s="0"/>
      <c r="TO128" s="0"/>
      <c r="TP128" s="0"/>
      <c r="TQ128" s="0"/>
      <c r="TR128" s="0"/>
      <c r="TS128" s="0"/>
      <c r="TT128" s="0"/>
      <c r="TU128" s="0"/>
      <c r="TV128" s="0"/>
      <c r="TW128" s="0"/>
      <c r="TX128" s="0"/>
      <c r="TY128" s="0"/>
      <c r="TZ128" s="0"/>
      <c r="UA128" s="0"/>
      <c r="UB128" s="0"/>
      <c r="UC128" s="0"/>
      <c r="UD128" s="0"/>
      <c r="UE128" s="0"/>
      <c r="UF128" s="0"/>
      <c r="UG128" s="0"/>
      <c r="UH128" s="0"/>
      <c r="UI128" s="0"/>
      <c r="UJ128" s="0"/>
      <c r="UK128" s="0"/>
      <c r="UL128" s="0"/>
      <c r="UM128" s="0"/>
      <c r="UN128" s="0"/>
      <c r="UO128" s="0"/>
      <c r="UP128" s="0"/>
      <c r="UQ128" s="0"/>
      <c r="UR128" s="0"/>
      <c r="US128" s="0"/>
      <c r="UT128" s="0"/>
      <c r="UU128" s="0"/>
      <c r="UV128" s="0"/>
      <c r="UW128" s="0"/>
      <c r="UX128" s="0"/>
      <c r="UY128" s="0"/>
      <c r="UZ128" s="0"/>
      <c r="VA128" s="0"/>
      <c r="VB128" s="0"/>
      <c r="VC128" s="0"/>
      <c r="VD128" s="0"/>
      <c r="VE128" s="0"/>
      <c r="VF128" s="0"/>
      <c r="VG128" s="0"/>
      <c r="VH128" s="0"/>
      <c r="VI128" s="0"/>
      <c r="VJ128" s="0"/>
      <c r="VK128" s="0"/>
      <c r="VL128" s="0"/>
      <c r="VM128" s="0"/>
      <c r="VN128" s="0"/>
      <c r="VO128" s="0"/>
      <c r="VP128" s="0"/>
      <c r="VQ128" s="0"/>
      <c r="VR128" s="0"/>
      <c r="VS128" s="0"/>
      <c r="VT128" s="0"/>
      <c r="VU128" s="0"/>
      <c r="VV128" s="0"/>
      <c r="VW128" s="0"/>
      <c r="VX128" s="0"/>
      <c r="VY128" s="0"/>
      <c r="VZ128" s="0"/>
      <c r="WA128" s="0"/>
      <c r="WB128" s="0"/>
      <c r="WC128" s="0"/>
      <c r="WD128" s="0"/>
      <c r="WE128" s="0"/>
      <c r="WF128" s="0"/>
      <c r="WG128" s="0"/>
      <c r="WH128" s="0"/>
      <c r="WI128" s="0"/>
      <c r="WJ128" s="0"/>
      <c r="WK128" s="0"/>
      <c r="WL128" s="0"/>
      <c r="WM128" s="0"/>
      <c r="WN128" s="0"/>
      <c r="WO128" s="0"/>
      <c r="WP128" s="0"/>
      <c r="WQ128" s="0"/>
      <c r="WR128" s="0"/>
      <c r="WS128" s="0"/>
      <c r="WT128" s="0"/>
      <c r="WU128" s="0"/>
      <c r="WV128" s="0"/>
      <c r="WW128" s="0"/>
      <c r="WX128" s="0"/>
      <c r="WY128" s="0"/>
      <c r="WZ128" s="0"/>
      <c r="XA128" s="0"/>
      <c r="XB128" s="0"/>
      <c r="XC128" s="0"/>
      <c r="XD128" s="0"/>
      <c r="XE128" s="0"/>
      <c r="XF128" s="0"/>
      <c r="XG128" s="0"/>
      <c r="XH128" s="0"/>
      <c r="XI128" s="0"/>
      <c r="XJ128" s="0"/>
      <c r="XK128" s="0"/>
      <c r="XL128" s="0"/>
      <c r="XM128" s="0"/>
      <c r="XN128" s="0"/>
      <c r="XO128" s="0"/>
      <c r="XP128" s="0"/>
      <c r="XQ128" s="0"/>
      <c r="XR128" s="0"/>
      <c r="XS128" s="0"/>
      <c r="XT128" s="0"/>
      <c r="XU128" s="0"/>
      <c r="XV128" s="0"/>
      <c r="XW128" s="0"/>
      <c r="XX128" s="0"/>
      <c r="XY128" s="0"/>
      <c r="XZ128" s="0"/>
      <c r="YA128" s="0"/>
      <c r="YB128" s="0"/>
      <c r="YC128" s="0"/>
      <c r="YD128" s="0"/>
      <c r="YE128" s="0"/>
      <c r="YF128" s="0"/>
      <c r="YG128" s="0"/>
      <c r="YH128" s="0"/>
      <c r="YI128" s="0"/>
      <c r="YJ128" s="0"/>
      <c r="YK128" s="0"/>
      <c r="YL128" s="0"/>
      <c r="YM128" s="0"/>
      <c r="YN128" s="0"/>
      <c r="YO128" s="0"/>
      <c r="YP128" s="0"/>
      <c r="YQ128" s="0"/>
      <c r="YR128" s="0"/>
      <c r="YS128" s="0"/>
      <c r="YT128" s="0"/>
      <c r="YU128" s="0"/>
      <c r="YV128" s="0"/>
      <c r="YW128" s="0"/>
      <c r="YX128" s="0"/>
      <c r="YY128" s="0"/>
      <c r="YZ128" s="0"/>
      <c r="ZA128" s="0"/>
      <c r="ZB128" s="0"/>
      <c r="ZC128" s="0"/>
      <c r="ZD128" s="0"/>
      <c r="ZE128" s="0"/>
      <c r="ZF128" s="0"/>
      <c r="ZG128" s="0"/>
      <c r="ZH128" s="0"/>
      <c r="ZI128" s="0"/>
      <c r="ZJ128" s="0"/>
      <c r="ZK128" s="0"/>
      <c r="ZL128" s="0"/>
      <c r="ZM128" s="0"/>
      <c r="ZN128" s="0"/>
      <c r="ZO128" s="0"/>
      <c r="ZP128" s="0"/>
      <c r="ZQ128" s="0"/>
      <c r="ZR128" s="0"/>
      <c r="ZS128" s="0"/>
      <c r="ZT128" s="0"/>
      <c r="ZU128" s="0"/>
      <c r="ZV128" s="0"/>
      <c r="ZW128" s="0"/>
      <c r="ZX128" s="0"/>
      <c r="ZY128" s="0"/>
      <c r="ZZ128" s="0"/>
      <c r="AAA128" s="0"/>
      <c r="AAB128" s="0"/>
      <c r="AAC128" s="0"/>
      <c r="AAD128" s="0"/>
      <c r="AAE128" s="0"/>
      <c r="AAF128" s="0"/>
      <c r="AAG128" s="0"/>
      <c r="AAH128" s="0"/>
      <c r="AAI128" s="0"/>
      <c r="AAJ128" s="0"/>
      <c r="AAK128" s="0"/>
      <c r="AAL128" s="0"/>
      <c r="AAM128" s="0"/>
      <c r="AAN128" s="0"/>
      <c r="AAO128" s="0"/>
      <c r="AAP128" s="0"/>
      <c r="AAQ128" s="0"/>
      <c r="AAR128" s="0"/>
      <c r="AAS128" s="0"/>
      <c r="AAT128" s="0"/>
      <c r="AAU128" s="0"/>
      <c r="AAV128" s="0"/>
      <c r="AAW128" s="0"/>
      <c r="AAX128" s="0"/>
      <c r="AAY128" s="0"/>
      <c r="AAZ128" s="0"/>
      <c r="ABA128" s="0"/>
      <c r="ABB128" s="0"/>
      <c r="ABC128" s="0"/>
      <c r="ABD128" s="0"/>
      <c r="ABE128" s="0"/>
      <c r="ABF128" s="0"/>
      <c r="ABG128" s="0"/>
      <c r="ABH128" s="0"/>
      <c r="ABI128" s="0"/>
      <c r="ABJ128" s="0"/>
      <c r="ABK128" s="0"/>
      <c r="ABL128" s="0"/>
      <c r="ABM128" s="0"/>
      <c r="ABN128" s="0"/>
      <c r="ABO128" s="0"/>
      <c r="ABP128" s="0"/>
      <c r="ABQ128" s="0"/>
      <c r="ABR128" s="0"/>
      <c r="ABS128" s="0"/>
      <c r="ABT128" s="0"/>
      <c r="ABU128" s="0"/>
      <c r="ABV128" s="0"/>
      <c r="ABW128" s="0"/>
      <c r="ABX128" s="0"/>
      <c r="ABY128" s="0"/>
      <c r="ABZ128" s="0"/>
      <c r="ACA128" s="0"/>
      <c r="ACB128" s="0"/>
      <c r="ACC128" s="0"/>
      <c r="ACD128" s="0"/>
      <c r="ACE128" s="0"/>
      <c r="ACF128" s="0"/>
      <c r="ACG128" s="0"/>
      <c r="ACH128" s="0"/>
      <c r="ACI128" s="0"/>
      <c r="ACJ128" s="0"/>
      <c r="ACK128" s="0"/>
      <c r="ACL128" s="0"/>
      <c r="ACM128" s="0"/>
      <c r="ACN128" s="0"/>
      <c r="ACO128" s="0"/>
      <c r="ACP128" s="0"/>
      <c r="ACQ128" s="0"/>
      <c r="ACR128" s="0"/>
      <c r="ACS128" s="0"/>
      <c r="ACT128" s="0"/>
      <c r="ACU128" s="0"/>
      <c r="ACV128" s="0"/>
      <c r="ACW128" s="0"/>
      <c r="ACX128" s="0"/>
      <c r="ACY128" s="0"/>
      <c r="ACZ128" s="0"/>
      <c r="ADA128" s="0"/>
      <c r="ADB128" s="0"/>
      <c r="ADC128" s="0"/>
      <c r="ADD128" s="0"/>
      <c r="ADE128" s="0"/>
      <c r="ADF128" s="0"/>
      <c r="ADG128" s="0"/>
      <c r="ADH128" s="0"/>
      <c r="ADI128" s="0"/>
      <c r="ADJ128" s="0"/>
      <c r="ADK128" s="0"/>
      <c r="ADL128" s="0"/>
      <c r="ADM128" s="0"/>
      <c r="ADN128" s="0"/>
      <c r="ADO128" s="0"/>
      <c r="ADP128" s="0"/>
      <c r="ADQ128" s="0"/>
      <c r="ADR128" s="0"/>
      <c r="ADS128" s="0"/>
      <c r="ADT128" s="0"/>
      <c r="ADU128" s="0"/>
      <c r="ADV128" s="0"/>
      <c r="ADW128" s="0"/>
      <c r="ADX128" s="0"/>
      <c r="ADY128" s="0"/>
      <c r="ADZ128" s="0"/>
      <c r="AEA128" s="0"/>
      <c r="AEB128" s="0"/>
      <c r="AEC128" s="0"/>
      <c r="AED128" s="0"/>
      <c r="AEE128" s="0"/>
      <c r="AEF128" s="0"/>
      <c r="AEG128" s="0"/>
      <c r="AEH128" s="0"/>
      <c r="AEI128" s="0"/>
      <c r="AEJ128" s="0"/>
      <c r="AEK128" s="0"/>
      <c r="AEL128" s="0"/>
      <c r="AEM128" s="0"/>
      <c r="AEN128" s="0"/>
      <c r="AEO128" s="0"/>
      <c r="AEP128" s="0"/>
      <c r="AEQ128" s="0"/>
      <c r="AER128" s="0"/>
      <c r="AES128" s="0"/>
      <c r="AET128" s="0"/>
      <c r="AEU128" s="0"/>
      <c r="AEV128" s="0"/>
      <c r="AEW128" s="0"/>
      <c r="AEX128" s="0"/>
      <c r="AEY128" s="0"/>
      <c r="AEZ128" s="0"/>
      <c r="AFA128" s="0"/>
      <c r="AFB128" s="0"/>
      <c r="AFC128" s="0"/>
      <c r="AFD128" s="0"/>
      <c r="AFE128" s="0"/>
      <c r="AFF128" s="0"/>
      <c r="AFG128" s="0"/>
      <c r="AFH128" s="0"/>
      <c r="AFI128" s="0"/>
      <c r="AFJ128" s="0"/>
      <c r="AFK128" s="0"/>
      <c r="AFL128" s="0"/>
      <c r="AFM128" s="0"/>
      <c r="AFN128" s="0"/>
      <c r="AFO128" s="0"/>
      <c r="AFP128" s="0"/>
      <c r="AFQ128" s="0"/>
      <c r="AFR128" s="0"/>
      <c r="AFS128" s="0"/>
      <c r="AFT128" s="0"/>
      <c r="AFU128" s="0"/>
      <c r="AFV128" s="0"/>
      <c r="AFW128" s="0"/>
      <c r="AFX128" s="0"/>
      <c r="AFY128" s="0"/>
      <c r="AFZ128" s="0"/>
      <c r="AGA128" s="0"/>
      <c r="AGB128" s="0"/>
      <c r="AGC128" s="0"/>
      <c r="AGD128" s="0"/>
      <c r="AGE128" s="0"/>
      <c r="AGF128" s="0"/>
      <c r="AGG128" s="0"/>
      <c r="AGH128" s="0"/>
      <c r="AGI128" s="0"/>
      <c r="AGJ128" s="0"/>
      <c r="AGK128" s="0"/>
      <c r="AGL128" s="0"/>
      <c r="AGM128" s="0"/>
      <c r="AGN128" s="0"/>
      <c r="AGO128" s="0"/>
      <c r="AGP128" s="0"/>
      <c r="AGQ128" s="0"/>
      <c r="AGR128" s="0"/>
      <c r="AGS128" s="0"/>
      <c r="AGT128" s="0"/>
      <c r="AGU128" s="0"/>
      <c r="AGV128" s="0"/>
      <c r="AGW128" s="0"/>
      <c r="AGX128" s="0"/>
      <c r="AGY128" s="0"/>
      <c r="AGZ128" s="0"/>
      <c r="AHA128" s="0"/>
      <c r="AHB128" s="0"/>
      <c r="AHC128" s="0"/>
      <c r="AHD128" s="0"/>
      <c r="AHE128" s="0"/>
      <c r="AHF128" s="0"/>
      <c r="AHG128" s="0"/>
      <c r="AHH128" s="0"/>
      <c r="AHI128" s="0"/>
      <c r="AHJ128" s="0"/>
      <c r="AHK128" s="0"/>
      <c r="AHL128" s="0"/>
      <c r="AHM128" s="0"/>
      <c r="AHN128" s="0"/>
      <c r="AHO128" s="0"/>
      <c r="AHP128" s="0"/>
      <c r="AHQ128" s="0"/>
      <c r="AHR128" s="0"/>
      <c r="AHS128" s="0"/>
      <c r="AHT128" s="0"/>
      <c r="AHU128" s="0"/>
      <c r="AHV128" s="0"/>
      <c r="AHW128" s="0"/>
      <c r="AHX128" s="0"/>
      <c r="AHY128" s="0"/>
      <c r="AHZ128" s="0"/>
      <c r="AIA128" s="0"/>
      <c r="AIB128" s="0"/>
      <c r="AIC128" s="0"/>
      <c r="AID128" s="0"/>
      <c r="AIE128" s="0"/>
      <c r="AIF128" s="0"/>
      <c r="AIG128" s="0"/>
      <c r="AIH128" s="0"/>
      <c r="AII128" s="0"/>
      <c r="AIJ128" s="0"/>
      <c r="AIK128" s="0"/>
      <c r="AIL128" s="0"/>
      <c r="AIM128" s="0"/>
      <c r="AIN128" s="0"/>
      <c r="AIO128" s="0"/>
      <c r="AIP128" s="0"/>
      <c r="AIQ128" s="0"/>
      <c r="AIR128" s="0"/>
      <c r="AIS128" s="0"/>
      <c r="AIT128" s="0"/>
      <c r="AIU128" s="0"/>
      <c r="AIV128" s="0"/>
      <c r="AIW128" s="0"/>
      <c r="AIX128" s="0"/>
      <c r="AIY128" s="0"/>
      <c r="AIZ128" s="0"/>
      <c r="AJA128" s="0"/>
      <c r="AJB128" s="0"/>
      <c r="AJC128" s="0"/>
      <c r="AJD128" s="0"/>
      <c r="AJE128" s="0"/>
      <c r="AJF128" s="0"/>
      <c r="AJG128" s="0"/>
      <c r="AJH128" s="0"/>
      <c r="AJI128" s="0"/>
      <c r="AJJ128" s="0"/>
      <c r="AJK128" s="0"/>
      <c r="AJL128" s="0"/>
      <c r="AJM128" s="0"/>
      <c r="AJN128" s="0"/>
      <c r="AJO128" s="0"/>
      <c r="AJP128" s="0"/>
      <c r="AJQ128" s="0"/>
      <c r="AJR128" s="0"/>
      <c r="AJS128" s="0"/>
      <c r="AJT128" s="0"/>
      <c r="AJU128" s="0"/>
      <c r="AJV128" s="0"/>
      <c r="AJW128" s="0"/>
      <c r="AJX128" s="0"/>
      <c r="AJY128" s="0"/>
      <c r="AJZ128" s="0"/>
      <c r="AKA128" s="0"/>
      <c r="AKB128" s="0"/>
      <c r="AKC128" s="0"/>
      <c r="AKD128" s="0"/>
      <c r="AKE128" s="0"/>
      <c r="AKF128" s="0"/>
      <c r="AKG128" s="0"/>
      <c r="AKH128" s="0"/>
      <c r="AKI128" s="0"/>
      <c r="AKJ128" s="0"/>
      <c r="AKK128" s="0"/>
      <c r="AKL128" s="0"/>
      <c r="AKM128" s="0"/>
      <c r="AKN128" s="0"/>
      <c r="AKO128" s="0"/>
      <c r="AKP128" s="0"/>
      <c r="AKQ128" s="0"/>
      <c r="AKR128" s="0"/>
      <c r="AKS128" s="0"/>
      <c r="AKT128" s="0"/>
      <c r="AKU128" s="0"/>
      <c r="AKV128" s="0"/>
      <c r="AKW128" s="0"/>
      <c r="AKX128" s="0"/>
      <c r="AKY128" s="0"/>
      <c r="AKZ128" s="0"/>
      <c r="ALA128" s="0"/>
      <c r="ALB128" s="0"/>
      <c r="ALC128" s="0"/>
      <c r="ALD128" s="0"/>
      <c r="ALE128" s="0"/>
      <c r="ALF128" s="0"/>
      <c r="ALG128" s="0"/>
      <c r="ALH128" s="0"/>
      <c r="ALI128" s="0"/>
      <c r="ALJ128" s="0"/>
      <c r="ALK128" s="0"/>
      <c r="ALL128" s="0"/>
      <c r="ALM128" s="0"/>
      <c r="ALN128" s="0"/>
      <c r="ALO128" s="0"/>
      <c r="ALP128" s="0"/>
      <c r="ALQ128" s="0"/>
      <c r="ALR128" s="0"/>
      <c r="ALS128" s="0"/>
      <c r="ALT128" s="0"/>
      <c r="ALU128" s="0"/>
      <c r="ALV128" s="0"/>
      <c r="ALW128" s="0"/>
      <c r="ALX128" s="0"/>
      <c r="ALY128" s="0"/>
      <c r="ALZ128" s="0"/>
      <c r="AMA128" s="0"/>
      <c r="AMB128" s="0"/>
      <c r="AMC128" s="0"/>
      <c r="AMD128" s="0"/>
      <c r="AME128" s="0"/>
      <c r="AMF128" s="0"/>
      <c r="AMG128" s="0"/>
      <c r="AMH128" s="0"/>
      <c r="AMI128" s="0"/>
      <c r="AMJ128" s="0"/>
    </row>
    <row r="129" customFormat="false" ht="15.75" hidden="false" customHeight="false" outlineLevel="0" collapsed="false">
      <c r="A129" s="139"/>
      <c r="B129" s="35"/>
      <c r="C129" s="35"/>
      <c r="D129" s="35"/>
      <c r="E129" s="35"/>
      <c r="F129" s="35" t="n">
        <v>1</v>
      </c>
      <c r="G129" s="35" t="n">
        <v>6000</v>
      </c>
      <c r="H129" s="35" t="n">
        <f aca="false">(G129*F129)+600</f>
        <v>6600</v>
      </c>
      <c r="I129" s="36" t="s">
        <v>308</v>
      </c>
      <c r="J129" s="37" t="n">
        <v>6600</v>
      </c>
      <c r="K129" s="35" t="n">
        <v>0</v>
      </c>
      <c r="L129" s="35"/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0"/>
      <c r="BD129" s="0"/>
      <c r="BE129" s="0"/>
      <c r="BF129" s="0"/>
      <c r="BG129" s="0"/>
      <c r="BH129" s="0"/>
      <c r="BI129" s="0"/>
      <c r="BJ129" s="0"/>
      <c r="BK129" s="0"/>
      <c r="BL129" s="0"/>
      <c r="BM129" s="0"/>
      <c r="BN129" s="0"/>
      <c r="BO129" s="0"/>
      <c r="BP129" s="0"/>
      <c r="BQ129" s="0"/>
      <c r="BR129" s="0"/>
      <c r="BS129" s="0"/>
      <c r="BT129" s="0"/>
      <c r="BU129" s="0"/>
      <c r="BV129" s="0"/>
      <c r="BW129" s="0"/>
      <c r="BX129" s="0"/>
      <c r="BY129" s="0"/>
      <c r="BZ129" s="0"/>
      <c r="CA129" s="0"/>
      <c r="CB129" s="0"/>
      <c r="CC129" s="0"/>
      <c r="CD129" s="0"/>
      <c r="CE129" s="0"/>
      <c r="CF129" s="0"/>
      <c r="CG129" s="0"/>
      <c r="CH129" s="0"/>
      <c r="CI129" s="0"/>
      <c r="CJ129" s="0"/>
      <c r="CK129" s="0"/>
      <c r="CL129" s="0"/>
      <c r="CM129" s="0"/>
      <c r="CN129" s="0"/>
      <c r="CO129" s="0"/>
      <c r="CP129" s="0"/>
      <c r="CQ129" s="0"/>
      <c r="CR129" s="0"/>
      <c r="CS129" s="0"/>
      <c r="CT129" s="0"/>
      <c r="CU129" s="0"/>
      <c r="CV129" s="0"/>
      <c r="CW129" s="0"/>
      <c r="CX129" s="0"/>
      <c r="CY129" s="0"/>
      <c r="CZ129" s="0"/>
      <c r="DA129" s="0"/>
      <c r="DB129" s="0"/>
      <c r="DC129" s="0"/>
      <c r="DD129" s="0"/>
      <c r="DE129" s="0"/>
      <c r="DF129" s="0"/>
      <c r="DG129" s="0"/>
      <c r="DH129" s="0"/>
      <c r="DI129" s="0"/>
      <c r="DJ129" s="0"/>
      <c r="DK129" s="0"/>
      <c r="DL129" s="0"/>
      <c r="DM129" s="0"/>
      <c r="DN129" s="0"/>
      <c r="DO129" s="0"/>
      <c r="DP129" s="0"/>
      <c r="DQ129" s="0"/>
      <c r="DR129" s="0"/>
      <c r="DS129" s="0"/>
      <c r="DT129" s="0"/>
      <c r="DU129" s="0"/>
      <c r="DV129" s="0"/>
      <c r="DW129" s="0"/>
      <c r="DX129" s="0"/>
      <c r="DY129" s="0"/>
      <c r="DZ129" s="0"/>
      <c r="EA129" s="0"/>
      <c r="EB129" s="0"/>
      <c r="EC129" s="0"/>
      <c r="ED129" s="0"/>
      <c r="EE129" s="0"/>
      <c r="EF129" s="0"/>
      <c r="EG129" s="0"/>
      <c r="EH129" s="0"/>
      <c r="EI129" s="0"/>
      <c r="EJ129" s="0"/>
      <c r="EK129" s="0"/>
      <c r="EL129" s="0"/>
      <c r="EM129" s="0"/>
      <c r="EN129" s="0"/>
      <c r="EO129" s="0"/>
      <c r="EP129" s="0"/>
      <c r="EQ129" s="0"/>
      <c r="ER129" s="0"/>
      <c r="ES129" s="0"/>
      <c r="ET129" s="0"/>
      <c r="EU129" s="0"/>
      <c r="EV129" s="0"/>
      <c r="EW129" s="0"/>
      <c r="EX129" s="0"/>
      <c r="EY129" s="0"/>
      <c r="EZ129" s="0"/>
      <c r="FA129" s="0"/>
      <c r="FB129" s="0"/>
      <c r="FC129" s="0"/>
      <c r="FD129" s="0"/>
      <c r="FE129" s="0"/>
      <c r="FF129" s="0"/>
      <c r="FG129" s="0"/>
      <c r="FH129" s="0"/>
      <c r="FI129" s="0"/>
      <c r="FJ129" s="0"/>
      <c r="FK129" s="0"/>
      <c r="FL129" s="0"/>
      <c r="FM129" s="0"/>
      <c r="FN129" s="0"/>
      <c r="FO129" s="0"/>
      <c r="FP129" s="0"/>
      <c r="FQ129" s="0"/>
      <c r="FR129" s="0"/>
      <c r="FS129" s="0"/>
      <c r="FT129" s="0"/>
      <c r="FU129" s="0"/>
      <c r="FV129" s="0"/>
      <c r="FW129" s="0"/>
      <c r="FX129" s="0"/>
      <c r="FY129" s="0"/>
      <c r="FZ129" s="0"/>
      <c r="GA129" s="0"/>
      <c r="GB129" s="0"/>
      <c r="GC129" s="0"/>
      <c r="GD129" s="0"/>
      <c r="GE129" s="0"/>
      <c r="GF129" s="0"/>
      <c r="GG129" s="0"/>
      <c r="GH129" s="0"/>
      <c r="GI129" s="0"/>
      <c r="GJ129" s="0"/>
      <c r="GK129" s="0"/>
      <c r="GL129" s="0"/>
      <c r="GM129" s="0"/>
      <c r="GN129" s="0"/>
      <c r="GO129" s="0"/>
      <c r="GP129" s="0"/>
      <c r="GQ129" s="0"/>
      <c r="GR129" s="0"/>
      <c r="GS129" s="0"/>
      <c r="GT129" s="0"/>
      <c r="GU129" s="0"/>
      <c r="GV129" s="0"/>
      <c r="GW129" s="0"/>
      <c r="GX129" s="0"/>
      <c r="GY129" s="0"/>
      <c r="GZ129" s="0"/>
      <c r="HA129" s="0"/>
      <c r="HB129" s="0"/>
      <c r="HC129" s="0"/>
      <c r="HD129" s="0"/>
      <c r="HE129" s="0"/>
      <c r="HF129" s="0"/>
      <c r="HG129" s="0"/>
      <c r="HH129" s="0"/>
      <c r="HI129" s="0"/>
      <c r="HJ129" s="0"/>
      <c r="HK129" s="0"/>
      <c r="HL129" s="0"/>
      <c r="HM129" s="0"/>
      <c r="HN129" s="0"/>
      <c r="HO129" s="0"/>
      <c r="HP129" s="0"/>
      <c r="HQ129" s="0"/>
      <c r="HR129" s="0"/>
      <c r="HS129" s="0"/>
      <c r="HT129" s="0"/>
      <c r="HU129" s="0"/>
      <c r="HV129" s="0"/>
      <c r="HW129" s="0"/>
      <c r="HX129" s="0"/>
      <c r="HY129" s="0"/>
      <c r="HZ129" s="0"/>
      <c r="IA129" s="0"/>
      <c r="IB129" s="0"/>
      <c r="IC129" s="0"/>
      <c r="ID129" s="0"/>
      <c r="IE129" s="0"/>
      <c r="IF129" s="0"/>
      <c r="IG129" s="0"/>
      <c r="IH129" s="0"/>
      <c r="II129" s="0"/>
      <c r="IJ129" s="0"/>
      <c r="IK129" s="0"/>
      <c r="IL129" s="0"/>
      <c r="IM129" s="0"/>
      <c r="IN129" s="0"/>
      <c r="IO129" s="0"/>
      <c r="IP129" s="0"/>
      <c r="IQ129" s="0"/>
      <c r="IR129" s="0"/>
      <c r="IS129" s="0"/>
      <c r="IT129" s="0"/>
      <c r="IU129" s="0"/>
      <c r="IV129" s="0"/>
      <c r="IW129" s="0"/>
      <c r="IX129" s="0"/>
      <c r="IY129" s="0"/>
      <c r="IZ129" s="0"/>
      <c r="JA129" s="0"/>
      <c r="JB129" s="0"/>
      <c r="JC129" s="0"/>
      <c r="JD129" s="0"/>
      <c r="JE129" s="0"/>
      <c r="JF129" s="0"/>
      <c r="JG129" s="0"/>
      <c r="JH129" s="0"/>
      <c r="JI129" s="0"/>
      <c r="JJ129" s="0"/>
      <c r="JK129" s="0"/>
      <c r="JL129" s="0"/>
      <c r="JM129" s="0"/>
      <c r="JN129" s="0"/>
      <c r="JO129" s="0"/>
      <c r="JP129" s="0"/>
      <c r="JQ129" s="0"/>
      <c r="JR129" s="0"/>
      <c r="JS129" s="0"/>
      <c r="JT129" s="0"/>
      <c r="JU129" s="0"/>
      <c r="JV129" s="0"/>
      <c r="JW129" s="0"/>
      <c r="JX129" s="0"/>
      <c r="JY129" s="0"/>
      <c r="JZ129" s="0"/>
      <c r="KA129" s="0"/>
      <c r="KB129" s="0"/>
      <c r="KC129" s="0"/>
      <c r="KD129" s="0"/>
      <c r="KE129" s="0"/>
      <c r="KF129" s="0"/>
      <c r="KG129" s="0"/>
      <c r="KH129" s="0"/>
      <c r="KI129" s="0"/>
      <c r="KJ129" s="0"/>
      <c r="KK129" s="0"/>
      <c r="KL129" s="0"/>
      <c r="KM129" s="0"/>
      <c r="KN129" s="0"/>
      <c r="KO129" s="0"/>
      <c r="KP129" s="0"/>
      <c r="KQ129" s="0"/>
      <c r="KR129" s="0"/>
      <c r="KS129" s="0"/>
      <c r="KT129" s="0"/>
      <c r="KU129" s="0"/>
      <c r="KV129" s="0"/>
      <c r="KW129" s="0"/>
      <c r="KX129" s="0"/>
      <c r="KY129" s="0"/>
      <c r="KZ129" s="0"/>
      <c r="LA129" s="0"/>
      <c r="LB129" s="0"/>
      <c r="LC129" s="0"/>
      <c r="LD129" s="0"/>
      <c r="LE129" s="0"/>
      <c r="LF129" s="0"/>
      <c r="LG129" s="0"/>
      <c r="LH129" s="0"/>
      <c r="LI129" s="0"/>
      <c r="LJ129" s="0"/>
      <c r="LK129" s="0"/>
      <c r="LL129" s="0"/>
      <c r="LM129" s="0"/>
      <c r="LN129" s="0"/>
      <c r="LO129" s="0"/>
      <c r="LP129" s="0"/>
      <c r="LQ129" s="0"/>
      <c r="LR129" s="0"/>
      <c r="LS129" s="0"/>
      <c r="LT129" s="0"/>
      <c r="LU129" s="0"/>
      <c r="LV129" s="0"/>
      <c r="LW129" s="0"/>
      <c r="LX129" s="0"/>
      <c r="LY129" s="0"/>
      <c r="LZ129" s="0"/>
      <c r="MA129" s="0"/>
      <c r="MB129" s="0"/>
      <c r="MC129" s="0"/>
      <c r="MD129" s="0"/>
      <c r="ME129" s="0"/>
      <c r="MF129" s="0"/>
      <c r="MG129" s="0"/>
      <c r="MH129" s="0"/>
      <c r="MI129" s="0"/>
      <c r="MJ129" s="0"/>
      <c r="MK129" s="0"/>
      <c r="ML129" s="0"/>
      <c r="MM129" s="0"/>
      <c r="MN129" s="0"/>
      <c r="MO129" s="0"/>
      <c r="MP129" s="0"/>
      <c r="MQ129" s="0"/>
      <c r="MR129" s="0"/>
      <c r="MS129" s="0"/>
      <c r="MT129" s="0"/>
      <c r="MU129" s="0"/>
      <c r="MV129" s="0"/>
      <c r="MW129" s="0"/>
      <c r="MX129" s="0"/>
      <c r="MY129" s="0"/>
      <c r="MZ129" s="0"/>
      <c r="NA129" s="0"/>
      <c r="NB129" s="0"/>
      <c r="NC129" s="0"/>
      <c r="ND129" s="0"/>
      <c r="NE129" s="0"/>
      <c r="NF129" s="0"/>
      <c r="NG129" s="0"/>
      <c r="NH129" s="0"/>
      <c r="NI129" s="0"/>
      <c r="NJ129" s="0"/>
      <c r="NK129" s="0"/>
      <c r="NL129" s="0"/>
      <c r="NM129" s="0"/>
      <c r="NN129" s="0"/>
      <c r="NO129" s="0"/>
      <c r="NP129" s="0"/>
      <c r="NQ129" s="0"/>
      <c r="NR129" s="0"/>
      <c r="NS129" s="0"/>
      <c r="NT129" s="0"/>
      <c r="NU129" s="0"/>
      <c r="NV129" s="0"/>
      <c r="NW129" s="0"/>
      <c r="NX129" s="0"/>
      <c r="NY129" s="0"/>
      <c r="NZ129" s="0"/>
      <c r="OA129" s="0"/>
      <c r="OB129" s="0"/>
      <c r="OC129" s="0"/>
      <c r="OD129" s="0"/>
      <c r="OE129" s="0"/>
      <c r="OF129" s="0"/>
      <c r="OG129" s="0"/>
      <c r="OH129" s="0"/>
      <c r="OI129" s="0"/>
      <c r="OJ129" s="0"/>
      <c r="OK129" s="0"/>
      <c r="OL129" s="0"/>
      <c r="OM129" s="0"/>
      <c r="ON129" s="0"/>
      <c r="OO129" s="0"/>
      <c r="OP129" s="0"/>
      <c r="OQ129" s="0"/>
      <c r="OR129" s="0"/>
      <c r="OS129" s="0"/>
      <c r="OT129" s="0"/>
      <c r="OU129" s="0"/>
      <c r="OV129" s="0"/>
      <c r="OW129" s="0"/>
      <c r="OX129" s="0"/>
      <c r="OY129" s="0"/>
      <c r="OZ129" s="0"/>
      <c r="PA129" s="0"/>
      <c r="PB129" s="0"/>
      <c r="PC129" s="0"/>
      <c r="PD129" s="0"/>
      <c r="PE129" s="0"/>
      <c r="PF129" s="0"/>
      <c r="PG129" s="0"/>
      <c r="PH129" s="0"/>
      <c r="PI129" s="0"/>
      <c r="PJ129" s="0"/>
      <c r="PK129" s="0"/>
      <c r="PL129" s="0"/>
      <c r="PM129" s="0"/>
      <c r="PN129" s="0"/>
      <c r="PO129" s="0"/>
      <c r="PP129" s="0"/>
      <c r="PQ129" s="0"/>
      <c r="PR129" s="0"/>
      <c r="PS129" s="0"/>
      <c r="PT129" s="0"/>
      <c r="PU129" s="0"/>
      <c r="PV129" s="0"/>
      <c r="PW129" s="0"/>
      <c r="PX129" s="0"/>
      <c r="PY129" s="0"/>
      <c r="PZ129" s="0"/>
      <c r="QA129" s="0"/>
      <c r="QB129" s="0"/>
      <c r="QC129" s="0"/>
      <c r="QD129" s="0"/>
      <c r="QE129" s="0"/>
      <c r="QF129" s="0"/>
      <c r="QG129" s="0"/>
      <c r="QH129" s="0"/>
      <c r="QI129" s="0"/>
      <c r="QJ129" s="0"/>
      <c r="QK129" s="0"/>
      <c r="QL129" s="0"/>
      <c r="QM129" s="0"/>
      <c r="QN129" s="0"/>
      <c r="QO129" s="0"/>
      <c r="QP129" s="0"/>
      <c r="QQ129" s="0"/>
      <c r="QR129" s="0"/>
      <c r="QS129" s="0"/>
      <c r="QT129" s="0"/>
      <c r="QU129" s="0"/>
      <c r="QV129" s="0"/>
      <c r="QW129" s="0"/>
      <c r="QX129" s="0"/>
      <c r="QY129" s="0"/>
      <c r="QZ129" s="0"/>
      <c r="RA129" s="0"/>
      <c r="RB129" s="0"/>
      <c r="RC129" s="0"/>
      <c r="RD129" s="0"/>
      <c r="RE129" s="0"/>
      <c r="RF129" s="0"/>
      <c r="RG129" s="0"/>
      <c r="RH129" s="0"/>
      <c r="RI129" s="0"/>
      <c r="RJ129" s="0"/>
      <c r="RK129" s="0"/>
      <c r="RL129" s="0"/>
      <c r="RM129" s="0"/>
      <c r="RN129" s="0"/>
      <c r="RO129" s="0"/>
      <c r="RP129" s="0"/>
      <c r="RQ129" s="0"/>
      <c r="RR129" s="0"/>
      <c r="RS129" s="0"/>
      <c r="RT129" s="0"/>
      <c r="RU129" s="0"/>
      <c r="RV129" s="0"/>
      <c r="RW129" s="0"/>
      <c r="RX129" s="0"/>
      <c r="RY129" s="0"/>
      <c r="RZ129" s="0"/>
      <c r="SA129" s="0"/>
      <c r="SB129" s="0"/>
      <c r="SC129" s="0"/>
      <c r="SD129" s="0"/>
      <c r="SE129" s="0"/>
      <c r="SF129" s="0"/>
      <c r="SG129" s="0"/>
      <c r="SH129" s="0"/>
      <c r="SI129" s="0"/>
      <c r="SJ129" s="0"/>
      <c r="SK129" s="0"/>
      <c r="SL129" s="0"/>
      <c r="SM129" s="0"/>
      <c r="SN129" s="0"/>
      <c r="SO129" s="0"/>
      <c r="SP129" s="0"/>
      <c r="SQ129" s="0"/>
      <c r="SR129" s="0"/>
      <c r="SS129" s="0"/>
      <c r="ST129" s="0"/>
      <c r="SU129" s="0"/>
      <c r="SV129" s="0"/>
      <c r="SW129" s="0"/>
      <c r="SX129" s="0"/>
      <c r="SY129" s="0"/>
      <c r="SZ129" s="0"/>
      <c r="TA129" s="0"/>
      <c r="TB129" s="0"/>
      <c r="TC129" s="0"/>
      <c r="TD129" s="0"/>
      <c r="TE129" s="0"/>
      <c r="TF129" s="0"/>
      <c r="TG129" s="0"/>
      <c r="TH129" s="0"/>
      <c r="TI129" s="0"/>
      <c r="TJ129" s="0"/>
      <c r="TK129" s="0"/>
      <c r="TL129" s="0"/>
      <c r="TM129" s="0"/>
      <c r="TN129" s="0"/>
      <c r="TO129" s="0"/>
      <c r="TP129" s="0"/>
      <c r="TQ129" s="0"/>
      <c r="TR129" s="0"/>
      <c r="TS129" s="0"/>
      <c r="TT129" s="0"/>
      <c r="TU129" s="0"/>
      <c r="TV129" s="0"/>
      <c r="TW129" s="0"/>
      <c r="TX129" s="0"/>
      <c r="TY129" s="0"/>
      <c r="TZ129" s="0"/>
      <c r="UA129" s="0"/>
      <c r="UB129" s="0"/>
      <c r="UC129" s="0"/>
      <c r="UD129" s="0"/>
      <c r="UE129" s="0"/>
      <c r="UF129" s="0"/>
      <c r="UG129" s="0"/>
      <c r="UH129" s="0"/>
      <c r="UI129" s="0"/>
      <c r="UJ129" s="0"/>
      <c r="UK129" s="0"/>
      <c r="UL129" s="0"/>
      <c r="UM129" s="0"/>
      <c r="UN129" s="0"/>
      <c r="UO129" s="0"/>
      <c r="UP129" s="0"/>
      <c r="UQ129" s="0"/>
      <c r="UR129" s="0"/>
      <c r="US129" s="0"/>
      <c r="UT129" s="0"/>
      <c r="UU129" s="0"/>
      <c r="UV129" s="0"/>
      <c r="UW129" s="0"/>
      <c r="UX129" s="0"/>
      <c r="UY129" s="0"/>
      <c r="UZ129" s="0"/>
      <c r="VA129" s="0"/>
      <c r="VB129" s="0"/>
      <c r="VC129" s="0"/>
      <c r="VD129" s="0"/>
      <c r="VE129" s="0"/>
      <c r="VF129" s="0"/>
      <c r="VG129" s="0"/>
      <c r="VH129" s="0"/>
      <c r="VI129" s="0"/>
      <c r="VJ129" s="0"/>
      <c r="VK129" s="0"/>
      <c r="VL129" s="0"/>
      <c r="VM129" s="0"/>
      <c r="VN129" s="0"/>
      <c r="VO129" s="0"/>
      <c r="VP129" s="0"/>
      <c r="VQ129" s="0"/>
      <c r="VR129" s="0"/>
      <c r="VS129" s="0"/>
      <c r="VT129" s="0"/>
      <c r="VU129" s="0"/>
      <c r="VV129" s="0"/>
      <c r="VW129" s="0"/>
      <c r="VX129" s="0"/>
      <c r="VY129" s="0"/>
      <c r="VZ129" s="0"/>
      <c r="WA129" s="0"/>
      <c r="WB129" s="0"/>
      <c r="WC129" s="0"/>
      <c r="WD129" s="0"/>
      <c r="WE129" s="0"/>
      <c r="WF129" s="0"/>
      <c r="WG129" s="0"/>
      <c r="WH129" s="0"/>
      <c r="WI129" s="0"/>
      <c r="WJ129" s="0"/>
      <c r="WK129" s="0"/>
      <c r="WL129" s="0"/>
      <c r="WM129" s="0"/>
      <c r="WN129" s="0"/>
      <c r="WO129" s="0"/>
      <c r="WP129" s="0"/>
      <c r="WQ129" s="0"/>
      <c r="WR129" s="0"/>
      <c r="WS129" s="0"/>
      <c r="WT129" s="0"/>
      <c r="WU129" s="0"/>
      <c r="WV129" s="0"/>
      <c r="WW129" s="0"/>
      <c r="WX129" s="0"/>
      <c r="WY129" s="0"/>
      <c r="WZ129" s="0"/>
      <c r="XA129" s="0"/>
      <c r="XB129" s="0"/>
      <c r="XC129" s="0"/>
      <c r="XD129" s="0"/>
      <c r="XE129" s="0"/>
      <c r="XF129" s="0"/>
      <c r="XG129" s="0"/>
      <c r="XH129" s="0"/>
      <c r="XI129" s="0"/>
      <c r="XJ129" s="0"/>
      <c r="XK129" s="0"/>
      <c r="XL129" s="0"/>
      <c r="XM129" s="0"/>
      <c r="XN129" s="0"/>
      <c r="XO129" s="0"/>
      <c r="XP129" s="0"/>
      <c r="XQ129" s="0"/>
      <c r="XR129" s="0"/>
      <c r="XS129" s="0"/>
      <c r="XT129" s="0"/>
      <c r="XU129" s="0"/>
      <c r="XV129" s="0"/>
      <c r="XW129" s="0"/>
      <c r="XX129" s="0"/>
      <c r="XY129" s="0"/>
      <c r="XZ129" s="0"/>
      <c r="YA129" s="0"/>
      <c r="YB129" s="0"/>
      <c r="YC129" s="0"/>
      <c r="YD129" s="0"/>
      <c r="YE129" s="0"/>
      <c r="YF129" s="0"/>
      <c r="YG129" s="0"/>
      <c r="YH129" s="0"/>
      <c r="YI129" s="0"/>
      <c r="YJ129" s="0"/>
      <c r="YK129" s="0"/>
      <c r="YL129" s="0"/>
      <c r="YM129" s="0"/>
      <c r="YN129" s="0"/>
      <c r="YO129" s="0"/>
      <c r="YP129" s="0"/>
      <c r="YQ129" s="0"/>
      <c r="YR129" s="0"/>
      <c r="YS129" s="0"/>
      <c r="YT129" s="0"/>
      <c r="YU129" s="0"/>
      <c r="YV129" s="0"/>
      <c r="YW129" s="0"/>
      <c r="YX129" s="0"/>
      <c r="YY129" s="0"/>
      <c r="YZ129" s="0"/>
      <c r="ZA129" s="0"/>
      <c r="ZB129" s="0"/>
      <c r="ZC129" s="0"/>
      <c r="ZD129" s="0"/>
      <c r="ZE129" s="0"/>
      <c r="ZF129" s="0"/>
      <c r="ZG129" s="0"/>
      <c r="ZH129" s="0"/>
      <c r="ZI129" s="0"/>
      <c r="ZJ129" s="0"/>
      <c r="ZK129" s="0"/>
      <c r="ZL129" s="0"/>
      <c r="ZM129" s="0"/>
      <c r="ZN129" s="0"/>
      <c r="ZO129" s="0"/>
      <c r="ZP129" s="0"/>
      <c r="ZQ129" s="0"/>
      <c r="ZR129" s="0"/>
      <c r="ZS129" s="0"/>
      <c r="ZT129" s="0"/>
      <c r="ZU129" s="0"/>
      <c r="ZV129" s="0"/>
      <c r="ZW129" s="0"/>
      <c r="ZX129" s="0"/>
      <c r="ZY129" s="0"/>
      <c r="ZZ129" s="0"/>
      <c r="AAA129" s="0"/>
      <c r="AAB129" s="0"/>
      <c r="AAC129" s="0"/>
      <c r="AAD129" s="0"/>
      <c r="AAE129" s="0"/>
      <c r="AAF129" s="0"/>
      <c r="AAG129" s="0"/>
      <c r="AAH129" s="0"/>
      <c r="AAI129" s="0"/>
      <c r="AAJ129" s="0"/>
      <c r="AAK129" s="0"/>
      <c r="AAL129" s="0"/>
      <c r="AAM129" s="0"/>
      <c r="AAN129" s="0"/>
      <c r="AAO129" s="0"/>
      <c r="AAP129" s="0"/>
      <c r="AAQ129" s="0"/>
      <c r="AAR129" s="0"/>
      <c r="AAS129" s="0"/>
      <c r="AAT129" s="0"/>
      <c r="AAU129" s="0"/>
      <c r="AAV129" s="0"/>
      <c r="AAW129" s="0"/>
      <c r="AAX129" s="0"/>
      <c r="AAY129" s="0"/>
      <c r="AAZ129" s="0"/>
      <c r="ABA129" s="0"/>
      <c r="ABB129" s="0"/>
      <c r="ABC129" s="0"/>
      <c r="ABD129" s="0"/>
      <c r="ABE129" s="0"/>
      <c r="ABF129" s="0"/>
      <c r="ABG129" s="0"/>
      <c r="ABH129" s="0"/>
      <c r="ABI129" s="0"/>
      <c r="ABJ129" s="0"/>
      <c r="ABK129" s="0"/>
      <c r="ABL129" s="0"/>
      <c r="ABM129" s="0"/>
      <c r="ABN129" s="0"/>
      <c r="ABO129" s="0"/>
      <c r="ABP129" s="0"/>
      <c r="ABQ129" s="0"/>
      <c r="ABR129" s="0"/>
      <c r="ABS129" s="0"/>
      <c r="ABT129" s="0"/>
      <c r="ABU129" s="0"/>
      <c r="ABV129" s="0"/>
      <c r="ABW129" s="0"/>
      <c r="ABX129" s="0"/>
      <c r="ABY129" s="0"/>
      <c r="ABZ129" s="0"/>
      <c r="ACA129" s="0"/>
      <c r="ACB129" s="0"/>
      <c r="ACC129" s="0"/>
      <c r="ACD129" s="0"/>
      <c r="ACE129" s="0"/>
      <c r="ACF129" s="0"/>
      <c r="ACG129" s="0"/>
      <c r="ACH129" s="0"/>
      <c r="ACI129" s="0"/>
      <c r="ACJ129" s="0"/>
      <c r="ACK129" s="0"/>
      <c r="ACL129" s="0"/>
      <c r="ACM129" s="0"/>
      <c r="ACN129" s="0"/>
      <c r="ACO129" s="0"/>
      <c r="ACP129" s="0"/>
      <c r="ACQ129" s="0"/>
      <c r="ACR129" s="0"/>
      <c r="ACS129" s="0"/>
      <c r="ACT129" s="0"/>
      <c r="ACU129" s="0"/>
      <c r="ACV129" s="0"/>
      <c r="ACW129" s="0"/>
      <c r="ACX129" s="0"/>
      <c r="ACY129" s="0"/>
      <c r="ACZ129" s="0"/>
      <c r="ADA129" s="0"/>
      <c r="ADB129" s="0"/>
      <c r="ADC129" s="0"/>
      <c r="ADD129" s="0"/>
      <c r="ADE129" s="0"/>
      <c r="ADF129" s="0"/>
      <c r="ADG129" s="0"/>
      <c r="ADH129" s="0"/>
      <c r="ADI129" s="0"/>
      <c r="ADJ129" s="0"/>
      <c r="ADK129" s="0"/>
      <c r="ADL129" s="0"/>
      <c r="ADM129" s="0"/>
      <c r="ADN129" s="0"/>
      <c r="ADO129" s="0"/>
      <c r="ADP129" s="0"/>
      <c r="ADQ129" s="0"/>
      <c r="ADR129" s="0"/>
      <c r="ADS129" s="0"/>
      <c r="ADT129" s="0"/>
      <c r="ADU129" s="0"/>
      <c r="ADV129" s="0"/>
      <c r="ADW129" s="0"/>
      <c r="ADX129" s="0"/>
      <c r="ADY129" s="0"/>
      <c r="ADZ129" s="0"/>
      <c r="AEA129" s="0"/>
      <c r="AEB129" s="0"/>
      <c r="AEC129" s="0"/>
      <c r="AED129" s="0"/>
      <c r="AEE129" s="0"/>
      <c r="AEF129" s="0"/>
      <c r="AEG129" s="0"/>
      <c r="AEH129" s="0"/>
      <c r="AEI129" s="0"/>
      <c r="AEJ129" s="0"/>
      <c r="AEK129" s="0"/>
      <c r="AEL129" s="0"/>
      <c r="AEM129" s="0"/>
      <c r="AEN129" s="0"/>
      <c r="AEO129" s="0"/>
      <c r="AEP129" s="0"/>
      <c r="AEQ129" s="0"/>
      <c r="AER129" s="0"/>
      <c r="AES129" s="0"/>
      <c r="AET129" s="0"/>
      <c r="AEU129" s="0"/>
      <c r="AEV129" s="0"/>
      <c r="AEW129" s="0"/>
      <c r="AEX129" s="0"/>
      <c r="AEY129" s="0"/>
      <c r="AEZ129" s="0"/>
      <c r="AFA129" s="0"/>
      <c r="AFB129" s="0"/>
      <c r="AFC129" s="0"/>
      <c r="AFD129" s="0"/>
      <c r="AFE129" s="0"/>
      <c r="AFF129" s="0"/>
      <c r="AFG129" s="0"/>
      <c r="AFH129" s="0"/>
      <c r="AFI129" s="0"/>
      <c r="AFJ129" s="0"/>
      <c r="AFK129" s="0"/>
      <c r="AFL129" s="0"/>
      <c r="AFM129" s="0"/>
      <c r="AFN129" s="0"/>
      <c r="AFO129" s="0"/>
      <c r="AFP129" s="0"/>
      <c r="AFQ129" s="0"/>
      <c r="AFR129" s="0"/>
      <c r="AFS129" s="0"/>
      <c r="AFT129" s="0"/>
      <c r="AFU129" s="0"/>
      <c r="AFV129" s="0"/>
      <c r="AFW129" s="0"/>
      <c r="AFX129" s="0"/>
      <c r="AFY129" s="0"/>
      <c r="AFZ129" s="0"/>
      <c r="AGA129" s="0"/>
      <c r="AGB129" s="0"/>
      <c r="AGC129" s="0"/>
      <c r="AGD129" s="0"/>
      <c r="AGE129" s="0"/>
      <c r="AGF129" s="0"/>
      <c r="AGG129" s="0"/>
      <c r="AGH129" s="0"/>
      <c r="AGI129" s="0"/>
      <c r="AGJ129" s="0"/>
      <c r="AGK129" s="0"/>
      <c r="AGL129" s="0"/>
      <c r="AGM129" s="0"/>
      <c r="AGN129" s="0"/>
      <c r="AGO129" s="0"/>
      <c r="AGP129" s="0"/>
      <c r="AGQ129" s="0"/>
      <c r="AGR129" s="0"/>
      <c r="AGS129" s="0"/>
      <c r="AGT129" s="0"/>
      <c r="AGU129" s="0"/>
      <c r="AGV129" s="0"/>
      <c r="AGW129" s="0"/>
      <c r="AGX129" s="0"/>
      <c r="AGY129" s="0"/>
      <c r="AGZ129" s="0"/>
      <c r="AHA129" s="0"/>
      <c r="AHB129" s="0"/>
      <c r="AHC129" s="0"/>
      <c r="AHD129" s="0"/>
      <c r="AHE129" s="0"/>
      <c r="AHF129" s="0"/>
      <c r="AHG129" s="0"/>
      <c r="AHH129" s="0"/>
      <c r="AHI129" s="0"/>
      <c r="AHJ129" s="0"/>
      <c r="AHK129" s="0"/>
      <c r="AHL129" s="0"/>
      <c r="AHM129" s="0"/>
      <c r="AHN129" s="0"/>
      <c r="AHO129" s="0"/>
      <c r="AHP129" s="0"/>
      <c r="AHQ129" s="0"/>
      <c r="AHR129" s="0"/>
      <c r="AHS129" s="0"/>
      <c r="AHT129" s="0"/>
      <c r="AHU129" s="0"/>
      <c r="AHV129" s="0"/>
      <c r="AHW129" s="0"/>
      <c r="AHX129" s="0"/>
      <c r="AHY129" s="0"/>
      <c r="AHZ129" s="0"/>
      <c r="AIA129" s="0"/>
      <c r="AIB129" s="0"/>
      <c r="AIC129" s="0"/>
      <c r="AID129" s="0"/>
      <c r="AIE129" s="0"/>
      <c r="AIF129" s="0"/>
      <c r="AIG129" s="0"/>
      <c r="AIH129" s="0"/>
      <c r="AII129" s="0"/>
      <c r="AIJ129" s="0"/>
      <c r="AIK129" s="0"/>
      <c r="AIL129" s="0"/>
      <c r="AIM129" s="0"/>
      <c r="AIN129" s="0"/>
      <c r="AIO129" s="0"/>
      <c r="AIP129" s="0"/>
      <c r="AIQ129" s="0"/>
      <c r="AIR129" s="0"/>
      <c r="AIS129" s="0"/>
      <c r="AIT129" s="0"/>
      <c r="AIU129" s="0"/>
      <c r="AIV129" s="0"/>
      <c r="AIW129" s="0"/>
      <c r="AIX129" s="0"/>
      <c r="AIY129" s="0"/>
      <c r="AIZ129" s="0"/>
      <c r="AJA129" s="0"/>
      <c r="AJB129" s="0"/>
      <c r="AJC129" s="0"/>
      <c r="AJD129" s="0"/>
      <c r="AJE129" s="0"/>
      <c r="AJF129" s="0"/>
      <c r="AJG129" s="0"/>
      <c r="AJH129" s="0"/>
      <c r="AJI129" s="0"/>
      <c r="AJJ129" s="0"/>
      <c r="AJK129" s="0"/>
      <c r="AJL129" s="0"/>
      <c r="AJM129" s="0"/>
      <c r="AJN129" s="0"/>
      <c r="AJO129" s="0"/>
      <c r="AJP129" s="0"/>
      <c r="AJQ129" s="0"/>
      <c r="AJR129" s="0"/>
      <c r="AJS129" s="0"/>
      <c r="AJT129" s="0"/>
      <c r="AJU129" s="0"/>
      <c r="AJV129" s="0"/>
      <c r="AJW129" s="0"/>
      <c r="AJX129" s="0"/>
      <c r="AJY129" s="0"/>
      <c r="AJZ129" s="0"/>
      <c r="AKA129" s="0"/>
      <c r="AKB129" s="0"/>
      <c r="AKC129" s="0"/>
      <c r="AKD129" s="0"/>
      <c r="AKE129" s="0"/>
      <c r="AKF129" s="0"/>
      <c r="AKG129" s="0"/>
      <c r="AKH129" s="0"/>
      <c r="AKI129" s="0"/>
      <c r="AKJ129" s="0"/>
      <c r="AKK129" s="0"/>
      <c r="AKL129" s="0"/>
      <c r="AKM129" s="0"/>
      <c r="AKN129" s="0"/>
      <c r="AKO129" s="0"/>
      <c r="AKP129" s="0"/>
      <c r="AKQ129" s="0"/>
      <c r="AKR129" s="0"/>
      <c r="AKS129" s="0"/>
      <c r="AKT129" s="0"/>
      <c r="AKU129" s="0"/>
      <c r="AKV129" s="0"/>
      <c r="AKW129" s="0"/>
      <c r="AKX129" s="0"/>
      <c r="AKY129" s="0"/>
      <c r="AKZ129" s="0"/>
      <c r="ALA129" s="0"/>
      <c r="ALB129" s="0"/>
      <c r="ALC129" s="0"/>
      <c r="ALD129" s="0"/>
      <c r="ALE129" s="0"/>
      <c r="ALF129" s="0"/>
      <c r="ALG129" s="0"/>
      <c r="ALH129" s="0"/>
      <c r="ALI129" s="0"/>
      <c r="ALJ129" s="0"/>
      <c r="ALK129" s="0"/>
      <c r="ALL129" s="0"/>
      <c r="ALM129" s="0"/>
      <c r="ALN129" s="0"/>
      <c r="ALO129" s="0"/>
      <c r="ALP129" s="0"/>
      <c r="ALQ129" s="0"/>
      <c r="ALR129" s="0"/>
      <c r="ALS129" s="0"/>
      <c r="ALT129" s="0"/>
      <c r="ALU129" s="0"/>
      <c r="ALV129" s="0"/>
      <c r="ALW129" s="0"/>
      <c r="ALX129" s="0"/>
      <c r="ALY129" s="0"/>
      <c r="ALZ129" s="0"/>
      <c r="AMA129" s="0"/>
      <c r="AMB129" s="0"/>
      <c r="AMC129" s="0"/>
      <c r="AMD129" s="0"/>
      <c r="AME129" s="0"/>
      <c r="AMF129" s="0"/>
      <c r="AMG129" s="0"/>
      <c r="AMH129" s="0"/>
      <c r="AMI129" s="0"/>
      <c r="AMJ129" s="0"/>
    </row>
    <row r="130" customFormat="false" ht="15.75" hidden="false" customHeight="false" outlineLevel="0" collapsed="false">
      <c r="A130" s="136" t="s">
        <v>2943</v>
      </c>
      <c r="B130" s="35" t="s">
        <v>2944</v>
      </c>
      <c r="C130" s="35" t="s">
        <v>166</v>
      </c>
      <c r="D130" s="35" t="s">
        <v>63</v>
      </c>
      <c r="E130" s="35" t="n">
        <v>38450</v>
      </c>
      <c r="F130" s="35" t="n">
        <v>5</v>
      </c>
      <c r="G130" s="35" t="n">
        <v>5470</v>
      </c>
      <c r="H130" s="35" t="n">
        <f aca="false">G130*F130</f>
        <v>27350</v>
      </c>
      <c r="I130" s="36" t="s">
        <v>2945</v>
      </c>
      <c r="J130" s="37" t="n">
        <v>27350</v>
      </c>
      <c r="K130" s="35" t="n">
        <f aca="false">H130+H131-J130-J131</f>
        <v>0</v>
      </c>
      <c r="L130" s="35"/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0"/>
      <c r="BD130" s="0"/>
      <c r="BE130" s="0"/>
      <c r="BF130" s="0"/>
      <c r="BG130" s="0"/>
      <c r="BH130" s="0"/>
      <c r="BI130" s="0"/>
      <c r="BJ130" s="0"/>
      <c r="BK130" s="0"/>
      <c r="BL130" s="0"/>
      <c r="BM130" s="0"/>
      <c r="BN130" s="0"/>
      <c r="BO130" s="0"/>
      <c r="BP130" s="0"/>
      <c r="BQ130" s="0"/>
      <c r="BR130" s="0"/>
      <c r="BS130" s="0"/>
      <c r="BT130" s="0"/>
      <c r="BU130" s="0"/>
      <c r="BV130" s="0"/>
      <c r="BW130" s="0"/>
      <c r="BX130" s="0"/>
      <c r="BY130" s="0"/>
      <c r="BZ130" s="0"/>
      <c r="CA130" s="0"/>
      <c r="CB130" s="0"/>
      <c r="CC130" s="0"/>
      <c r="CD130" s="0"/>
      <c r="CE130" s="0"/>
      <c r="CF130" s="0"/>
      <c r="CG130" s="0"/>
      <c r="CH130" s="0"/>
      <c r="CI130" s="0"/>
      <c r="CJ130" s="0"/>
      <c r="CK130" s="0"/>
      <c r="CL130" s="0"/>
      <c r="CM130" s="0"/>
      <c r="CN130" s="0"/>
      <c r="CO130" s="0"/>
      <c r="CP130" s="0"/>
      <c r="CQ130" s="0"/>
      <c r="CR130" s="0"/>
      <c r="CS130" s="0"/>
      <c r="CT130" s="0"/>
      <c r="CU130" s="0"/>
      <c r="CV130" s="0"/>
      <c r="CW130" s="0"/>
      <c r="CX130" s="0"/>
      <c r="CY130" s="0"/>
      <c r="CZ130" s="0"/>
      <c r="DA130" s="0"/>
      <c r="DB130" s="0"/>
      <c r="DC130" s="0"/>
      <c r="DD130" s="0"/>
      <c r="DE130" s="0"/>
      <c r="DF130" s="0"/>
      <c r="DG130" s="0"/>
      <c r="DH130" s="0"/>
      <c r="DI130" s="0"/>
      <c r="DJ130" s="0"/>
      <c r="DK130" s="0"/>
      <c r="DL130" s="0"/>
      <c r="DM130" s="0"/>
      <c r="DN130" s="0"/>
      <c r="DO130" s="0"/>
      <c r="DP130" s="0"/>
      <c r="DQ130" s="0"/>
      <c r="DR130" s="0"/>
      <c r="DS130" s="0"/>
      <c r="DT130" s="0"/>
      <c r="DU130" s="0"/>
      <c r="DV130" s="0"/>
      <c r="DW130" s="0"/>
      <c r="DX130" s="0"/>
      <c r="DY130" s="0"/>
      <c r="DZ130" s="0"/>
      <c r="EA130" s="0"/>
      <c r="EB130" s="0"/>
      <c r="EC130" s="0"/>
      <c r="ED130" s="0"/>
      <c r="EE130" s="0"/>
      <c r="EF130" s="0"/>
      <c r="EG130" s="0"/>
      <c r="EH130" s="0"/>
      <c r="EI130" s="0"/>
      <c r="EJ130" s="0"/>
      <c r="EK130" s="0"/>
      <c r="EL130" s="0"/>
      <c r="EM130" s="0"/>
      <c r="EN130" s="0"/>
      <c r="EO130" s="0"/>
      <c r="EP130" s="0"/>
      <c r="EQ130" s="0"/>
      <c r="ER130" s="0"/>
      <c r="ES130" s="0"/>
      <c r="ET130" s="0"/>
      <c r="EU130" s="0"/>
      <c r="EV130" s="0"/>
      <c r="EW130" s="0"/>
      <c r="EX130" s="0"/>
      <c r="EY130" s="0"/>
      <c r="EZ130" s="0"/>
      <c r="FA130" s="0"/>
      <c r="FB130" s="0"/>
      <c r="FC130" s="0"/>
      <c r="FD130" s="0"/>
      <c r="FE130" s="0"/>
      <c r="FF130" s="0"/>
      <c r="FG130" s="0"/>
      <c r="FH130" s="0"/>
      <c r="FI130" s="0"/>
      <c r="FJ130" s="0"/>
      <c r="FK130" s="0"/>
      <c r="FL130" s="0"/>
      <c r="FM130" s="0"/>
      <c r="FN130" s="0"/>
      <c r="FO130" s="0"/>
      <c r="FP130" s="0"/>
      <c r="FQ130" s="0"/>
      <c r="FR130" s="0"/>
      <c r="FS130" s="0"/>
      <c r="FT130" s="0"/>
      <c r="FU130" s="0"/>
      <c r="FV130" s="0"/>
      <c r="FW130" s="0"/>
      <c r="FX130" s="0"/>
      <c r="FY130" s="0"/>
      <c r="FZ130" s="0"/>
      <c r="GA130" s="0"/>
      <c r="GB130" s="0"/>
      <c r="GC130" s="0"/>
      <c r="GD130" s="0"/>
      <c r="GE130" s="0"/>
      <c r="GF130" s="0"/>
      <c r="GG130" s="0"/>
      <c r="GH130" s="0"/>
      <c r="GI130" s="0"/>
      <c r="GJ130" s="0"/>
      <c r="GK130" s="0"/>
      <c r="GL130" s="0"/>
      <c r="GM130" s="0"/>
      <c r="GN130" s="0"/>
      <c r="GO130" s="0"/>
      <c r="GP130" s="0"/>
      <c r="GQ130" s="0"/>
      <c r="GR130" s="0"/>
      <c r="GS130" s="0"/>
      <c r="GT130" s="0"/>
      <c r="GU130" s="0"/>
      <c r="GV130" s="0"/>
      <c r="GW130" s="0"/>
      <c r="GX130" s="0"/>
      <c r="GY130" s="0"/>
      <c r="GZ130" s="0"/>
      <c r="HA130" s="0"/>
      <c r="HB130" s="0"/>
      <c r="HC130" s="0"/>
      <c r="HD130" s="0"/>
      <c r="HE130" s="0"/>
      <c r="HF130" s="0"/>
      <c r="HG130" s="0"/>
      <c r="HH130" s="0"/>
      <c r="HI130" s="0"/>
      <c r="HJ130" s="0"/>
      <c r="HK130" s="0"/>
      <c r="HL130" s="0"/>
      <c r="HM130" s="0"/>
      <c r="HN130" s="0"/>
      <c r="HO130" s="0"/>
      <c r="HP130" s="0"/>
      <c r="HQ130" s="0"/>
      <c r="HR130" s="0"/>
      <c r="HS130" s="0"/>
      <c r="HT130" s="0"/>
      <c r="HU130" s="0"/>
      <c r="HV130" s="0"/>
      <c r="HW130" s="0"/>
      <c r="HX130" s="0"/>
      <c r="HY130" s="0"/>
      <c r="HZ130" s="0"/>
      <c r="IA130" s="0"/>
      <c r="IB130" s="0"/>
      <c r="IC130" s="0"/>
      <c r="ID130" s="0"/>
      <c r="IE130" s="0"/>
      <c r="IF130" s="0"/>
      <c r="IG130" s="0"/>
      <c r="IH130" s="0"/>
      <c r="II130" s="0"/>
      <c r="IJ130" s="0"/>
      <c r="IK130" s="0"/>
      <c r="IL130" s="0"/>
      <c r="IM130" s="0"/>
      <c r="IN130" s="0"/>
      <c r="IO130" s="0"/>
      <c r="IP130" s="0"/>
      <c r="IQ130" s="0"/>
      <c r="IR130" s="0"/>
      <c r="IS130" s="0"/>
      <c r="IT130" s="0"/>
      <c r="IU130" s="0"/>
      <c r="IV130" s="0"/>
      <c r="IW130" s="0"/>
      <c r="IX130" s="0"/>
      <c r="IY130" s="0"/>
      <c r="IZ130" s="0"/>
      <c r="JA130" s="0"/>
      <c r="JB130" s="0"/>
      <c r="JC130" s="0"/>
      <c r="JD130" s="0"/>
      <c r="JE130" s="0"/>
      <c r="JF130" s="0"/>
      <c r="JG130" s="0"/>
      <c r="JH130" s="0"/>
      <c r="JI130" s="0"/>
      <c r="JJ130" s="0"/>
      <c r="JK130" s="0"/>
      <c r="JL130" s="0"/>
      <c r="JM130" s="0"/>
      <c r="JN130" s="0"/>
      <c r="JO130" s="0"/>
      <c r="JP130" s="0"/>
      <c r="JQ130" s="0"/>
      <c r="JR130" s="0"/>
      <c r="JS130" s="0"/>
      <c r="JT130" s="0"/>
      <c r="JU130" s="0"/>
      <c r="JV130" s="0"/>
      <c r="JW130" s="0"/>
      <c r="JX130" s="0"/>
      <c r="JY130" s="0"/>
      <c r="JZ130" s="0"/>
      <c r="KA130" s="0"/>
      <c r="KB130" s="0"/>
      <c r="KC130" s="0"/>
      <c r="KD130" s="0"/>
      <c r="KE130" s="0"/>
      <c r="KF130" s="0"/>
      <c r="KG130" s="0"/>
      <c r="KH130" s="0"/>
      <c r="KI130" s="0"/>
      <c r="KJ130" s="0"/>
      <c r="KK130" s="0"/>
      <c r="KL130" s="0"/>
      <c r="KM130" s="0"/>
      <c r="KN130" s="0"/>
      <c r="KO130" s="0"/>
      <c r="KP130" s="0"/>
      <c r="KQ130" s="0"/>
      <c r="KR130" s="0"/>
      <c r="KS130" s="0"/>
      <c r="KT130" s="0"/>
      <c r="KU130" s="0"/>
      <c r="KV130" s="0"/>
      <c r="KW130" s="0"/>
      <c r="KX130" s="0"/>
      <c r="KY130" s="0"/>
      <c r="KZ130" s="0"/>
      <c r="LA130" s="0"/>
      <c r="LB130" s="0"/>
      <c r="LC130" s="0"/>
      <c r="LD130" s="0"/>
      <c r="LE130" s="0"/>
      <c r="LF130" s="0"/>
      <c r="LG130" s="0"/>
      <c r="LH130" s="0"/>
      <c r="LI130" s="0"/>
      <c r="LJ130" s="0"/>
      <c r="LK130" s="0"/>
      <c r="LL130" s="0"/>
      <c r="LM130" s="0"/>
      <c r="LN130" s="0"/>
      <c r="LO130" s="0"/>
      <c r="LP130" s="0"/>
      <c r="LQ130" s="0"/>
      <c r="LR130" s="0"/>
      <c r="LS130" s="0"/>
      <c r="LT130" s="0"/>
      <c r="LU130" s="0"/>
      <c r="LV130" s="0"/>
      <c r="LW130" s="0"/>
      <c r="LX130" s="0"/>
      <c r="LY130" s="0"/>
      <c r="LZ130" s="0"/>
      <c r="MA130" s="0"/>
      <c r="MB130" s="0"/>
      <c r="MC130" s="0"/>
      <c r="MD130" s="0"/>
      <c r="ME130" s="0"/>
      <c r="MF130" s="0"/>
      <c r="MG130" s="0"/>
      <c r="MH130" s="0"/>
      <c r="MI130" s="0"/>
      <c r="MJ130" s="0"/>
      <c r="MK130" s="0"/>
      <c r="ML130" s="0"/>
      <c r="MM130" s="0"/>
      <c r="MN130" s="0"/>
      <c r="MO130" s="0"/>
      <c r="MP130" s="0"/>
      <c r="MQ130" s="0"/>
      <c r="MR130" s="0"/>
      <c r="MS130" s="0"/>
      <c r="MT130" s="0"/>
      <c r="MU130" s="0"/>
      <c r="MV130" s="0"/>
      <c r="MW130" s="0"/>
      <c r="MX130" s="0"/>
      <c r="MY130" s="0"/>
      <c r="MZ130" s="0"/>
      <c r="NA130" s="0"/>
      <c r="NB130" s="0"/>
      <c r="NC130" s="0"/>
      <c r="ND130" s="0"/>
      <c r="NE130" s="0"/>
      <c r="NF130" s="0"/>
      <c r="NG130" s="0"/>
      <c r="NH130" s="0"/>
      <c r="NI130" s="0"/>
      <c r="NJ130" s="0"/>
      <c r="NK130" s="0"/>
      <c r="NL130" s="0"/>
      <c r="NM130" s="0"/>
      <c r="NN130" s="0"/>
      <c r="NO130" s="0"/>
      <c r="NP130" s="0"/>
      <c r="NQ130" s="0"/>
      <c r="NR130" s="0"/>
      <c r="NS130" s="0"/>
      <c r="NT130" s="0"/>
      <c r="NU130" s="0"/>
      <c r="NV130" s="0"/>
      <c r="NW130" s="0"/>
      <c r="NX130" s="0"/>
      <c r="NY130" s="0"/>
      <c r="NZ130" s="0"/>
      <c r="OA130" s="0"/>
      <c r="OB130" s="0"/>
      <c r="OC130" s="0"/>
      <c r="OD130" s="0"/>
      <c r="OE130" s="0"/>
      <c r="OF130" s="0"/>
      <c r="OG130" s="0"/>
      <c r="OH130" s="0"/>
      <c r="OI130" s="0"/>
      <c r="OJ130" s="0"/>
      <c r="OK130" s="0"/>
      <c r="OL130" s="0"/>
      <c r="OM130" s="0"/>
      <c r="ON130" s="0"/>
      <c r="OO130" s="0"/>
      <c r="OP130" s="0"/>
      <c r="OQ130" s="0"/>
      <c r="OR130" s="0"/>
      <c r="OS130" s="0"/>
      <c r="OT130" s="0"/>
      <c r="OU130" s="0"/>
      <c r="OV130" s="0"/>
      <c r="OW130" s="0"/>
      <c r="OX130" s="0"/>
      <c r="OY130" s="0"/>
      <c r="OZ130" s="0"/>
      <c r="PA130" s="0"/>
      <c r="PB130" s="0"/>
      <c r="PC130" s="0"/>
      <c r="PD130" s="0"/>
      <c r="PE130" s="0"/>
      <c r="PF130" s="0"/>
      <c r="PG130" s="0"/>
      <c r="PH130" s="0"/>
      <c r="PI130" s="0"/>
      <c r="PJ130" s="0"/>
      <c r="PK130" s="0"/>
      <c r="PL130" s="0"/>
      <c r="PM130" s="0"/>
      <c r="PN130" s="0"/>
      <c r="PO130" s="0"/>
      <c r="PP130" s="0"/>
      <c r="PQ130" s="0"/>
      <c r="PR130" s="0"/>
      <c r="PS130" s="0"/>
      <c r="PT130" s="0"/>
      <c r="PU130" s="0"/>
      <c r="PV130" s="0"/>
      <c r="PW130" s="0"/>
      <c r="PX130" s="0"/>
      <c r="PY130" s="0"/>
      <c r="PZ130" s="0"/>
      <c r="QA130" s="0"/>
      <c r="QB130" s="0"/>
      <c r="QC130" s="0"/>
      <c r="QD130" s="0"/>
      <c r="QE130" s="0"/>
      <c r="QF130" s="0"/>
      <c r="QG130" s="0"/>
      <c r="QH130" s="0"/>
      <c r="QI130" s="0"/>
      <c r="QJ130" s="0"/>
      <c r="QK130" s="0"/>
      <c r="QL130" s="0"/>
      <c r="QM130" s="0"/>
      <c r="QN130" s="0"/>
      <c r="QO130" s="0"/>
      <c r="QP130" s="0"/>
      <c r="QQ130" s="0"/>
      <c r="QR130" s="0"/>
      <c r="QS130" s="0"/>
      <c r="QT130" s="0"/>
      <c r="QU130" s="0"/>
      <c r="QV130" s="0"/>
      <c r="QW130" s="0"/>
      <c r="QX130" s="0"/>
      <c r="QY130" s="0"/>
      <c r="QZ130" s="0"/>
      <c r="RA130" s="0"/>
      <c r="RB130" s="0"/>
      <c r="RC130" s="0"/>
      <c r="RD130" s="0"/>
      <c r="RE130" s="0"/>
      <c r="RF130" s="0"/>
      <c r="RG130" s="0"/>
      <c r="RH130" s="0"/>
      <c r="RI130" s="0"/>
      <c r="RJ130" s="0"/>
      <c r="RK130" s="0"/>
      <c r="RL130" s="0"/>
      <c r="RM130" s="0"/>
      <c r="RN130" s="0"/>
      <c r="RO130" s="0"/>
      <c r="RP130" s="0"/>
      <c r="RQ130" s="0"/>
      <c r="RR130" s="0"/>
      <c r="RS130" s="0"/>
      <c r="RT130" s="0"/>
      <c r="RU130" s="0"/>
      <c r="RV130" s="0"/>
      <c r="RW130" s="0"/>
      <c r="RX130" s="0"/>
      <c r="RY130" s="0"/>
      <c r="RZ130" s="0"/>
      <c r="SA130" s="0"/>
      <c r="SB130" s="0"/>
      <c r="SC130" s="0"/>
      <c r="SD130" s="0"/>
      <c r="SE130" s="0"/>
      <c r="SF130" s="0"/>
      <c r="SG130" s="0"/>
      <c r="SH130" s="0"/>
      <c r="SI130" s="0"/>
      <c r="SJ130" s="0"/>
      <c r="SK130" s="0"/>
      <c r="SL130" s="0"/>
      <c r="SM130" s="0"/>
      <c r="SN130" s="0"/>
      <c r="SO130" s="0"/>
      <c r="SP130" s="0"/>
      <c r="SQ130" s="0"/>
      <c r="SR130" s="0"/>
      <c r="SS130" s="0"/>
      <c r="ST130" s="0"/>
      <c r="SU130" s="0"/>
      <c r="SV130" s="0"/>
      <c r="SW130" s="0"/>
      <c r="SX130" s="0"/>
      <c r="SY130" s="0"/>
      <c r="SZ130" s="0"/>
      <c r="TA130" s="0"/>
      <c r="TB130" s="0"/>
      <c r="TC130" s="0"/>
      <c r="TD130" s="0"/>
      <c r="TE130" s="0"/>
      <c r="TF130" s="0"/>
      <c r="TG130" s="0"/>
      <c r="TH130" s="0"/>
      <c r="TI130" s="0"/>
      <c r="TJ130" s="0"/>
      <c r="TK130" s="0"/>
      <c r="TL130" s="0"/>
      <c r="TM130" s="0"/>
      <c r="TN130" s="0"/>
      <c r="TO130" s="0"/>
      <c r="TP130" s="0"/>
      <c r="TQ130" s="0"/>
      <c r="TR130" s="0"/>
      <c r="TS130" s="0"/>
      <c r="TT130" s="0"/>
      <c r="TU130" s="0"/>
      <c r="TV130" s="0"/>
      <c r="TW130" s="0"/>
      <c r="TX130" s="0"/>
      <c r="TY130" s="0"/>
      <c r="TZ130" s="0"/>
      <c r="UA130" s="0"/>
      <c r="UB130" s="0"/>
      <c r="UC130" s="0"/>
      <c r="UD130" s="0"/>
      <c r="UE130" s="0"/>
      <c r="UF130" s="0"/>
      <c r="UG130" s="0"/>
      <c r="UH130" s="0"/>
      <c r="UI130" s="0"/>
      <c r="UJ130" s="0"/>
      <c r="UK130" s="0"/>
      <c r="UL130" s="0"/>
      <c r="UM130" s="0"/>
      <c r="UN130" s="0"/>
      <c r="UO130" s="0"/>
      <c r="UP130" s="0"/>
      <c r="UQ130" s="0"/>
      <c r="UR130" s="0"/>
      <c r="US130" s="0"/>
      <c r="UT130" s="0"/>
      <c r="UU130" s="0"/>
      <c r="UV130" s="0"/>
      <c r="UW130" s="0"/>
      <c r="UX130" s="0"/>
      <c r="UY130" s="0"/>
      <c r="UZ130" s="0"/>
      <c r="VA130" s="0"/>
      <c r="VB130" s="0"/>
      <c r="VC130" s="0"/>
      <c r="VD130" s="0"/>
      <c r="VE130" s="0"/>
      <c r="VF130" s="0"/>
      <c r="VG130" s="0"/>
      <c r="VH130" s="0"/>
      <c r="VI130" s="0"/>
      <c r="VJ130" s="0"/>
      <c r="VK130" s="0"/>
      <c r="VL130" s="0"/>
      <c r="VM130" s="0"/>
      <c r="VN130" s="0"/>
      <c r="VO130" s="0"/>
      <c r="VP130" s="0"/>
      <c r="VQ130" s="0"/>
      <c r="VR130" s="0"/>
      <c r="VS130" s="0"/>
      <c r="VT130" s="0"/>
      <c r="VU130" s="0"/>
      <c r="VV130" s="0"/>
      <c r="VW130" s="0"/>
      <c r="VX130" s="0"/>
      <c r="VY130" s="0"/>
      <c r="VZ130" s="0"/>
      <c r="WA130" s="0"/>
      <c r="WB130" s="0"/>
      <c r="WC130" s="0"/>
      <c r="WD130" s="0"/>
      <c r="WE130" s="0"/>
      <c r="WF130" s="0"/>
      <c r="WG130" s="0"/>
      <c r="WH130" s="0"/>
      <c r="WI130" s="0"/>
      <c r="WJ130" s="0"/>
      <c r="WK130" s="0"/>
      <c r="WL130" s="0"/>
      <c r="WM130" s="0"/>
      <c r="WN130" s="0"/>
      <c r="WO130" s="0"/>
      <c r="WP130" s="0"/>
      <c r="WQ130" s="0"/>
      <c r="WR130" s="0"/>
      <c r="WS130" s="0"/>
      <c r="WT130" s="0"/>
      <c r="WU130" s="0"/>
      <c r="WV130" s="0"/>
      <c r="WW130" s="0"/>
      <c r="WX130" s="0"/>
      <c r="WY130" s="0"/>
      <c r="WZ130" s="0"/>
      <c r="XA130" s="0"/>
      <c r="XB130" s="0"/>
      <c r="XC130" s="0"/>
      <c r="XD130" s="0"/>
      <c r="XE130" s="0"/>
      <c r="XF130" s="0"/>
      <c r="XG130" s="0"/>
      <c r="XH130" s="0"/>
      <c r="XI130" s="0"/>
      <c r="XJ130" s="0"/>
      <c r="XK130" s="0"/>
      <c r="XL130" s="0"/>
      <c r="XM130" s="0"/>
      <c r="XN130" s="0"/>
      <c r="XO130" s="0"/>
      <c r="XP130" s="0"/>
      <c r="XQ130" s="0"/>
      <c r="XR130" s="0"/>
      <c r="XS130" s="0"/>
      <c r="XT130" s="0"/>
      <c r="XU130" s="0"/>
      <c r="XV130" s="0"/>
      <c r="XW130" s="0"/>
      <c r="XX130" s="0"/>
      <c r="XY130" s="0"/>
      <c r="XZ130" s="0"/>
      <c r="YA130" s="0"/>
      <c r="YB130" s="0"/>
      <c r="YC130" s="0"/>
      <c r="YD130" s="0"/>
      <c r="YE130" s="0"/>
      <c r="YF130" s="0"/>
      <c r="YG130" s="0"/>
      <c r="YH130" s="0"/>
      <c r="YI130" s="0"/>
      <c r="YJ130" s="0"/>
      <c r="YK130" s="0"/>
      <c r="YL130" s="0"/>
      <c r="YM130" s="0"/>
      <c r="YN130" s="0"/>
      <c r="YO130" s="0"/>
      <c r="YP130" s="0"/>
      <c r="YQ130" s="0"/>
      <c r="YR130" s="0"/>
      <c r="YS130" s="0"/>
      <c r="YT130" s="0"/>
      <c r="YU130" s="0"/>
      <c r="YV130" s="0"/>
      <c r="YW130" s="0"/>
      <c r="YX130" s="0"/>
      <c r="YY130" s="0"/>
      <c r="YZ130" s="0"/>
      <c r="ZA130" s="0"/>
      <c r="ZB130" s="0"/>
      <c r="ZC130" s="0"/>
      <c r="ZD130" s="0"/>
      <c r="ZE130" s="0"/>
      <c r="ZF130" s="0"/>
      <c r="ZG130" s="0"/>
      <c r="ZH130" s="0"/>
      <c r="ZI130" s="0"/>
      <c r="ZJ130" s="0"/>
      <c r="ZK130" s="0"/>
      <c r="ZL130" s="0"/>
      <c r="ZM130" s="0"/>
      <c r="ZN130" s="0"/>
      <c r="ZO130" s="0"/>
      <c r="ZP130" s="0"/>
      <c r="ZQ130" s="0"/>
      <c r="ZR130" s="0"/>
      <c r="ZS130" s="0"/>
      <c r="ZT130" s="0"/>
      <c r="ZU130" s="0"/>
      <c r="ZV130" s="0"/>
      <c r="ZW130" s="0"/>
      <c r="ZX130" s="0"/>
      <c r="ZY130" s="0"/>
      <c r="ZZ130" s="0"/>
      <c r="AAA130" s="0"/>
      <c r="AAB130" s="0"/>
      <c r="AAC130" s="0"/>
      <c r="AAD130" s="0"/>
      <c r="AAE130" s="0"/>
      <c r="AAF130" s="0"/>
      <c r="AAG130" s="0"/>
      <c r="AAH130" s="0"/>
      <c r="AAI130" s="0"/>
      <c r="AAJ130" s="0"/>
      <c r="AAK130" s="0"/>
      <c r="AAL130" s="0"/>
      <c r="AAM130" s="0"/>
      <c r="AAN130" s="0"/>
      <c r="AAO130" s="0"/>
      <c r="AAP130" s="0"/>
      <c r="AAQ130" s="0"/>
      <c r="AAR130" s="0"/>
      <c r="AAS130" s="0"/>
      <c r="AAT130" s="0"/>
      <c r="AAU130" s="0"/>
      <c r="AAV130" s="0"/>
      <c r="AAW130" s="0"/>
      <c r="AAX130" s="0"/>
      <c r="AAY130" s="0"/>
      <c r="AAZ130" s="0"/>
      <c r="ABA130" s="0"/>
      <c r="ABB130" s="0"/>
      <c r="ABC130" s="0"/>
      <c r="ABD130" s="0"/>
      <c r="ABE130" s="0"/>
      <c r="ABF130" s="0"/>
      <c r="ABG130" s="0"/>
      <c r="ABH130" s="0"/>
      <c r="ABI130" s="0"/>
      <c r="ABJ130" s="0"/>
      <c r="ABK130" s="0"/>
      <c r="ABL130" s="0"/>
      <c r="ABM130" s="0"/>
      <c r="ABN130" s="0"/>
      <c r="ABO130" s="0"/>
      <c r="ABP130" s="0"/>
      <c r="ABQ130" s="0"/>
      <c r="ABR130" s="0"/>
      <c r="ABS130" s="0"/>
      <c r="ABT130" s="0"/>
      <c r="ABU130" s="0"/>
      <c r="ABV130" s="0"/>
      <c r="ABW130" s="0"/>
      <c r="ABX130" s="0"/>
      <c r="ABY130" s="0"/>
      <c r="ABZ130" s="0"/>
      <c r="ACA130" s="0"/>
      <c r="ACB130" s="0"/>
      <c r="ACC130" s="0"/>
      <c r="ACD130" s="0"/>
      <c r="ACE130" s="0"/>
      <c r="ACF130" s="0"/>
      <c r="ACG130" s="0"/>
      <c r="ACH130" s="0"/>
      <c r="ACI130" s="0"/>
      <c r="ACJ130" s="0"/>
      <c r="ACK130" s="0"/>
      <c r="ACL130" s="0"/>
      <c r="ACM130" s="0"/>
      <c r="ACN130" s="0"/>
      <c r="ACO130" s="0"/>
      <c r="ACP130" s="0"/>
      <c r="ACQ130" s="0"/>
      <c r="ACR130" s="0"/>
      <c r="ACS130" s="0"/>
      <c r="ACT130" s="0"/>
      <c r="ACU130" s="0"/>
      <c r="ACV130" s="0"/>
      <c r="ACW130" s="0"/>
      <c r="ACX130" s="0"/>
      <c r="ACY130" s="0"/>
      <c r="ACZ130" s="0"/>
      <c r="ADA130" s="0"/>
      <c r="ADB130" s="0"/>
      <c r="ADC130" s="0"/>
      <c r="ADD130" s="0"/>
      <c r="ADE130" s="0"/>
      <c r="ADF130" s="0"/>
      <c r="ADG130" s="0"/>
      <c r="ADH130" s="0"/>
      <c r="ADI130" s="0"/>
      <c r="ADJ130" s="0"/>
      <c r="ADK130" s="0"/>
      <c r="ADL130" s="0"/>
      <c r="ADM130" s="0"/>
      <c r="ADN130" s="0"/>
      <c r="ADO130" s="0"/>
      <c r="ADP130" s="0"/>
      <c r="ADQ130" s="0"/>
      <c r="ADR130" s="0"/>
      <c r="ADS130" s="0"/>
      <c r="ADT130" s="0"/>
      <c r="ADU130" s="0"/>
      <c r="ADV130" s="0"/>
      <c r="ADW130" s="0"/>
      <c r="ADX130" s="0"/>
      <c r="ADY130" s="0"/>
      <c r="ADZ130" s="0"/>
      <c r="AEA130" s="0"/>
      <c r="AEB130" s="0"/>
      <c r="AEC130" s="0"/>
      <c r="AED130" s="0"/>
      <c r="AEE130" s="0"/>
      <c r="AEF130" s="0"/>
      <c r="AEG130" s="0"/>
      <c r="AEH130" s="0"/>
      <c r="AEI130" s="0"/>
      <c r="AEJ130" s="0"/>
      <c r="AEK130" s="0"/>
      <c r="AEL130" s="0"/>
      <c r="AEM130" s="0"/>
      <c r="AEN130" s="0"/>
      <c r="AEO130" s="0"/>
      <c r="AEP130" s="0"/>
      <c r="AEQ130" s="0"/>
      <c r="AER130" s="0"/>
      <c r="AES130" s="0"/>
      <c r="AET130" s="0"/>
      <c r="AEU130" s="0"/>
      <c r="AEV130" s="0"/>
      <c r="AEW130" s="0"/>
      <c r="AEX130" s="0"/>
      <c r="AEY130" s="0"/>
      <c r="AEZ130" s="0"/>
      <c r="AFA130" s="0"/>
      <c r="AFB130" s="0"/>
      <c r="AFC130" s="0"/>
      <c r="AFD130" s="0"/>
      <c r="AFE130" s="0"/>
      <c r="AFF130" s="0"/>
      <c r="AFG130" s="0"/>
      <c r="AFH130" s="0"/>
      <c r="AFI130" s="0"/>
      <c r="AFJ130" s="0"/>
      <c r="AFK130" s="0"/>
      <c r="AFL130" s="0"/>
      <c r="AFM130" s="0"/>
      <c r="AFN130" s="0"/>
      <c r="AFO130" s="0"/>
      <c r="AFP130" s="0"/>
      <c r="AFQ130" s="0"/>
      <c r="AFR130" s="0"/>
      <c r="AFS130" s="0"/>
      <c r="AFT130" s="0"/>
      <c r="AFU130" s="0"/>
      <c r="AFV130" s="0"/>
      <c r="AFW130" s="0"/>
      <c r="AFX130" s="0"/>
      <c r="AFY130" s="0"/>
      <c r="AFZ130" s="0"/>
      <c r="AGA130" s="0"/>
      <c r="AGB130" s="0"/>
      <c r="AGC130" s="0"/>
      <c r="AGD130" s="0"/>
      <c r="AGE130" s="0"/>
      <c r="AGF130" s="0"/>
      <c r="AGG130" s="0"/>
      <c r="AGH130" s="0"/>
      <c r="AGI130" s="0"/>
      <c r="AGJ130" s="0"/>
      <c r="AGK130" s="0"/>
      <c r="AGL130" s="0"/>
      <c r="AGM130" s="0"/>
      <c r="AGN130" s="0"/>
      <c r="AGO130" s="0"/>
      <c r="AGP130" s="0"/>
      <c r="AGQ130" s="0"/>
      <c r="AGR130" s="0"/>
      <c r="AGS130" s="0"/>
      <c r="AGT130" s="0"/>
      <c r="AGU130" s="0"/>
      <c r="AGV130" s="0"/>
      <c r="AGW130" s="0"/>
      <c r="AGX130" s="0"/>
      <c r="AGY130" s="0"/>
      <c r="AGZ130" s="0"/>
      <c r="AHA130" s="0"/>
      <c r="AHB130" s="0"/>
      <c r="AHC130" s="0"/>
      <c r="AHD130" s="0"/>
      <c r="AHE130" s="0"/>
      <c r="AHF130" s="0"/>
      <c r="AHG130" s="0"/>
      <c r="AHH130" s="0"/>
      <c r="AHI130" s="0"/>
      <c r="AHJ130" s="0"/>
      <c r="AHK130" s="0"/>
      <c r="AHL130" s="0"/>
      <c r="AHM130" s="0"/>
      <c r="AHN130" s="0"/>
      <c r="AHO130" s="0"/>
      <c r="AHP130" s="0"/>
      <c r="AHQ130" s="0"/>
      <c r="AHR130" s="0"/>
      <c r="AHS130" s="0"/>
      <c r="AHT130" s="0"/>
      <c r="AHU130" s="0"/>
      <c r="AHV130" s="0"/>
      <c r="AHW130" s="0"/>
      <c r="AHX130" s="0"/>
      <c r="AHY130" s="0"/>
      <c r="AHZ130" s="0"/>
      <c r="AIA130" s="0"/>
      <c r="AIB130" s="0"/>
      <c r="AIC130" s="0"/>
      <c r="AID130" s="0"/>
      <c r="AIE130" s="0"/>
      <c r="AIF130" s="0"/>
      <c r="AIG130" s="0"/>
      <c r="AIH130" s="0"/>
      <c r="AII130" s="0"/>
      <c r="AIJ130" s="0"/>
      <c r="AIK130" s="0"/>
      <c r="AIL130" s="0"/>
      <c r="AIM130" s="0"/>
      <c r="AIN130" s="0"/>
      <c r="AIO130" s="0"/>
      <c r="AIP130" s="0"/>
      <c r="AIQ130" s="0"/>
      <c r="AIR130" s="0"/>
      <c r="AIS130" s="0"/>
      <c r="AIT130" s="0"/>
      <c r="AIU130" s="0"/>
      <c r="AIV130" s="0"/>
      <c r="AIW130" s="0"/>
      <c r="AIX130" s="0"/>
      <c r="AIY130" s="0"/>
      <c r="AIZ130" s="0"/>
      <c r="AJA130" s="0"/>
      <c r="AJB130" s="0"/>
      <c r="AJC130" s="0"/>
      <c r="AJD130" s="0"/>
      <c r="AJE130" s="0"/>
      <c r="AJF130" s="0"/>
      <c r="AJG130" s="0"/>
      <c r="AJH130" s="0"/>
      <c r="AJI130" s="0"/>
      <c r="AJJ130" s="0"/>
      <c r="AJK130" s="0"/>
      <c r="AJL130" s="0"/>
      <c r="AJM130" s="0"/>
      <c r="AJN130" s="0"/>
      <c r="AJO130" s="0"/>
      <c r="AJP130" s="0"/>
      <c r="AJQ130" s="0"/>
      <c r="AJR130" s="0"/>
      <c r="AJS130" s="0"/>
      <c r="AJT130" s="0"/>
      <c r="AJU130" s="0"/>
      <c r="AJV130" s="0"/>
      <c r="AJW130" s="0"/>
      <c r="AJX130" s="0"/>
      <c r="AJY130" s="0"/>
      <c r="AJZ130" s="0"/>
      <c r="AKA130" s="0"/>
      <c r="AKB130" s="0"/>
      <c r="AKC130" s="0"/>
      <c r="AKD130" s="0"/>
      <c r="AKE130" s="0"/>
      <c r="AKF130" s="0"/>
      <c r="AKG130" s="0"/>
      <c r="AKH130" s="0"/>
      <c r="AKI130" s="0"/>
      <c r="AKJ130" s="0"/>
      <c r="AKK130" s="0"/>
      <c r="AKL130" s="0"/>
      <c r="AKM130" s="0"/>
      <c r="AKN130" s="0"/>
      <c r="AKO130" s="0"/>
      <c r="AKP130" s="0"/>
      <c r="AKQ130" s="0"/>
      <c r="AKR130" s="0"/>
      <c r="AKS130" s="0"/>
      <c r="AKT130" s="0"/>
      <c r="AKU130" s="0"/>
      <c r="AKV130" s="0"/>
      <c r="AKW130" s="0"/>
      <c r="AKX130" s="0"/>
      <c r="AKY130" s="0"/>
      <c r="AKZ130" s="0"/>
      <c r="ALA130" s="0"/>
      <c r="ALB130" s="0"/>
      <c r="ALC130" s="0"/>
      <c r="ALD130" s="0"/>
      <c r="ALE130" s="0"/>
      <c r="ALF130" s="0"/>
      <c r="ALG130" s="0"/>
      <c r="ALH130" s="0"/>
      <c r="ALI130" s="0"/>
      <c r="ALJ130" s="0"/>
      <c r="ALK130" s="0"/>
      <c r="ALL130" s="0"/>
      <c r="ALM130" s="0"/>
      <c r="ALN130" s="0"/>
      <c r="ALO130" s="0"/>
      <c r="ALP130" s="0"/>
      <c r="ALQ130" s="0"/>
      <c r="ALR130" s="0"/>
      <c r="ALS130" s="0"/>
      <c r="ALT130" s="0"/>
      <c r="ALU130" s="0"/>
      <c r="ALV130" s="0"/>
      <c r="ALW130" s="0"/>
      <c r="ALX130" s="0"/>
      <c r="ALY130" s="0"/>
      <c r="ALZ130" s="0"/>
      <c r="AMA130" s="0"/>
      <c r="AMB130" s="0"/>
      <c r="AMC130" s="0"/>
      <c r="AMD130" s="0"/>
      <c r="AME130" s="0"/>
      <c r="AMF130" s="0"/>
      <c r="AMG130" s="0"/>
      <c r="AMH130" s="0"/>
      <c r="AMI130" s="0"/>
      <c r="AMJ130" s="0"/>
    </row>
    <row r="131" customFormat="false" ht="15.75" hidden="false" customHeight="false" outlineLevel="0" collapsed="false">
      <c r="A131" s="136"/>
      <c r="B131" s="35"/>
      <c r="C131" s="35"/>
      <c r="D131" s="35"/>
      <c r="E131" s="35"/>
      <c r="F131" s="35" t="n">
        <v>1</v>
      </c>
      <c r="G131" s="35" t="n">
        <v>7000</v>
      </c>
      <c r="H131" s="35" t="n">
        <f aca="false">G131*F131</f>
        <v>7000</v>
      </c>
      <c r="I131" s="36" t="s">
        <v>2946</v>
      </c>
      <c r="J131" s="37" t="n">
        <v>7000</v>
      </c>
      <c r="K131" s="35" t="n">
        <v>0</v>
      </c>
      <c r="L131" s="35"/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0"/>
      <c r="BD131" s="0"/>
      <c r="BE131" s="0"/>
      <c r="BF131" s="0"/>
      <c r="BG131" s="0"/>
      <c r="BH131" s="0"/>
      <c r="BI131" s="0"/>
      <c r="BJ131" s="0"/>
      <c r="BK131" s="0"/>
      <c r="BL131" s="0"/>
      <c r="BM131" s="0"/>
      <c r="BN131" s="0"/>
      <c r="BO131" s="0"/>
      <c r="BP131" s="0"/>
      <c r="BQ131" s="0"/>
      <c r="BR131" s="0"/>
      <c r="BS131" s="0"/>
      <c r="BT131" s="0"/>
      <c r="BU131" s="0"/>
      <c r="BV131" s="0"/>
      <c r="BW131" s="0"/>
      <c r="BX131" s="0"/>
      <c r="BY131" s="0"/>
      <c r="BZ131" s="0"/>
      <c r="CA131" s="0"/>
      <c r="CB131" s="0"/>
      <c r="CC131" s="0"/>
      <c r="CD131" s="0"/>
      <c r="CE131" s="0"/>
      <c r="CF131" s="0"/>
      <c r="CG131" s="0"/>
      <c r="CH131" s="0"/>
      <c r="CI131" s="0"/>
      <c r="CJ131" s="0"/>
      <c r="CK131" s="0"/>
      <c r="CL131" s="0"/>
      <c r="CM131" s="0"/>
      <c r="CN131" s="0"/>
      <c r="CO131" s="0"/>
      <c r="CP131" s="0"/>
      <c r="CQ131" s="0"/>
      <c r="CR131" s="0"/>
      <c r="CS131" s="0"/>
      <c r="CT131" s="0"/>
      <c r="CU131" s="0"/>
      <c r="CV131" s="0"/>
      <c r="CW131" s="0"/>
      <c r="CX131" s="0"/>
      <c r="CY131" s="0"/>
      <c r="CZ131" s="0"/>
      <c r="DA131" s="0"/>
      <c r="DB131" s="0"/>
      <c r="DC131" s="0"/>
      <c r="DD131" s="0"/>
      <c r="DE131" s="0"/>
      <c r="DF131" s="0"/>
      <c r="DG131" s="0"/>
      <c r="DH131" s="0"/>
      <c r="DI131" s="0"/>
      <c r="DJ131" s="0"/>
      <c r="DK131" s="0"/>
      <c r="DL131" s="0"/>
      <c r="DM131" s="0"/>
      <c r="DN131" s="0"/>
      <c r="DO131" s="0"/>
      <c r="DP131" s="0"/>
      <c r="DQ131" s="0"/>
      <c r="DR131" s="0"/>
      <c r="DS131" s="0"/>
      <c r="DT131" s="0"/>
      <c r="DU131" s="0"/>
      <c r="DV131" s="0"/>
      <c r="DW131" s="0"/>
      <c r="DX131" s="0"/>
      <c r="DY131" s="0"/>
      <c r="DZ131" s="0"/>
      <c r="EA131" s="0"/>
      <c r="EB131" s="0"/>
      <c r="EC131" s="0"/>
      <c r="ED131" s="0"/>
      <c r="EE131" s="0"/>
      <c r="EF131" s="0"/>
      <c r="EG131" s="0"/>
      <c r="EH131" s="0"/>
      <c r="EI131" s="0"/>
      <c r="EJ131" s="0"/>
      <c r="EK131" s="0"/>
      <c r="EL131" s="0"/>
      <c r="EM131" s="0"/>
      <c r="EN131" s="0"/>
      <c r="EO131" s="0"/>
      <c r="EP131" s="0"/>
      <c r="EQ131" s="0"/>
      <c r="ER131" s="0"/>
      <c r="ES131" s="0"/>
      <c r="ET131" s="0"/>
      <c r="EU131" s="0"/>
      <c r="EV131" s="0"/>
      <c r="EW131" s="0"/>
      <c r="EX131" s="0"/>
      <c r="EY131" s="0"/>
      <c r="EZ131" s="0"/>
      <c r="FA131" s="0"/>
      <c r="FB131" s="0"/>
      <c r="FC131" s="0"/>
      <c r="FD131" s="0"/>
      <c r="FE131" s="0"/>
      <c r="FF131" s="0"/>
      <c r="FG131" s="0"/>
      <c r="FH131" s="0"/>
      <c r="FI131" s="0"/>
      <c r="FJ131" s="0"/>
      <c r="FK131" s="0"/>
      <c r="FL131" s="0"/>
      <c r="FM131" s="0"/>
      <c r="FN131" s="0"/>
      <c r="FO131" s="0"/>
      <c r="FP131" s="0"/>
      <c r="FQ131" s="0"/>
      <c r="FR131" s="0"/>
      <c r="FS131" s="0"/>
      <c r="FT131" s="0"/>
      <c r="FU131" s="0"/>
      <c r="FV131" s="0"/>
      <c r="FW131" s="0"/>
      <c r="FX131" s="0"/>
      <c r="FY131" s="0"/>
      <c r="FZ131" s="0"/>
      <c r="GA131" s="0"/>
      <c r="GB131" s="0"/>
      <c r="GC131" s="0"/>
      <c r="GD131" s="0"/>
      <c r="GE131" s="0"/>
      <c r="GF131" s="0"/>
      <c r="GG131" s="0"/>
      <c r="GH131" s="0"/>
      <c r="GI131" s="0"/>
      <c r="GJ131" s="0"/>
      <c r="GK131" s="0"/>
      <c r="GL131" s="0"/>
      <c r="GM131" s="0"/>
      <c r="GN131" s="0"/>
      <c r="GO131" s="0"/>
      <c r="GP131" s="0"/>
      <c r="GQ131" s="0"/>
      <c r="GR131" s="0"/>
      <c r="GS131" s="0"/>
      <c r="GT131" s="0"/>
      <c r="GU131" s="0"/>
      <c r="GV131" s="0"/>
      <c r="GW131" s="0"/>
      <c r="GX131" s="0"/>
      <c r="GY131" s="0"/>
      <c r="GZ131" s="0"/>
      <c r="HA131" s="0"/>
      <c r="HB131" s="0"/>
      <c r="HC131" s="0"/>
      <c r="HD131" s="0"/>
      <c r="HE131" s="0"/>
      <c r="HF131" s="0"/>
      <c r="HG131" s="0"/>
      <c r="HH131" s="0"/>
      <c r="HI131" s="0"/>
      <c r="HJ131" s="0"/>
      <c r="HK131" s="0"/>
      <c r="HL131" s="0"/>
      <c r="HM131" s="0"/>
      <c r="HN131" s="0"/>
      <c r="HO131" s="0"/>
      <c r="HP131" s="0"/>
      <c r="HQ131" s="0"/>
      <c r="HR131" s="0"/>
      <c r="HS131" s="0"/>
      <c r="HT131" s="0"/>
      <c r="HU131" s="0"/>
      <c r="HV131" s="0"/>
      <c r="HW131" s="0"/>
      <c r="HX131" s="0"/>
      <c r="HY131" s="0"/>
      <c r="HZ131" s="0"/>
      <c r="IA131" s="0"/>
      <c r="IB131" s="0"/>
      <c r="IC131" s="0"/>
      <c r="ID131" s="0"/>
      <c r="IE131" s="0"/>
      <c r="IF131" s="0"/>
      <c r="IG131" s="0"/>
      <c r="IH131" s="0"/>
      <c r="II131" s="0"/>
      <c r="IJ131" s="0"/>
      <c r="IK131" s="0"/>
      <c r="IL131" s="0"/>
      <c r="IM131" s="0"/>
      <c r="IN131" s="0"/>
      <c r="IO131" s="0"/>
      <c r="IP131" s="0"/>
      <c r="IQ131" s="0"/>
      <c r="IR131" s="0"/>
      <c r="IS131" s="0"/>
      <c r="IT131" s="0"/>
      <c r="IU131" s="0"/>
      <c r="IV131" s="0"/>
      <c r="IW131" s="0"/>
      <c r="IX131" s="0"/>
      <c r="IY131" s="0"/>
      <c r="IZ131" s="0"/>
      <c r="JA131" s="0"/>
      <c r="JB131" s="0"/>
      <c r="JC131" s="0"/>
      <c r="JD131" s="0"/>
      <c r="JE131" s="0"/>
      <c r="JF131" s="0"/>
      <c r="JG131" s="0"/>
      <c r="JH131" s="0"/>
      <c r="JI131" s="0"/>
      <c r="JJ131" s="0"/>
      <c r="JK131" s="0"/>
      <c r="JL131" s="0"/>
      <c r="JM131" s="0"/>
      <c r="JN131" s="0"/>
      <c r="JO131" s="0"/>
      <c r="JP131" s="0"/>
      <c r="JQ131" s="0"/>
      <c r="JR131" s="0"/>
      <c r="JS131" s="0"/>
      <c r="JT131" s="0"/>
      <c r="JU131" s="0"/>
      <c r="JV131" s="0"/>
      <c r="JW131" s="0"/>
      <c r="JX131" s="0"/>
      <c r="JY131" s="0"/>
      <c r="JZ131" s="0"/>
      <c r="KA131" s="0"/>
      <c r="KB131" s="0"/>
      <c r="KC131" s="0"/>
      <c r="KD131" s="0"/>
      <c r="KE131" s="0"/>
      <c r="KF131" s="0"/>
      <c r="KG131" s="0"/>
      <c r="KH131" s="0"/>
      <c r="KI131" s="0"/>
      <c r="KJ131" s="0"/>
      <c r="KK131" s="0"/>
      <c r="KL131" s="0"/>
      <c r="KM131" s="0"/>
      <c r="KN131" s="0"/>
      <c r="KO131" s="0"/>
      <c r="KP131" s="0"/>
      <c r="KQ131" s="0"/>
      <c r="KR131" s="0"/>
      <c r="KS131" s="0"/>
      <c r="KT131" s="0"/>
      <c r="KU131" s="0"/>
      <c r="KV131" s="0"/>
      <c r="KW131" s="0"/>
      <c r="KX131" s="0"/>
      <c r="KY131" s="0"/>
      <c r="KZ131" s="0"/>
      <c r="LA131" s="0"/>
      <c r="LB131" s="0"/>
      <c r="LC131" s="0"/>
      <c r="LD131" s="0"/>
      <c r="LE131" s="0"/>
      <c r="LF131" s="0"/>
      <c r="LG131" s="0"/>
      <c r="LH131" s="0"/>
      <c r="LI131" s="0"/>
      <c r="LJ131" s="0"/>
      <c r="LK131" s="0"/>
      <c r="LL131" s="0"/>
      <c r="LM131" s="0"/>
      <c r="LN131" s="0"/>
      <c r="LO131" s="0"/>
      <c r="LP131" s="0"/>
      <c r="LQ131" s="0"/>
      <c r="LR131" s="0"/>
      <c r="LS131" s="0"/>
      <c r="LT131" s="0"/>
      <c r="LU131" s="0"/>
      <c r="LV131" s="0"/>
      <c r="LW131" s="0"/>
      <c r="LX131" s="0"/>
      <c r="LY131" s="0"/>
      <c r="LZ131" s="0"/>
      <c r="MA131" s="0"/>
      <c r="MB131" s="0"/>
      <c r="MC131" s="0"/>
      <c r="MD131" s="0"/>
      <c r="ME131" s="0"/>
      <c r="MF131" s="0"/>
      <c r="MG131" s="0"/>
      <c r="MH131" s="0"/>
      <c r="MI131" s="0"/>
      <c r="MJ131" s="0"/>
      <c r="MK131" s="0"/>
      <c r="ML131" s="0"/>
      <c r="MM131" s="0"/>
      <c r="MN131" s="0"/>
      <c r="MO131" s="0"/>
      <c r="MP131" s="0"/>
      <c r="MQ131" s="0"/>
      <c r="MR131" s="0"/>
      <c r="MS131" s="0"/>
      <c r="MT131" s="0"/>
      <c r="MU131" s="0"/>
      <c r="MV131" s="0"/>
      <c r="MW131" s="0"/>
      <c r="MX131" s="0"/>
      <c r="MY131" s="0"/>
      <c r="MZ131" s="0"/>
      <c r="NA131" s="0"/>
      <c r="NB131" s="0"/>
      <c r="NC131" s="0"/>
      <c r="ND131" s="0"/>
      <c r="NE131" s="0"/>
      <c r="NF131" s="0"/>
      <c r="NG131" s="0"/>
      <c r="NH131" s="0"/>
      <c r="NI131" s="0"/>
      <c r="NJ131" s="0"/>
      <c r="NK131" s="0"/>
      <c r="NL131" s="0"/>
      <c r="NM131" s="0"/>
      <c r="NN131" s="0"/>
      <c r="NO131" s="0"/>
      <c r="NP131" s="0"/>
      <c r="NQ131" s="0"/>
      <c r="NR131" s="0"/>
      <c r="NS131" s="0"/>
      <c r="NT131" s="0"/>
      <c r="NU131" s="0"/>
      <c r="NV131" s="0"/>
      <c r="NW131" s="0"/>
      <c r="NX131" s="0"/>
      <c r="NY131" s="0"/>
      <c r="NZ131" s="0"/>
      <c r="OA131" s="0"/>
      <c r="OB131" s="0"/>
      <c r="OC131" s="0"/>
      <c r="OD131" s="0"/>
      <c r="OE131" s="0"/>
      <c r="OF131" s="0"/>
      <c r="OG131" s="0"/>
      <c r="OH131" s="0"/>
      <c r="OI131" s="0"/>
      <c r="OJ131" s="0"/>
      <c r="OK131" s="0"/>
      <c r="OL131" s="0"/>
      <c r="OM131" s="0"/>
      <c r="ON131" s="0"/>
      <c r="OO131" s="0"/>
      <c r="OP131" s="0"/>
      <c r="OQ131" s="0"/>
      <c r="OR131" s="0"/>
      <c r="OS131" s="0"/>
      <c r="OT131" s="0"/>
      <c r="OU131" s="0"/>
      <c r="OV131" s="0"/>
      <c r="OW131" s="0"/>
      <c r="OX131" s="0"/>
      <c r="OY131" s="0"/>
      <c r="OZ131" s="0"/>
      <c r="PA131" s="0"/>
      <c r="PB131" s="0"/>
      <c r="PC131" s="0"/>
      <c r="PD131" s="0"/>
      <c r="PE131" s="0"/>
      <c r="PF131" s="0"/>
      <c r="PG131" s="0"/>
      <c r="PH131" s="0"/>
      <c r="PI131" s="0"/>
      <c r="PJ131" s="0"/>
      <c r="PK131" s="0"/>
      <c r="PL131" s="0"/>
      <c r="PM131" s="0"/>
      <c r="PN131" s="0"/>
      <c r="PO131" s="0"/>
      <c r="PP131" s="0"/>
      <c r="PQ131" s="0"/>
      <c r="PR131" s="0"/>
      <c r="PS131" s="0"/>
      <c r="PT131" s="0"/>
      <c r="PU131" s="0"/>
      <c r="PV131" s="0"/>
      <c r="PW131" s="0"/>
      <c r="PX131" s="0"/>
      <c r="PY131" s="0"/>
      <c r="PZ131" s="0"/>
      <c r="QA131" s="0"/>
      <c r="QB131" s="0"/>
      <c r="QC131" s="0"/>
      <c r="QD131" s="0"/>
      <c r="QE131" s="0"/>
      <c r="QF131" s="0"/>
      <c r="QG131" s="0"/>
      <c r="QH131" s="0"/>
      <c r="QI131" s="0"/>
      <c r="QJ131" s="0"/>
      <c r="QK131" s="0"/>
      <c r="QL131" s="0"/>
      <c r="QM131" s="0"/>
      <c r="QN131" s="0"/>
      <c r="QO131" s="0"/>
      <c r="QP131" s="0"/>
      <c r="QQ131" s="0"/>
      <c r="QR131" s="0"/>
      <c r="QS131" s="0"/>
      <c r="QT131" s="0"/>
      <c r="QU131" s="0"/>
      <c r="QV131" s="0"/>
      <c r="QW131" s="0"/>
      <c r="QX131" s="0"/>
      <c r="QY131" s="0"/>
      <c r="QZ131" s="0"/>
      <c r="RA131" s="0"/>
      <c r="RB131" s="0"/>
      <c r="RC131" s="0"/>
      <c r="RD131" s="0"/>
      <c r="RE131" s="0"/>
      <c r="RF131" s="0"/>
      <c r="RG131" s="0"/>
      <c r="RH131" s="0"/>
      <c r="RI131" s="0"/>
      <c r="RJ131" s="0"/>
      <c r="RK131" s="0"/>
      <c r="RL131" s="0"/>
      <c r="RM131" s="0"/>
      <c r="RN131" s="0"/>
      <c r="RO131" s="0"/>
      <c r="RP131" s="0"/>
      <c r="RQ131" s="0"/>
      <c r="RR131" s="0"/>
      <c r="RS131" s="0"/>
      <c r="RT131" s="0"/>
      <c r="RU131" s="0"/>
      <c r="RV131" s="0"/>
      <c r="RW131" s="0"/>
      <c r="RX131" s="0"/>
      <c r="RY131" s="0"/>
      <c r="RZ131" s="0"/>
      <c r="SA131" s="0"/>
      <c r="SB131" s="0"/>
      <c r="SC131" s="0"/>
      <c r="SD131" s="0"/>
      <c r="SE131" s="0"/>
      <c r="SF131" s="0"/>
      <c r="SG131" s="0"/>
      <c r="SH131" s="0"/>
      <c r="SI131" s="0"/>
      <c r="SJ131" s="0"/>
      <c r="SK131" s="0"/>
      <c r="SL131" s="0"/>
      <c r="SM131" s="0"/>
      <c r="SN131" s="0"/>
      <c r="SO131" s="0"/>
      <c r="SP131" s="0"/>
      <c r="SQ131" s="0"/>
      <c r="SR131" s="0"/>
      <c r="SS131" s="0"/>
      <c r="ST131" s="0"/>
      <c r="SU131" s="0"/>
      <c r="SV131" s="0"/>
      <c r="SW131" s="0"/>
      <c r="SX131" s="0"/>
      <c r="SY131" s="0"/>
      <c r="SZ131" s="0"/>
      <c r="TA131" s="0"/>
      <c r="TB131" s="0"/>
      <c r="TC131" s="0"/>
      <c r="TD131" s="0"/>
      <c r="TE131" s="0"/>
      <c r="TF131" s="0"/>
      <c r="TG131" s="0"/>
      <c r="TH131" s="0"/>
      <c r="TI131" s="0"/>
      <c r="TJ131" s="0"/>
      <c r="TK131" s="0"/>
      <c r="TL131" s="0"/>
      <c r="TM131" s="0"/>
      <c r="TN131" s="0"/>
      <c r="TO131" s="0"/>
      <c r="TP131" s="0"/>
      <c r="TQ131" s="0"/>
      <c r="TR131" s="0"/>
      <c r="TS131" s="0"/>
      <c r="TT131" s="0"/>
      <c r="TU131" s="0"/>
      <c r="TV131" s="0"/>
      <c r="TW131" s="0"/>
      <c r="TX131" s="0"/>
      <c r="TY131" s="0"/>
      <c r="TZ131" s="0"/>
      <c r="UA131" s="0"/>
      <c r="UB131" s="0"/>
      <c r="UC131" s="0"/>
      <c r="UD131" s="0"/>
      <c r="UE131" s="0"/>
      <c r="UF131" s="0"/>
      <c r="UG131" s="0"/>
      <c r="UH131" s="0"/>
      <c r="UI131" s="0"/>
      <c r="UJ131" s="0"/>
      <c r="UK131" s="0"/>
      <c r="UL131" s="0"/>
      <c r="UM131" s="0"/>
      <c r="UN131" s="0"/>
      <c r="UO131" s="0"/>
      <c r="UP131" s="0"/>
      <c r="UQ131" s="0"/>
      <c r="UR131" s="0"/>
      <c r="US131" s="0"/>
      <c r="UT131" s="0"/>
      <c r="UU131" s="0"/>
      <c r="UV131" s="0"/>
      <c r="UW131" s="0"/>
      <c r="UX131" s="0"/>
      <c r="UY131" s="0"/>
      <c r="UZ131" s="0"/>
      <c r="VA131" s="0"/>
      <c r="VB131" s="0"/>
      <c r="VC131" s="0"/>
      <c r="VD131" s="0"/>
      <c r="VE131" s="0"/>
      <c r="VF131" s="0"/>
      <c r="VG131" s="0"/>
      <c r="VH131" s="0"/>
      <c r="VI131" s="0"/>
      <c r="VJ131" s="0"/>
      <c r="VK131" s="0"/>
      <c r="VL131" s="0"/>
      <c r="VM131" s="0"/>
      <c r="VN131" s="0"/>
      <c r="VO131" s="0"/>
      <c r="VP131" s="0"/>
      <c r="VQ131" s="0"/>
      <c r="VR131" s="0"/>
      <c r="VS131" s="0"/>
      <c r="VT131" s="0"/>
      <c r="VU131" s="0"/>
      <c r="VV131" s="0"/>
      <c r="VW131" s="0"/>
      <c r="VX131" s="0"/>
      <c r="VY131" s="0"/>
      <c r="VZ131" s="0"/>
      <c r="WA131" s="0"/>
      <c r="WB131" s="0"/>
      <c r="WC131" s="0"/>
      <c r="WD131" s="0"/>
      <c r="WE131" s="0"/>
      <c r="WF131" s="0"/>
      <c r="WG131" s="0"/>
      <c r="WH131" s="0"/>
      <c r="WI131" s="0"/>
      <c r="WJ131" s="0"/>
      <c r="WK131" s="0"/>
      <c r="WL131" s="0"/>
      <c r="WM131" s="0"/>
      <c r="WN131" s="0"/>
      <c r="WO131" s="0"/>
      <c r="WP131" s="0"/>
      <c r="WQ131" s="0"/>
      <c r="WR131" s="0"/>
      <c r="WS131" s="0"/>
      <c r="WT131" s="0"/>
      <c r="WU131" s="0"/>
      <c r="WV131" s="0"/>
      <c r="WW131" s="0"/>
      <c r="WX131" s="0"/>
      <c r="WY131" s="0"/>
      <c r="WZ131" s="0"/>
      <c r="XA131" s="0"/>
      <c r="XB131" s="0"/>
      <c r="XC131" s="0"/>
      <c r="XD131" s="0"/>
      <c r="XE131" s="0"/>
      <c r="XF131" s="0"/>
      <c r="XG131" s="0"/>
      <c r="XH131" s="0"/>
      <c r="XI131" s="0"/>
      <c r="XJ131" s="0"/>
      <c r="XK131" s="0"/>
      <c r="XL131" s="0"/>
      <c r="XM131" s="0"/>
      <c r="XN131" s="0"/>
      <c r="XO131" s="0"/>
      <c r="XP131" s="0"/>
      <c r="XQ131" s="0"/>
      <c r="XR131" s="0"/>
      <c r="XS131" s="0"/>
      <c r="XT131" s="0"/>
      <c r="XU131" s="0"/>
      <c r="XV131" s="0"/>
      <c r="XW131" s="0"/>
      <c r="XX131" s="0"/>
      <c r="XY131" s="0"/>
      <c r="XZ131" s="0"/>
      <c r="YA131" s="0"/>
      <c r="YB131" s="0"/>
      <c r="YC131" s="0"/>
      <c r="YD131" s="0"/>
      <c r="YE131" s="0"/>
      <c r="YF131" s="0"/>
      <c r="YG131" s="0"/>
      <c r="YH131" s="0"/>
      <c r="YI131" s="0"/>
      <c r="YJ131" s="0"/>
      <c r="YK131" s="0"/>
      <c r="YL131" s="0"/>
      <c r="YM131" s="0"/>
      <c r="YN131" s="0"/>
      <c r="YO131" s="0"/>
      <c r="YP131" s="0"/>
      <c r="YQ131" s="0"/>
      <c r="YR131" s="0"/>
      <c r="YS131" s="0"/>
      <c r="YT131" s="0"/>
      <c r="YU131" s="0"/>
      <c r="YV131" s="0"/>
      <c r="YW131" s="0"/>
      <c r="YX131" s="0"/>
      <c r="YY131" s="0"/>
      <c r="YZ131" s="0"/>
      <c r="ZA131" s="0"/>
      <c r="ZB131" s="0"/>
      <c r="ZC131" s="0"/>
      <c r="ZD131" s="0"/>
      <c r="ZE131" s="0"/>
      <c r="ZF131" s="0"/>
      <c r="ZG131" s="0"/>
      <c r="ZH131" s="0"/>
      <c r="ZI131" s="0"/>
      <c r="ZJ131" s="0"/>
      <c r="ZK131" s="0"/>
      <c r="ZL131" s="0"/>
      <c r="ZM131" s="0"/>
      <c r="ZN131" s="0"/>
      <c r="ZO131" s="0"/>
      <c r="ZP131" s="0"/>
      <c r="ZQ131" s="0"/>
      <c r="ZR131" s="0"/>
      <c r="ZS131" s="0"/>
      <c r="ZT131" s="0"/>
      <c r="ZU131" s="0"/>
      <c r="ZV131" s="0"/>
      <c r="ZW131" s="0"/>
      <c r="ZX131" s="0"/>
      <c r="ZY131" s="0"/>
      <c r="ZZ131" s="0"/>
      <c r="AAA131" s="0"/>
      <c r="AAB131" s="0"/>
      <c r="AAC131" s="0"/>
      <c r="AAD131" s="0"/>
      <c r="AAE131" s="0"/>
      <c r="AAF131" s="0"/>
      <c r="AAG131" s="0"/>
      <c r="AAH131" s="0"/>
      <c r="AAI131" s="0"/>
      <c r="AAJ131" s="0"/>
      <c r="AAK131" s="0"/>
      <c r="AAL131" s="0"/>
      <c r="AAM131" s="0"/>
      <c r="AAN131" s="0"/>
      <c r="AAO131" s="0"/>
      <c r="AAP131" s="0"/>
      <c r="AAQ131" s="0"/>
      <c r="AAR131" s="0"/>
      <c r="AAS131" s="0"/>
      <c r="AAT131" s="0"/>
      <c r="AAU131" s="0"/>
      <c r="AAV131" s="0"/>
      <c r="AAW131" s="0"/>
      <c r="AAX131" s="0"/>
      <c r="AAY131" s="0"/>
      <c r="AAZ131" s="0"/>
      <c r="ABA131" s="0"/>
      <c r="ABB131" s="0"/>
      <c r="ABC131" s="0"/>
      <c r="ABD131" s="0"/>
      <c r="ABE131" s="0"/>
      <c r="ABF131" s="0"/>
      <c r="ABG131" s="0"/>
      <c r="ABH131" s="0"/>
      <c r="ABI131" s="0"/>
      <c r="ABJ131" s="0"/>
      <c r="ABK131" s="0"/>
      <c r="ABL131" s="0"/>
      <c r="ABM131" s="0"/>
      <c r="ABN131" s="0"/>
      <c r="ABO131" s="0"/>
      <c r="ABP131" s="0"/>
      <c r="ABQ131" s="0"/>
      <c r="ABR131" s="0"/>
      <c r="ABS131" s="0"/>
      <c r="ABT131" s="0"/>
      <c r="ABU131" s="0"/>
      <c r="ABV131" s="0"/>
      <c r="ABW131" s="0"/>
      <c r="ABX131" s="0"/>
      <c r="ABY131" s="0"/>
      <c r="ABZ131" s="0"/>
      <c r="ACA131" s="0"/>
      <c r="ACB131" s="0"/>
      <c r="ACC131" s="0"/>
      <c r="ACD131" s="0"/>
      <c r="ACE131" s="0"/>
      <c r="ACF131" s="0"/>
      <c r="ACG131" s="0"/>
      <c r="ACH131" s="0"/>
      <c r="ACI131" s="0"/>
      <c r="ACJ131" s="0"/>
      <c r="ACK131" s="0"/>
      <c r="ACL131" s="0"/>
      <c r="ACM131" s="0"/>
      <c r="ACN131" s="0"/>
      <c r="ACO131" s="0"/>
      <c r="ACP131" s="0"/>
      <c r="ACQ131" s="0"/>
      <c r="ACR131" s="0"/>
      <c r="ACS131" s="0"/>
      <c r="ACT131" s="0"/>
      <c r="ACU131" s="0"/>
      <c r="ACV131" s="0"/>
      <c r="ACW131" s="0"/>
      <c r="ACX131" s="0"/>
      <c r="ACY131" s="0"/>
      <c r="ACZ131" s="0"/>
      <c r="ADA131" s="0"/>
      <c r="ADB131" s="0"/>
      <c r="ADC131" s="0"/>
      <c r="ADD131" s="0"/>
      <c r="ADE131" s="0"/>
      <c r="ADF131" s="0"/>
      <c r="ADG131" s="0"/>
      <c r="ADH131" s="0"/>
      <c r="ADI131" s="0"/>
      <c r="ADJ131" s="0"/>
      <c r="ADK131" s="0"/>
      <c r="ADL131" s="0"/>
      <c r="ADM131" s="0"/>
      <c r="ADN131" s="0"/>
      <c r="ADO131" s="0"/>
      <c r="ADP131" s="0"/>
      <c r="ADQ131" s="0"/>
      <c r="ADR131" s="0"/>
      <c r="ADS131" s="0"/>
      <c r="ADT131" s="0"/>
      <c r="ADU131" s="0"/>
      <c r="ADV131" s="0"/>
      <c r="ADW131" s="0"/>
      <c r="ADX131" s="0"/>
      <c r="ADY131" s="0"/>
      <c r="ADZ131" s="0"/>
      <c r="AEA131" s="0"/>
      <c r="AEB131" s="0"/>
      <c r="AEC131" s="0"/>
      <c r="AED131" s="0"/>
      <c r="AEE131" s="0"/>
      <c r="AEF131" s="0"/>
      <c r="AEG131" s="0"/>
      <c r="AEH131" s="0"/>
      <c r="AEI131" s="0"/>
      <c r="AEJ131" s="0"/>
      <c r="AEK131" s="0"/>
      <c r="AEL131" s="0"/>
      <c r="AEM131" s="0"/>
      <c r="AEN131" s="0"/>
      <c r="AEO131" s="0"/>
      <c r="AEP131" s="0"/>
      <c r="AEQ131" s="0"/>
      <c r="AER131" s="0"/>
      <c r="AES131" s="0"/>
      <c r="AET131" s="0"/>
      <c r="AEU131" s="0"/>
      <c r="AEV131" s="0"/>
      <c r="AEW131" s="0"/>
      <c r="AEX131" s="0"/>
      <c r="AEY131" s="0"/>
      <c r="AEZ131" s="0"/>
      <c r="AFA131" s="0"/>
      <c r="AFB131" s="0"/>
      <c r="AFC131" s="0"/>
      <c r="AFD131" s="0"/>
      <c r="AFE131" s="0"/>
      <c r="AFF131" s="0"/>
      <c r="AFG131" s="0"/>
      <c r="AFH131" s="0"/>
      <c r="AFI131" s="0"/>
      <c r="AFJ131" s="0"/>
      <c r="AFK131" s="0"/>
      <c r="AFL131" s="0"/>
      <c r="AFM131" s="0"/>
      <c r="AFN131" s="0"/>
      <c r="AFO131" s="0"/>
      <c r="AFP131" s="0"/>
      <c r="AFQ131" s="0"/>
      <c r="AFR131" s="0"/>
      <c r="AFS131" s="0"/>
      <c r="AFT131" s="0"/>
      <c r="AFU131" s="0"/>
      <c r="AFV131" s="0"/>
      <c r="AFW131" s="0"/>
      <c r="AFX131" s="0"/>
      <c r="AFY131" s="0"/>
      <c r="AFZ131" s="0"/>
      <c r="AGA131" s="0"/>
      <c r="AGB131" s="0"/>
      <c r="AGC131" s="0"/>
      <c r="AGD131" s="0"/>
      <c r="AGE131" s="0"/>
      <c r="AGF131" s="0"/>
      <c r="AGG131" s="0"/>
      <c r="AGH131" s="0"/>
      <c r="AGI131" s="0"/>
      <c r="AGJ131" s="0"/>
      <c r="AGK131" s="0"/>
      <c r="AGL131" s="0"/>
      <c r="AGM131" s="0"/>
      <c r="AGN131" s="0"/>
      <c r="AGO131" s="0"/>
      <c r="AGP131" s="0"/>
      <c r="AGQ131" s="0"/>
      <c r="AGR131" s="0"/>
      <c r="AGS131" s="0"/>
      <c r="AGT131" s="0"/>
      <c r="AGU131" s="0"/>
      <c r="AGV131" s="0"/>
      <c r="AGW131" s="0"/>
      <c r="AGX131" s="0"/>
      <c r="AGY131" s="0"/>
      <c r="AGZ131" s="0"/>
      <c r="AHA131" s="0"/>
      <c r="AHB131" s="0"/>
      <c r="AHC131" s="0"/>
      <c r="AHD131" s="0"/>
      <c r="AHE131" s="0"/>
      <c r="AHF131" s="0"/>
      <c r="AHG131" s="0"/>
      <c r="AHH131" s="0"/>
      <c r="AHI131" s="0"/>
      <c r="AHJ131" s="0"/>
      <c r="AHK131" s="0"/>
      <c r="AHL131" s="0"/>
      <c r="AHM131" s="0"/>
      <c r="AHN131" s="0"/>
      <c r="AHO131" s="0"/>
      <c r="AHP131" s="0"/>
      <c r="AHQ131" s="0"/>
      <c r="AHR131" s="0"/>
      <c r="AHS131" s="0"/>
      <c r="AHT131" s="0"/>
      <c r="AHU131" s="0"/>
      <c r="AHV131" s="0"/>
      <c r="AHW131" s="0"/>
      <c r="AHX131" s="0"/>
      <c r="AHY131" s="0"/>
      <c r="AHZ131" s="0"/>
      <c r="AIA131" s="0"/>
      <c r="AIB131" s="0"/>
      <c r="AIC131" s="0"/>
      <c r="AID131" s="0"/>
      <c r="AIE131" s="0"/>
      <c r="AIF131" s="0"/>
      <c r="AIG131" s="0"/>
      <c r="AIH131" s="0"/>
      <c r="AII131" s="0"/>
      <c r="AIJ131" s="0"/>
      <c r="AIK131" s="0"/>
      <c r="AIL131" s="0"/>
      <c r="AIM131" s="0"/>
      <c r="AIN131" s="0"/>
      <c r="AIO131" s="0"/>
      <c r="AIP131" s="0"/>
      <c r="AIQ131" s="0"/>
      <c r="AIR131" s="0"/>
      <c r="AIS131" s="0"/>
      <c r="AIT131" s="0"/>
      <c r="AIU131" s="0"/>
      <c r="AIV131" s="0"/>
      <c r="AIW131" s="0"/>
      <c r="AIX131" s="0"/>
      <c r="AIY131" s="0"/>
      <c r="AIZ131" s="0"/>
      <c r="AJA131" s="0"/>
      <c r="AJB131" s="0"/>
      <c r="AJC131" s="0"/>
      <c r="AJD131" s="0"/>
      <c r="AJE131" s="0"/>
      <c r="AJF131" s="0"/>
      <c r="AJG131" s="0"/>
      <c r="AJH131" s="0"/>
      <c r="AJI131" s="0"/>
      <c r="AJJ131" s="0"/>
      <c r="AJK131" s="0"/>
      <c r="AJL131" s="0"/>
      <c r="AJM131" s="0"/>
      <c r="AJN131" s="0"/>
      <c r="AJO131" s="0"/>
      <c r="AJP131" s="0"/>
      <c r="AJQ131" s="0"/>
      <c r="AJR131" s="0"/>
      <c r="AJS131" s="0"/>
      <c r="AJT131" s="0"/>
      <c r="AJU131" s="0"/>
      <c r="AJV131" s="0"/>
      <c r="AJW131" s="0"/>
      <c r="AJX131" s="0"/>
      <c r="AJY131" s="0"/>
      <c r="AJZ131" s="0"/>
      <c r="AKA131" s="0"/>
      <c r="AKB131" s="0"/>
      <c r="AKC131" s="0"/>
      <c r="AKD131" s="0"/>
      <c r="AKE131" s="0"/>
      <c r="AKF131" s="0"/>
      <c r="AKG131" s="0"/>
      <c r="AKH131" s="0"/>
      <c r="AKI131" s="0"/>
      <c r="AKJ131" s="0"/>
      <c r="AKK131" s="0"/>
      <c r="AKL131" s="0"/>
      <c r="AKM131" s="0"/>
      <c r="AKN131" s="0"/>
      <c r="AKO131" s="0"/>
      <c r="AKP131" s="0"/>
      <c r="AKQ131" s="0"/>
      <c r="AKR131" s="0"/>
      <c r="AKS131" s="0"/>
      <c r="AKT131" s="0"/>
      <c r="AKU131" s="0"/>
      <c r="AKV131" s="0"/>
      <c r="AKW131" s="0"/>
      <c r="AKX131" s="0"/>
      <c r="AKY131" s="0"/>
      <c r="AKZ131" s="0"/>
      <c r="ALA131" s="0"/>
      <c r="ALB131" s="0"/>
      <c r="ALC131" s="0"/>
      <c r="ALD131" s="0"/>
      <c r="ALE131" s="0"/>
      <c r="ALF131" s="0"/>
      <c r="ALG131" s="0"/>
      <c r="ALH131" s="0"/>
      <c r="ALI131" s="0"/>
      <c r="ALJ131" s="0"/>
      <c r="ALK131" s="0"/>
      <c r="ALL131" s="0"/>
      <c r="ALM131" s="0"/>
      <c r="ALN131" s="0"/>
      <c r="ALO131" s="0"/>
      <c r="ALP131" s="0"/>
      <c r="ALQ131" s="0"/>
      <c r="ALR131" s="0"/>
      <c r="ALS131" s="0"/>
      <c r="ALT131" s="0"/>
      <c r="ALU131" s="0"/>
      <c r="ALV131" s="0"/>
      <c r="ALW131" s="0"/>
      <c r="ALX131" s="0"/>
      <c r="ALY131" s="0"/>
      <c r="ALZ131" s="0"/>
      <c r="AMA131" s="0"/>
      <c r="AMB131" s="0"/>
      <c r="AMC131" s="0"/>
      <c r="AMD131" s="0"/>
      <c r="AME131" s="0"/>
      <c r="AMF131" s="0"/>
      <c r="AMG131" s="0"/>
      <c r="AMH131" s="0"/>
      <c r="AMI131" s="0"/>
      <c r="AMJ131" s="0"/>
    </row>
    <row r="132" customFormat="false" ht="15.75" hidden="false" customHeight="false" outlineLevel="0" collapsed="false">
      <c r="A132" s="136" t="s">
        <v>2073</v>
      </c>
      <c r="B132" s="35" t="s">
        <v>2074</v>
      </c>
      <c r="C132" s="35" t="s">
        <v>166</v>
      </c>
      <c r="D132" s="35" t="s">
        <v>47</v>
      </c>
      <c r="E132" s="35" t="n">
        <v>17280</v>
      </c>
      <c r="F132" s="35" t="n">
        <v>2</v>
      </c>
      <c r="G132" s="35" t="n">
        <v>3670</v>
      </c>
      <c r="H132" s="35" t="n">
        <f aca="false">G132*F132</f>
        <v>7340</v>
      </c>
      <c r="I132" s="36" t="s">
        <v>2075</v>
      </c>
      <c r="J132" s="37" t="n">
        <v>7200</v>
      </c>
      <c r="K132" s="35" t="n">
        <f aca="false">H132+H133-J132-J133</f>
        <v>0</v>
      </c>
      <c r="L132" s="35"/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0"/>
      <c r="BD132" s="0"/>
      <c r="BE132" s="0"/>
      <c r="BF132" s="0"/>
      <c r="BG132" s="0"/>
      <c r="BH132" s="0"/>
      <c r="BI132" s="0"/>
      <c r="BJ132" s="0"/>
      <c r="BK132" s="0"/>
      <c r="BL132" s="0"/>
      <c r="BM132" s="0"/>
      <c r="BN132" s="0"/>
      <c r="BO132" s="0"/>
      <c r="BP132" s="0"/>
      <c r="BQ132" s="0"/>
      <c r="BR132" s="0"/>
      <c r="BS132" s="0"/>
      <c r="BT132" s="0"/>
      <c r="BU132" s="0"/>
      <c r="BV132" s="0"/>
      <c r="BW132" s="0"/>
      <c r="BX132" s="0"/>
      <c r="BY132" s="0"/>
      <c r="BZ132" s="0"/>
      <c r="CA132" s="0"/>
      <c r="CB132" s="0"/>
      <c r="CC132" s="0"/>
      <c r="CD132" s="0"/>
      <c r="CE132" s="0"/>
      <c r="CF132" s="0"/>
      <c r="CG132" s="0"/>
      <c r="CH132" s="0"/>
      <c r="CI132" s="0"/>
      <c r="CJ132" s="0"/>
      <c r="CK132" s="0"/>
      <c r="CL132" s="0"/>
      <c r="CM132" s="0"/>
      <c r="CN132" s="0"/>
      <c r="CO132" s="0"/>
      <c r="CP132" s="0"/>
      <c r="CQ132" s="0"/>
      <c r="CR132" s="0"/>
      <c r="CS132" s="0"/>
      <c r="CT132" s="0"/>
      <c r="CU132" s="0"/>
      <c r="CV132" s="0"/>
      <c r="CW132" s="0"/>
      <c r="CX132" s="0"/>
      <c r="CY132" s="0"/>
      <c r="CZ132" s="0"/>
      <c r="DA132" s="0"/>
      <c r="DB132" s="0"/>
      <c r="DC132" s="0"/>
      <c r="DD132" s="0"/>
      <c r="DE132" s="0"/>
      <c r="DF132" s="0"/>
      <c r="DG132" s="0"/>
      <c r="DH132" s="0"/>
      <c r="DI132" s="0"/>
      <c r="DJ132" s="0"/>
      <c r="DK132" s="0"/>
      <c r="DL132" s="0"/>
      <c r="DM132" s="0"/>
      <c r="DN132" s="0"/>
      <c r="DO132" s="0"/>
      <c r="DP132" s="0"/>
      <c r="DQ132" s="0"/>
      <c r="DR132" s="0"/>
      <c r="DS132" s="0"/>
      <c r="DT132" s="0"/>
      <c r="DU132" s="0"/>
      <c r="DV132" s="0"/>
      <c r="DW132" s="0"/>
      <c r="DX132" s="0"/>
      <c r="DY132" s="0"/>
      <c r="DZ132" s="0"/>
      <c r="EA132" s="0"/>
      <c r="EB132" s="0"/>
      <c r="EC132" s="0"/>
      <c r="ED132" s="0"/>
      <c r="EE132" s="0"/>
      <c r="EF132" s="0"/>
      <c r="EG132" s="0"/>
      <c r="EH132" s="0"/>
      <c r="EI132" s="0"/>
      <c r="EJ132" s="0"/>
      <c r="EK132" s="0"/>
      <c r="EL132" s="0"/>
      <c r="EM132" s="0"/>
      <c r="EN132" s="0"/>
      <c r="EO132" s="0"/>
      <c r="EP132" s="0"/>
      <c r="EQ132" s="0"/>
      <c r="ER132" s="0"/>
      <c r="ES132" s="0"/>
      <c r="ET132" s="0"/>
      <c r="EU132" s="0"/>
      <c r="EV132" s="0"/>
      <c r="EW132" s="0"/>
      <c r="EX132" s="0"/>
      <c r="EY132" s="0"/>
      <c r="EZ132" s="0"/>
      <c r="FA132" s="0"/>
      <c r="FB132" s="0"/>
      <c r="FC132" s="0"/>
      <c r="FD132" s="0"/>
      <c r="FE132" s="0"/>
      <c r="FF132" s="0"/>
      <c r="FG132" s="0"/>
      <c r="FH132" s="0"/>
      <c r="FI132" s="0"/>
      <c r="FJ132" s="0"/>
      <c r="FK132" s="0"/>
      <c r="FL132" s="0"/>
      <c r="FM132" s="0"/>
      <c r="FN132" s="0"/>
      <c r="FO132" s="0"/>
      <c r="FP132" s="0"/>
      <c r="FQ132" s="0"/>
      <c r="FR132" s="0"/>
      <c r="FS132" s="0"/>
      <c r="FT132" s="0"/>
      <c r="FU132" s="0"/>
      <c r="FV132" s="0"/>
      <c r="FW132" s="0"/>
      <c r="FX132" s="0"/>
      <c r="FY132" s="0"/>
      <c r="FZ132" s="0"/>
      <c r="GA132" s="0"/>
      <c r="GB132" s="0"/>
      <c r="GC132" s="0"/>
      <c r="GD132" s="0"/>
      <c r="GE132" s="0"/>
      <c r="GF132" s="0"/>
      <c r="GG132" s="0"/>
      <c r="GH132" s="0"/>
      <c r="GI132" s="0"/>
      <c r="GJ132" s="0"/>
      <c r="GK132" s="0"/>
      <c r="GL132" s="0"/>
      <c r="GM132" s="0"/>
      <c r="GN132" s="0"/>
      <c r="GO132" s="0"/>
      <c r="GP132" s="0"/>
      <c r="GQ132" s="0"/>
      <c r="GR132" s="0"/>
      <c r="GS132" s="0"/>
      <c r="GT132" s="0"/>
      <c r="GU132" s="0"/>
      <c r="GV132" s="0"/>
      <c r="GW132" s="0"/>
      <c r="GX132" s="0"/>
      <c r="GY132" s="0"/>
      <c r="GZ132" s="0"/>
      <c r="HA132" s="0"/>
      <c r="HB132" s="0"/>
      <c r="HC132" s="0"/>
      <c r="HD132" s="0"/>
      <c r="HE132" s="0"/>
      <c r="HF132" s="0"/>
      <c r="HG132" s="0"/>
      <c r="HH132" s="0"/>
      <c r="HI132" s="0"/>
      <c r="HJ132" s="0"/>
      <c r="HK132" s="0"/>
      <c r="HL132" s="0"/>
      <c r="HM132" s="0"/>
      <c r="HN132" s="0"/>
      <c r="HO132" s="0"/>
      <c r="HP132" s="0"/>
      <c r="HQ132" s="0"/>
      <c r="HR132" s="0"/>
      <c r="HS132" s="0"/>
      <c r="HT132" s="0"/>
      <c r="HU132" s="0"/>
      <c r="HV132" s="0"/>
      <c r="HW132" s="0"/>
      <c r="HX132" s="0"/>
      <c r="HY132" s="0"/>
      <c r="HZ132" s="0"/>
      <c r="IA132" s="0"/>
      <c r="IB132" s="0"/>
      <c r="IC132" s="0"/>
      <c r="ID132" s="0"/>
      <c r="IE132" s="0"/>
      <c r="IF132" s="0"/>
      <c r="IG132" s="0"/>
      <c r="IH132" s="0"/>
      <c r="II132" s="0"/>
      <c r="IJ132" s="0"/>
      <c r="IK132" s="0"/>
      <c r="IL132" s="0"/>
      <c r="IM132" s="0"/>
      <c r="IN132" s="0"/>
      <c r="IO132" s="0"/>
      <c r="IP132" s="0"/>
      <c r="IQ132" s="0"/>
      <c r="IR132" s="0"/>
      <c r="IS132" s="0"/>
      <c r="IT132" s="0"/>
      <c r="IU132" s="0"/>
      <c r="IV132" s="0"/>
      <c r="IW132" s="0"/>
      <c r="IX132" s="0"/>
      <c r="IY132" s="0"/>
      <c r="IZ132" s="0"/>
      <c r="JA132" s="0"/>
      <c r="JB132" s="0"/>
      <c r="JC132" s="0"/>
      <c r="JD132" s="0"/>
      <c r="JE132" s="0"/>
      <c r="JF132" s="0"/>
      <c r="JG132" s="0"/>
      <c r="JH132" s="0"/>
      <c r="JI132" s="0"/>
      <c r="JJ132" s="0"/>
      <c r="JK132" s="0"/>
      <c r="JL132" s="0"/>
      <c r="JM132" s="0"/>
      <c r="JN132" s="0"/>
      <c r="JO132" s="0"/>
      <c r="JP132" s="0"/>
      <c r="JQ132" s="0"/>
      <c r="JR132" s="0"/>
      <c r="JS132" s="0"/>
      <c r="JT132" s="0"/>
      <c r="JU132" s="0"/>
      <c r="JV132" s="0"/>
      <c r="JW132" s="0"/>
      <c r="JX132" s="0"/>
      <c r="JY132" s="0"/>
      <c r="JZ132" s="0"/>
      <c r="KA132" s="0"/>
      <c r="KB132" s="0"/>
      <c r="KC132" s="0"/>
      <c r="KD132" s="0"/>
      <c r="KE132" s="0"/>
      <c r="KF132" s="0"/>
      <c r="KG132" s="0"/>
      <c r="KH132" s="0"/>
      <c r="KI132" s="0"/>
      <c r="KJ132" s="0"/>
      <c r="KK132" s="0"/>
      <c r="KL132" s="0"/>
      <c r="KM132" s="0"/>
      <c r="KN132" s="0"/>
      <c r="KO132" s="0"/>
      <c r="KP132" s="0"/>
      <c r="KQ132" s="0"/>
      <c r="KR132" s="0"/>
      <c r="KS132" s="0"/>
      <c r="KT132" s="0"/>
      <c r="KU132" s="0"/>
      <c r="KV132" s="0"/>
      <c r="KW132" s="0"/>
      <c r="KX132" s="0"/>
      <c r="KY132" s="0"/>
      <c r="KZ132" s="0"/>
      <c r="LA132" s="0"/>
      <c r="LB132" s="0"/>
      <c r="LC132" s="0"/>
      <c r="LD132" s="0"/>
      <c r="LE132" s="0"/>
      <c r="LF132" s="0"/>
      <c r="LG132" s="0"/>
      <c r="LH132" s="0"/>
      <c r="LI132" s="0"/>
      <c r="LJ132" s="0"/>
      <c r="LK132" s="0"/>
      <c r="LL132" s="0"/>
      <c r="LM132" s="0"/>
      <c r="LN132" s="0"/>
      <c r="LO132" s="0"/>
      <c r="LP132" s="0"/>
      <c r="LQ132" s="0"/>
      <c r="LR132" s="0"/>
      <c r="LS132" s="0"/>
      <c r="LT132" s="0"/>
      <c r="LU132" s="0"/>
      <c r="LV132" s="0"/>
      <c r="LW132" s="0"/>
      <c r="LX132" s="0"/>
      <c r="LY132" s="0"/>
      <c r="LZ132" s="0"/>
      <c r="MA132" s="0"/>
      <c r="MB132" s="0"/>
      <c r="MC132" s="0"/>
      <c r="MD132" s="0"/>
      <c r="ME132" s="0"/>
      <c r="MF132" s="0"/>
      <c r="MG132" s="0"/>
      <c r="MH132" s="0"/>
      <c r="MI132" s="0"/>
      <c r="MJ132" s="0"/>
      <c r="MK132" s="0"/>
      <c r="ML132" s="0"/>
      <c r="MM132" s="0"/>
      <c r="MN132" s="0"/>
      <c r="MO132" s="0"/>
      <c r="MP132" s="0"/>
      <c r="MQ132" s="0"/>
      <c r="MR132" s="0"/>
      <c r="MS132" s="0"/>
      <c r="MT132" s="0"/>
      <c r="MU132" s="0"/>
      <c r="MV132" s="0"/>
      <c r="MW132" s="0"/>
      <c r="MX132" s="0"/>
      <c r="MY132" s="0"/>
      <c r="MZ132" s="0"/>
      <c r="NA132" s="0"/>
      <c r="NB132" s="0"/>
      <c r="NC132" s="0"/>
      <c r="ND132" s="0"/>
      <c r="NE132" s="0"/>
      <c r="NF132" s="0"/>
      <c r="NG132" s="0"/>
      <c r="NH132" s="0"/>
      <c r="NI132" s="0"/>
      <c r="NJ132" s="0"/>
      <c r="NK132" s="0"/>
      <c r="NL132" s="0"/>
      <c r="NM132" s="0"/>
      <c r="NN132" s="0"/>
      <c r="NO132" s="0"/>
      <c r="NP132" s="0"/>
      <c r="NQ132" s="0"/>
      <c r="NR132" s="0"/>
      <c r="NS132" s="0"/>
      <c r="NT132" s="0"/>
      <c r="NU132" s="0"/>
      <c r="NV132" s="0"/>
      <c r="NW132" s="0"/>
      <c r="NX132" s="0"/>
      <c r="NY132" s="0"/>
      <c r="NZ132" s="0"/>
      <c r="OA132" s="0"/>
      <c r="OB132" s="0"/>
      <c r="OC132" s="0"/>
      <c r="OD132" s="0"/>
      <c r="OE132" s="0"/>
      <c r="OF132" s="0"/>
      <c r="OG132" s="0"/>
      <c r="OH132" s="0"/>
      <c r="OI132" s="0"/>
      <c r="OJ132" s="0"/>
      <c r="OK132" s="0"/>
      <c r="OL132" s="0"/>
      <c r="OM132" s="0"/>
      <c r="ON132" s="0"/>
      <c r="OO132" s="0"/>
      <c r="OP132" s="0"/>
      <c r="OQ132" s="0"/>
      <c r="OR132" s="0"/>
      <c r="OS132" s="0"/>
      <c r="OT132" s="0"/>
      <c r="OU132" s="0"/>
      <c r="OV132" s="0"/>
      <c r="OW132" s="0"/>
      <c r="OX132" s="0"/>
      <c r="OY132" s="0"/>
      <c r="OZ132" s="0"/>
      <c r="PA132" s="0"/>
      <c r="PB132" s="0"/>
      <c r="PC132" s="0"/>
      <c r="PD132" s="0"/>
      <c r="PE132" s="0"/>
      <c r="PF132" s="0"/>
      <c r="PG132" s="0"/>
      <c r="PH132" s="0"/>
      <c r="PI132" s="0"/>
      <c r="PJ132" s="0"/>
      <c r="PK132" s="0"/>
      <c r="PL132" s="0"/>
      <c r="PM132" s="0"/>
      <c r="PN132" s="0"/>
      <c r="PO132" s="0"/>
      <c r="PP132" s="0"/>
      <c r="PQ132" s="0"/>
      <c r="PR132" s="0"/>
      <c r="PS132" s="0"/>
      <c r="PT132" s="0"/>
      <c r="PU132" s="0"/>
      <c r="PV132" s="0"/>
      <c r="PW132" s="0"/>
      <c r="PX132" s="0"/>
      <c r="PY132" s="0"/>
      <c r="PZ132" s="0"/>
      <c r="QA132" s="0"/>
      <c r="QB132" s="0"/>
      <c r="QC132" s="0"/>
      <c r="QD132" s="0"/>
      <c r="QE132" s="0"/>
      <c r="QF132" s="0"/>
      <c r="QG132" s="0"/>
      <c r="QH132" s="0"/>
      <c r="QI132" s="0"/>
      <c r="QJ132" s="0"/>
      <c r="QK132" s="0"/>
      <c r="QL132" s="0"/>
      <c r="QM132" s="0"/>
      <c r="QN132" s="0"/>
      <c r="QO132" s="0"/>
      <c r="QP132" s="0"/>
      <c r="QQ132" s="0"/>
      <c r="QR132" s="0"/>
      <c r="QS132" s="0"/>
      <c r="QT132" s="0"/>
      <c r="QU132" s="0"/>
      <c r="QV132" s="0"/>
      <c r="QW132" s="0"/>
      <c r="QX132" s="0"/>
      <c r="QY132" s="0"/>
      <c r="QZ132" s="0"/>
      <c r="RA132" s="0"/>
      <c r="RB132" s="0"/>
      <c r="RC132" s="0"/>
      <c r="RD132" s="0"/>
      <c r="RE132" s="0"/>
      <c r="RF132" s="0"/>
      <c r="RG132" s="0"/>
      <c r="RH132" s="0"/>
      <c r="RI132" s="0"/>
      <c r="RJ132" s="0"/>
      <c r="RK132" s="0"/>
      <c r="RL132" s="0"/>
      <c r="RM132" s="0"/>
      <c r="RN132" s="0"/>
      <c r="RO132" s="0"/>
      <c r="RP132" s="0"/>
      <c r="RQ132" s="0"/>
      <c r="RR132" s="0"/>
      <c r="RS132" s="0"/>
      <c r="RT132" s="0"/>
      <c r="RU132" s="0"/>
      <c r="RV132" s="0"/>
      <c r="RW132" s="0"/>
      <c r="RX132" s="0"/>
      <c r="RY132" s="0"/>
      <c r="RZ132" s="0"/>
      <c r="SA132" s="0"/>
      <c r="SB132" s="0"/>
      <c r="SC132" s="0"/>
      <c r="SD132" s="0"/>
      <c r="SE132" s="0"/>
      <c r="SF132" s="0"/>
      <c r="SG132" s="0"/>
      <c r="SH132" s="0"/>
      <c r="SI132" s="0"/>
      <c r="SJ132" s="0"/>
      <c r="SK132" s="0"/>
      <c r="SL132" s="0"/>
      <c r="SM132" s="0"/>
      <c r="SN132" s="0"/>
      <c r="SO132" s="0"/>
      <c r="SP132" s="0"/>
      <c r="SQ132" s="0"/>
      <c r="SR132" s="0"/>
      <c r="SS132" s="0"/>
      <c r="ST132" s="0"/>
      <c r="SU132" s="0"/>
      <c r="SV132" s="0"/>
      <c r="SW132" s="0"/>
      <c r="SX132" s="0"/>
      <c r="SY132" s="0"/>
      <c r="SZ132" s="0"/>
      <c r="TA132" s="0"/>
      <c r="TB132" s="0"/>
      <c r="TC132" s="0"/>
      <c r="TD132" s="0"/>
      <c r="TE132" s="0"/>
      <c r="TF132" s="0"/>
      <c r="TG132" s="0"/>
      <c r="TH132" s="0"/>
      <c r="TI132" s="0"/>
      <c r="TJ132" s="0"/>
      <c r="TK132" s="0"/>
      <c r="TL132" s="0"/>
      <c r="TM132" s="0"/>
      <c r="TN132" s="0"/>
      <c r="TO132" s="0"/>
      <c r="TP132" s="0"/>
      <c r="TQ132" s="0"/>
      <c r="TR132" s="0"/>
      <c r="TS132" s="0"/>
      <c r="TT132" s="0"/>
      <c r="TU132" s="0"/>
      <c r="TV132" s="0"/>
      <c r="TW132" s="0"/>
      <c r="TX132" s="0"/>
      <c r="TY132" s="0"/>
      <c r="TZ132" s="0"/>
      <c r="UA132" s="0"/>
      <c r="UB132" s="0"/>
      <c r="UC132" s="0"/>
      <c r="UD132" s="0"/>
      <c r="UE132" s="0"/>
      <c r="UF132" s="0"/>
      <c r="UG132" s="0"/>
      <c r="UH132" s="0"/>
      <c r="UI132" s="0"/>
      <c r="UJ132" s="0"/>
      <c r="UK132" s="0"/>
      <c r="UL132" s="0"/>
      <c r="UM132" s="0"/>
      <c r="UN132" s="0"/>
      <c r="UO132" s="0"/>
      <c r="UP132" s="0"/>
      <c r="UQ132" s="0"/>
      <c r="UR132" s="0"/>
      <c r="US132" s="0"/>
      <c r="UT132" s="0"/>
      <c r="UU132" s="0"/>
      <c r="UV132" s="0"/>
      <c r="UW132" s="0"/>
      <c r="UX132" s="0"/>
      <c r="UY132" s="0"/>
      <c r="UZ132" s="0"/>
      <c r="VA132" s="0"/>
      <c r="VB132" s="0"/>
      <c r="VC132" s="0"/>
      <c r="VD132" s="0"/>
      <c r="VE132" s="0"/>
      <c r="VF132" s="0"/>
      <c r="VG132" s="0"/>
      <c r="VH132" s="0"/>
      <c r="VI132" s="0"/>
      <c r="VJ132" s="0"/>
      <c r="VK132" s="0"/>
      <c r="VL132" s="0"/>
      <c r="VM132" s="0"/>
      <c r="VN132" s="0"/>
      <c r="VO132" s="0"/>
      <c r="VP132" s="0"/>
      <c r="VQ132" s="0"/>
      <c r="VR132" s="0"/>
      <c r="VS132" s="0"/>
      <c r="VT132" s="0"/>
      <c r="VU132" s="0"/>
      <c r="VV132" s="0"/>
      <c r="VW132" s="0"/>
      <c r="VX132" s="0"/>
      <c r="VY132" s="0"/>
      <c r="VZ132" s="0"/>
      <c r="WA132" s="0"/>
      <c r="WB132" s="0"/>
      <c r="WC132" s="0"/>
      <c r="WD132" s="0"/>
      <c r="WE132" s="0"/>
      <c r="WF132" s="0"/>
      <c r="WG132" s="0"/>
      <c r="WH132" s="0"/>
      <c r="WI132" s="0"/>
      <c r="WJ132" s="0"/>
      <c r="WK132" s="0"/>
      <c r="WL132" s="0"/>
      <c r="WM132" s="0"/>
      <c r="WN132" s="0"/>
      <c r="WO132" s="0"/>
      <c r="WP132" s="0"/>
      <c r="WQ132" s="0"/>
      <c r="WR132" s="0"/>
      <c r="WS132" s="0"/>
      <c r="WT132" s="0"/>
      <c r="WU132" s="0"/>
      <c r="WV132" s="0"/>
      <c r="WW132" s="0"/>
      <c r="WX132" s="0"/>
      <c r="WY132" s="0"/>
      <c r="WZ132" s="0"/>
      <c r="XA132" s="0"/>
      <c r="XB132" s="0"/>
      <c r="XC132" s="0"/>
      <c r="XD132" s="0"/>
      <c r="XE132" s="0"/>
      <c r="XF132" s="0"/>
      <c r="XG132" s="0"/>
      <c r="XH132" s="0"/>
      <c r="XI132" s="0"/>
      <c r="XJ132" s="0"/>
      <c r="XK132" s="0"/>
      <c r="XL132" s="0"/>
      <c r="XM132" s="0"/>
      <c r="XN132" s="0"/>
      <c r="XO132" s="0"/>
      <c r="XP132" s="0"/>
      <c r="XQ132" s="0"/>
      <c r="XR132" s="0"/>
      <c r="XS132" s="0"/>
      <c r="XT132" s="0"/>
      <c r="XU132" s="0"/>
      <c r="XV132" s="0"/>
      <c r="XW132" s="0"/>
      <c r="XX132" s="0"/>
      <c r="XY132" s="0"/>
      <c r="XZ132" s="0"/>
      <c r="YA132" s="0"/>
      <c r="YB132" s="0"/>
      <c r="YC132" s="0"/>
      <c r="YD132" s="0"/>
      <c r="YE132" s="0"/>
      <c r="YF132" s="0"/>
      <c r="YG132" s="0"/>
      <c r="YH132" s="0"/>
      <c r="YI132" s="0"/>
      <c r="YJ132" s="0"/>
      <c r="YK132" s="0"/>
      <c r="YL132" s="0"/>
      <c r="YM132" s="0"/>
      <c r="YN132" s="0"/>
      <c r="YO132" s="0"/>
      <c r="YP132" s="0"/>
      <c r="YQ132" s="0"/>
      <c r="YR132" s="0"/>
      <c r="YS132" s="0"/>
      <c r="YT132" s="0"/>
      <c r="YU132" s="0"/>
      <c r="YV132" s="0"/>
      <c r="YW132" s="0"/>
      <c r="YX132" s="0"/>
      <c r="YY132" s="0"/>
      <c r="YZ132" s="0"/>
      <c r="ZA132" s="0"/>
      <c r="ZB132" s="0"/>
      <c r="ZC132" s="0"/>
      <c r="ZD132" s="0"/>
      <c r="ZE132" s="0"/>
      <c r="ZF132" s="0"/>
      <c r="ZG132" s="0"/>
      <c r="ZH132" s="0"/>
      <c r="ZI132" s="0"/>
      <c r="ZJ132" s="0"/>
      <c r="ZK132" s="0"/>
      <c r="ZL132" s="0"/>
      <c r="ZM132" s="0"/>
      <c r="ZN132" s="0"/>
      <c r="ZO132" s="0"/>
      <c r="ZP132" s="0"/>
      <c r="ZQ132" s="0"/>
      <c r="ZR132" s="0"/>
      <c r="ZS132" s="0"/>
      <c r="ZT132" s="0"/>
      <c r="ZU132" s="0"/>
      <c r="ZV132" s="0"/>
      <c r="ZW132" s="0"/>
      <c r="ZX132" s="0"/>
      <c r="ZY132" s="0"/>
      <c r="ZZ132" s="0"/>
      <c r="AAA132" s="0"/>
      <c r="AAB132" s="0"/>
      <c r="AAC132" s="0"/>
      <c r="AAD132" s="0"/>
      <c r="AAE132" s="0"/>
      <c r="AAF132" s="0"/>
      <c r="AAG132" s="0"/>
      <c r="AAH132" s="0"/>
      <c r="AAI132" s="0"/>
      <c r="AAJ132" s="0"/>
      <c r="AAK132" s="0"/>
      <c r="AAL132" s="0"/>
      <c r="AAM132" s="0"/>
      <c r="AAN132" s="0"/>
      <c r="AAO132" s="0"/>
      <c r="AAP132" s="0"/>
      <c r="AAQ132" s="0"/>
      <c r="AAR132" s="0"/>
      <c r="AAS132" s="0"/>
      <c r="AAT132" s="0"/>
      <c r="AAU132" s="0"/>
      <c r="AAV132" s="0"/>
      <c r="AAW132" s="0"/>
      <c r="AAX132" s="0"/>
      <c r="AAY132" s="0"/>
      <c r="AAZ132" s="0"/>
      <c r="ABA132" s="0"/>
      <c r="ABB132" s="0"/>
      <c r="ABC132" s="0"/>
      <c r="ABD132" s="0"/>
      <c r="ABE132" s="0"/>
      <c r="ABF132" s="0"/>
      <c r="ABG132" s="0"/>
      <c r="ABH132" s="0"/>
      <c r="ABI132" s="0"/>
      <c r="ABJ132" s="0"/>
      <c r="ABK132" s="0"/>
      <c r="ABL132" s="0"/>
      <c r="ABM132" s="0"/>
      <c r="ABN132" s="0"/>
      <c r="ABO132" s="0"/>
      <c r="ABP132" s="0"/>
      <c r="ABQ132" s="0"/>
      <c r="ABR132" s="0"/>
      <c r="ABS132" s="0"/>
      <c r="ABT132" s="0"/>
      <c r="ABU132" s="0"/>
      <c r="ABV132" s="0"/>
      <c r="ABW132" s="0"/>
      <c r="ABX132" s="0"/>
      <c r="ABY132" s="0"/>
      <c r="ABZ132" s="0"/>
      <c r="ACA132" s="0"/>
      <c r="ACB132" s="0"/>
      <c r="ACC132" s="0"/>
      <c r="ACD132" s="0"/>
      <c r="ACE132" s="0"/>
      <c r="ACF132" s="0"/>
      <c r="ACG132" s="0"/>
      <c r="ACH132" s="0"/>
      <c r="ACI132" s="0"/>
      <c r="ACJ132" s="0"/>
      <c r="ACK132" s="0"/>
      <c r="ACL132" s="0"/>
      <c r="ACM132" s="0"/>
      <c r="ACN132" s="0"/>
      <c r="ACO132" s="0"/>
      <c r="ACP132" s="0"/>
      <c r="ACQ132" s="0"/>
      <c r="ACR132" s="0"/>
      <c r="ACS132" s="0"/>
      <c r="ACT132" s="0"/>
      <c r="ACU132" s="0"/>
      <c r="ACV132" s="0"/>
      <c r="ACW132" s="0"/>
      <c r="ACX132" s="0"/>
      <c r="ACY132" s="0"/>
      <c r="ACZ132" s="0"/>
      <c r="ADA132" s="0"/>
      <c r="ADB132" s="0"/>
      <c r="ADC132" s="0"/>
      <c r="ADD132" s="0"/>
      <c r="ADE132" s="0"/>
      <c r="ADF132" s="0"/>
      <c r="ADG132" s="0"/>
      <c r="ADH132" s="0"/>
      <c r="ADI132" s="0"/>
      <c r="ADJ132" s="0"/>
      <c r="ADK132" s="0"/>
      <c r="ADL132" s="0"/>
      <c r="ADM132" s="0"/>
      <c r="ADN132" s="0"/>
      <c r="ADO132" s="0"/>
      <c r="ADP132" s="0"/>
      <c r="ADQ132" s="0"/>
      <c r="ADR132" s="0"/>
      <c r="ADS132" s="0"/>
      <c r="ADT132" s="0"/>
      <c r="ADU132" s="0"/>
      <c r="ADV132" s="0"/>
      <c r="ADW132" s="0"/>
      <c r="ADX132" s="0"/>
      <c r="ADY132" s="0"/>
      <c r="ADZ132" s="0"/>
      <c r="AEA132" s="0"/>
      <c r="AEB132" s="0"/>
      <c r="AEC132" s="0"/>
      <c r="AED132" s="0"/>
      <c r="AEE132" s="0"/>
      <c r="AEF132" s="0"/>
      <c r="AEG132" s="0"/>
      <c r="AEH132" s="0"/>
      <c r="AEI132" s="0"/>
      <c r="AEJ132" s="0"/>
      <c r="AEK132" s="0"/>
      <c r="AEL132" s="0"/>
      <c r="AEM132" s="0"/>
      <c r="AEN132" s="0"/>
      <c r="AEO132" s="0"/>
      <c r="AEP132" s="0"/>
      <c r="AEQ132" s="0"/>
      <c r="AER132" s="0"/>
      <c r="AES132" s="0"/>
      <c r="AET132" s="0"/>
      <c r="AEU132" s="0"/>
      <c r="AEV132" s="0"/>
      <c r="AEW132" s="0"/>
      <c r="AEX132" s="0"/>
      <c r="AEY132" s="0"/>
      <c r="AEZ132" s="0"/>
      <c r="AFA132" s="0"/>
      <c r="AFB132" s="0"/>
      <c r="AFC132" s="0"/>
      <c r="AFD132" s="0"/>
      <c r="AFE132" s="0"/>
      <c r="AFF132" s="0"/>
      <c r="AFG132" s="0"/>
      <c r="AFH132" s="0"/>
      <c r="AFI132" s="0"/>
      <c r="AFJ132" s="0"/>
      <c r="AFK132" s="0"/>
      <c r="AFL132" s="0"/>
      <c r="AFM132" s="0"/>
      <c r="AFN132" s="0"/>
      <c r="AFO132" s="0"/>
      <c r="AFP132" s="0"/>
      <c r="AFQ132" s="0"/>
      <c r="AFR132" s="0"/>
      <c r="AFS132" s="0"/>
      <c r="AFT132" s="0"/>
      <c r="AFU132" s="0"/>
      <c r="AFV132" s="0"/>
      <c r="AFW132" s="0"/>
      <c r="AFX132" s="0"/>
      <c r="AFY132" s="0"/>
      <c r="AFZ132" s="0"/>
      <c r="AGA132" s="0"/>
      <c r="AGB132" s="0"/>
      <c r="AGC132" s="0"/>
      <c r="AGD132" s="0"/>
      <c r="AGE132" s="0"/>
      <c r="AGF132" s="0"/>
      <c r="AGG132" s="0"/>
      <c r="AGH132" s="0"/>
      <c r="AGI132" s="0"/>
      <c r="AGJ132" s="0"/>
      <c r="AGK132" s="0"/>
      <c r="AGL132" s="0"/>
      <c r="AGM132" s="0"/>
      <c r="AGN132" s="0"/>
      <c r="AGO132" s="0"/>
      <c r="AGP132" s="0"/>
      <c r="AGQ132" s="0"/>
      <c r="AGR132" s="0"/>
      <c r="AGS132" s="0"/>
      <c r="AGT132" s="0"/>
      <c r="AGU132" s="0"/>
      <c r="AGV132" s="0"/>
      <c r="AGW132" s="0"/>
      <c r="AGX132" s="0"/>
      <c r="AGY132" s="0"/>
      <c r="AGZ132" s="0"/>
      <c r="AHA132" s="0"/>
      <c r="AHB132" s="0"/>
      <c r="AHC132" s="0"/>
      <c r="AHD132" s="0"/>
      <c r="AHE132" s="0"/>
      <c r="AHF132" s="0"/>
      <c r="AHG132" s="0"/>
      <c r="AHH132" s="0"/>
      <c r="AHI132" s="0"/>
      <c r="AHJ132" s="0"/>
      <c r="AHK132" s="0"/>
      <c r="AHL132" s="0"/>
      <c r="AHM132" s="0"/>
      <c r="AHN132" s="0"/>
      <c r="AHO132" s="0"/>
      <c r="AHP132" s="0"/>
      <c r="AHQ132" s="0"/>
      <c r="AHR132" s="0"/>
      <c r="AHS132" s="0"/>
      <c r="AHT132" s="0"/>
      <c r="AHU132" s="0"/>
      <c r="AHV132" s="0"/>
      <c r="AHW132" s="0"/>
      <c r="AHX132" s="0"/>
      <c r="AHY132" s="0"/>
      <c r="AHZ132" s="0"/>
      <c r="AIA132" s="0"/>
      <c r="AIB132" s="0"/>
      <c r="AIC132" s="0"/>
      <c r="AID132" s="0"/>
      <c r="AIE132" s="0"/>
      <c r="AIF132" s="0"/>
      <c r="AIG132" s="0"/>
      <c r="AIH132" s="0"/>
      <c r="AII132" s="0"/>
      <c r="AIJ132" s="0"/>
      <c r="AIK132" s="0"/>
      <c r="AIL132" s="0"/>
      <c r="AIM132" s="0"/>
      <c r="AIN132" s="0"/>
      <c r="AIO132" s="0"/>
      <c r="AIP132" s="0"/>
      <c r="AIQ132" s="0"/>
      <c r="AIR132" s="0"/>
      <c r="AIS132" s="0"/>
      <c r="AIT132" s="0"/>
      <c r="AIU132" s="0"/>
      <c r="AIV132" s="0"/>
      <c r="AIW132" s="0"/>
      <c r="AIX132" s="0"/>
      <c r="AIY132" s="0"/>
      <c r="AIZ132" s="0"/>
      <c r="AJA132" s="0"/>
      <c r="AJB132" s="0"/>
      <c r="AJC132" s="0"/>
      <c r="AJD132" s="0"/>
      <c r="AJE132" s="0"/>
      <c r="AJF132" s="0"/>
      <c r="AJG132" s="0"/>
      <c r="AJH132" s="0"/>
      <c r="AJI132" s="0"/>
      <c r="AJJ132" s="0"/>
      <c r="AJK132" s="0"/>
      <c r="AJL132" s="0"/>
      <c r="AJM132" s="0"/>
      <c r="AJN132" s="0"/>
      <c r="AJO132" s="0"/>
      <c r="AJP132" s="0"/>
      <c r="AJQ132" s="0"/>
      <c r="AJR132" s="0"/>
      <c r="AJS132" s="0"/>
      <c r="AJT132" s="0"/>
      <c r="AJU132" s="0"/>
      <c r="AJV132" s="0"/>
      <c r="AJW132" s="0"/>
      <c r="AJX132" s="0"/>
      <c r="AJY132" s="0"/>
      <c r="AJZ132" s="0"/>
      <c r="AKA132" s="0"/>
      <c r="AKB132" s="0"/>
      <c r="AKC132" s="0"/>
      <c r="AKD132" s="0"/>
      <c r="AKE132" s="0"/>
      <c r="AKF132" s="0"/>
      <c r="AKG132" s="0"/>
      <c r="AKH132" s="0"/>
      <c r="AKI132" s="0"/>
      <c r="AKJ132" s="0"/>
      <c r="AKK132" s="0"/>
      <c r="AKL132" s="0"/>
      <c r="AKM132" s="0"/>
      <c r="AKN132" s="0"/>
      <c r="AKO132" s="0"/>
      <c r="AKP132" s="0"/>
      <c r="AKQ132" s="0"/>
      <c r="AKR132" s="0"/>
      <c r="AKS132" s="0"/>
      <c r="AKT132" s="0"/>
      <c r="AKU132" s="0"/>
      <c r="AKV132" s="0"/>
      <c r="AKW132" s="0"/>
      <c r="AKX132" s="0"/>
      <c r="AKY132" s="0"/>
      <c r="AKZ132" s="0"/>
      <c r="ALA132" s="0"/>
      <c r="ALB132" s="0"/>
      <c r="ALC132" s="0"/>
      <c r="ALD132" s="0"/>
      <c r="ALE132" s="0"/>
      <c r="ALF132" s="0"/>
      <c r="ALG132" s="0"/>
      <c r="ALH132" s="0"/>
      <c r="ALI132" s="0"/>
      <c r="ALJ132" s="0"/>
      <c r="ALK132" s="0"/>
      <c r="ALL132" s="0"/>
      <c r="ALM132" s="0"/>
      <c r="ALN132" s="0"/>
      <c r="ALO132" s="0"/>
      <c r="ALP132" s="0"/>
      <c r="ALQ132" s="0"/>
      <c r="ALR132" s="0"/>
      <c r="ALS132" s="0"/>
      <c r="ALT132" s="0"/>
      <c r="ALU132" s="0"/>
      <c r="ALV132" s="0"/>
      <c r="ALW132" s="0"/>
      <c r="ALX132" s="0"/>
      <c r="ALY132" s="0"/>
      <c r="ALZ132" s="0"/>
      <c r="AMA132" s="0"/>
      <c r="AMB132" s="0"/>
      <c r="AMC132" s="0"/>
      <c r="AMD132" s="0"/>
      <c r="AME132" s="0"/>
      <c r="AMF132" s="0"/>
      <c r="AMG132" s="0"/>
      <c r="AMH132" s="0"/>
      <c r="AMI132" s="0"/>
      <c r="AMJ132" s="0"/>
    </row>
    <row r="133" customFormat="false" ht="15.75" hidden="false" customHeight="false" outlineLevel="0" collapsed="false">
      <c r="A133" s="136"/>
      <c r="B133" s="35"/>
      <c r="C133" s="35"/>
      <c r="D133" s="35"/>
      <c r="E133" s="35"/>
      <c r="F133" s="35" t="n">
        <v>1</v>
      </c>
      <c r="G133" s="35" t="n">
        <v>5000</v>
      </c>
      <c r="H133" s="35" t="n">
        <f aca="false">(G133*F133)+1100*2</f>
        <v>7200</v>
      </c>
      <c r="I133" s="36" t="s">
        <v>2076</v>
      </c>
      <c r="J133" s="37" t="n">
        <v>7340</v>
      </c>
      <c r="K133" s="35" t="n">
        <v>0</v>
      </c>
      <c r="L133" s="35"/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0"/>
      <c r="BD133" s="0"/>
      <c r="BE133" s="0"/>
      <c r="BF133" s="0"/>
      <c r="BG133" s="0"/>
      <c r="BH133" s="0"/>
      <c r="BI133" s="0"/>
      <c r="BJ133" s="0"/>
      <c r="BK133" s="0"/>
      <c r="BL133" s="0"/>
      <c r="BM133" s="0"/>
      <c r="BN133" s="0"/>
      <c r="BO133" s="0"/>
      <c r="BP133" s="0"/>
      <c r="BQ133" s="0"/>
      <c r="BR133" s="0"/>
      <c r="BS133" s="0"/>
      <c r="BT133" s="0"/>
      <c r="BU133" s="0"/>
      <c r="BV133" s="0"/>
      <c r="BW133" s="0"/>
      <c r="BX133" s="0"/>
      <c r="BY133" s="0"/>
      <c r="BZ133" s="0"/>
      <c r="CA133" s="0"/>
      <c r="CB133" s="0"/>
      <c r="CC133" s="0"/>
      <c r="CD133" s="0"/>
      <c r="CE133" s="0"/>
      <c r="CF133" s="0"/>
      <c r="CG133" s="0"/>
      <c r="CH133" s="0"/>
      <c r="CI133" s="0"/>
      <c r="CJ133" s="0"/>
      <c r="CK133" s="0"/>
      <c r="CL133" s="0"/>
      <c r="CM133" s="0"/>
      <c r="CN133" s="0"/>
      <c r="CO133" s="0"/>
      <c r="CP133" s="0"/>
      <c r="CQ133" s="0"/>
      <c r="CR133" s="0"/>
      <c r="CS133" s="0"/>
      <c r="CT133" s="0"/>
      <c r="CU133" s="0"/>
      <c r="CV133" s="0"/>
      <c r="CW133" s="0"/>
      <c r="CX133" s="0"/>
      <c r="CY133" s="0"/>
      <c r="CZ133" s="0"/>
      <c r="DA133" s="0"/>
      <c r="DB133" s="0"/>
      <c r="DC133" s="0"/>
      <c r="DD133" s="0"/>
      <c r="DE133" s="0"/>
      <c r="DF133" s="0"/>
      <c r="DG133" s="0"/>
      <c r="DH133" s="0"/>
      <c r="DI133" s="0"/>
      <c r="DJ133" s="0"/>
      <c r="DK133" s="0"/>
      <c r="DL133" s="0"/>
      <c r="DM133" s="0"/>
      <c r="DN133" s="0"/>
      <c r="DO133" s="0"/>
      <c r="DP133" s="0"/>
      <c r="DQ133" s="0"/>
      <c r="DR133" s="0"/>
      <c r="DS133" s="0"/>
      <c r="DT133" s="0"/>
      <c r="DU133" s="0"/>
      <c r="DV133" s="0"/>
      <c r="DW133" s="0"/>
      <c r="DX133" s="0"/>
      <c r="DY133" s="0"/>
      <c r="DZ133" s="0"/>
      <c r="EA133" s="0"/>
      <c r="EB133" s="0"/>
      <c r="EC133" s="0"/>
      <c r="ED133" s="0"/>
      <c r="EE133" s="0"/>
      <c r="EF133" s="0"/>
      <c r="EG133" s="0"/>
      <c r="EH133" s="0"/>
      <c r="EI133" s="0"/>
      <c r="EJ133" s="0"/>
      <c r="EK133" s="0"/>
      <c r="EL133" s="0"/>
      <c r="EM133" s="0"/>
      <c r="EN133" s="0"/>
      <c r="EO133" s="0"/>
      <c r="EP133" s="0"/>
      <c r="EQ133" s="0"/>
      <c r="ER133" s="0"/>
      <c r="ES133" s="0"/>
      <c r="ET133" s="0"/>
      <c r="EU133" s="0"/>
      <c r="EV133" s="0"/>
      <c r="EW133" s="0"/>
      <c r="EX133" s="0"/>
      <c r="EY133" s="0"/>
      <c r="EZ133" s="0"/>
      <c r="FA133" s="0"/>
      <c r="FB133" s="0"/>
      <c r="FC133" s="0"/>
      <c r="FD133" s="0"/>
      <c r="FE133" s="0"/>
      <c r="FF133" s="0"/>
      <c r="FG133" s="0"/>
      <c r="FH133" s="0"/>
      <c r="FI133" s="0"/>
      <c r="FJ133" s="0"/>
      <c r="FK133" s="0"/>
      <c r="FL133" s="0"/>
      <c r="FM133" s="0"/>
      <c r="FN133" s="0"/>
      <c r="FO133" s="0"/>
      <c r="FP133" s="0"/>
      <c r="FQ133" s="0"/>
      <c r="FR133" s="0"/>
      <c r="FS133" s="0"/>
      <c r="FT133" s="0"/>
      <c r="FU133" s="0"/>
      <c r="FV133" s="0"/>
      <c r="FW133" s="0"/>
      <c r="FX133" s="0"/>
      <c r="FY133" s="0"/>
      <c r="FZ133" s="0"/>
      <c r="GA133" s="0"/>
      <c r="GB133" s="0"/>
      <c r="GC133" s="0"/>
      <c r="GD133" s="0"/>
      <c r="GE133" s="0"/>
      <c r="GF133" s="0"/>
      <c r="GG133" s="0"/>
      <c r="GH133" s="0"/>
      <c r="GI133" s="0"/>
      <c r="GJ133" s="0"/>
      <c r="GK133" s="0"/>
      <c r="GL133" s="0"/>
      <c r="GM133" s="0"/>
      <c r="GN133" s="0"/>
      <c r="GO133" s="0"/>
      <c r="GP133" s="0"/>
      <c r="GQ133" s="0"/>
      <c r="GR133" s="0"/>
      <c r="GS133" s="0"/>
      <c r="GT133" s="0"/>
      <c r="GU133" s="0"/>
      <c r="GV133" s="0"/>
      <c r="GW133" s="0"/>
      <c r="GX133" s="0"/>
      <c r="GY133" s="0"/>
      <c r="GZ133" s="0"/>
      <c r="HA133" s="0"/>
      <c r="HB133" s="0"/>
      <c r="HC133" s="0"/>
      <c r="HD133" s="0"/>
      <c r="HE133" s="0"/>
      <c r="HF133" s="0"/>
      <c r="HG133" s="0"/>
      <c r="HH133" s="0"/>
      <c r="HI133" s="0"/>
      <c r="HJ133" s="0"/>
      <c r="HK133" s="0"/>
      <c r="HL133" s="0"/>
      <c r="HM133" s="0"/>
      <c r="HN133" s="0"/>
      <c r="HO133" s="0"/>
      <c r="HP133" s="0"/>
      <c r="HQ133" s="0"/>
      <c r="HR133" s="0"/>
      <c r="HS133" s="0"/>
      <c r="HT133" s="0"/>
      <c r="HU133" s="0"/>
      <c r="HV133" s="0"/>
      <c r="HW133" s="0"/>
      <c r="HX133" s="0"/>
      <c r="HY133" s="0"/>
      <c r="HZ133" s="0"/>
      <c r="IA133" s="0"/>
      <c r="IB133" s="0"/>
      <c r="IC133" s="0"/>
      <c r="ID133" s="0"/>
      <c r="IE133" s="0"/>
      <c r="IF133" s="0"/>
      <c r="IG133" s="0"/>
      <c r="IH133" s="0"/>
      <c r="II133" s="0"/>
      <c r="IJ133" s="0"/>
      <c r="IK133" s="0"/>
      <c r="IL133" s="0"/>
      <c r="IM133" s="0"/>
      <c r="IN133" s="0"/>
      <c r="IO133" s="0"/>
      <c r="IP133" s="0"/>
      <c r="IQ133" s="0"/>
      <c r="IR133" s="0"/>
      <c r="IS133" s="0"/>
      <c r="IT133" s="0"/>
      <c r="IU133" s="0"/>
      <c r="IV133" s="0"/>
      <c r="IW133" s="0"/>
      <c r="IX133" s="0"/>
      <c r="IY133" s="0"/>
      <c r="IZ133" s="0"/>
      <c r="JA133" s="0"/>
      <c r="JB133" s="0"/>
      <c r="JC133" s="0"/>
      <c r="JD133" s="0"/>
      <c r="JE133" s="0"/>
      <c r="JF133" s="0"/>
      <c r="JG133" s="0"/>
      <c r="JH133" s="0"/>
      <c r="JI133" s="0"/>
      <c r="JJ133" s="0"/>
      <c r="JK133" s="0"/>
      <c r="JL133" s="0"/>
      <c r="JM133" s="0"/>
      <c r="JN133" s="0"/>
      <c r="JO133" s="0"/>
      <c r="JP133" s="0"/>
      <c r="JQ133" s="0"/>
      <c r="JR133" s="0"/>
      <c r="JS133" s="0"/>
      <c r="JT133" s="0"/>
      <c r="JU133" s="0"/>
      <c r="JV133" s="0"/>
      <c r="JW133" s="0"/>
      <c r="JX133" s="0"/>
      <c r="JY133" s="0"/>
      <c r="JZ133" s="0"/>
      <c r="KA133" s="0"/>
      <c r="KB133" s="0"/>
      <c r="KC133" s="0"/>
      <c r="KD133" s="0"/>
      <c r="KE133" s="0"/>
      <c r="KF133" s="0"/>
      <c r="KG133" s="0"/>
      <c r="KH133" s="0"/>
      <c r="KI133" s="0"/>
      <c r="KJ133" s="0"/>
      <c r="KK133" s="0"/>
      <c r="KL133" s="0"/>
      <c r="KM133" s="0"/>
      <c r="KN133" s="0"/>
      <c r="KO133" s="0"/>
      <c r="KP133" s="0"/>
      <c r="KQ133" s="0"/>
      <c r="KR133" s="0"/>
      <c r="KS133" s="0"/>
      <c r="KT133" s="0"/>
      <c r="KU133" s="0"/>
      <c r="KV133" s="0"/>
      <c r="KW133" s="0"/>
      <c r="KX133" s="0"/>
      <c r="KY133" s="0"/>
      <c r="KZ133" s="0"/>
      <c r="LA133" s="0"/>
      <c r="LB133" s="0"/>
      <c r="LC133" s="0"/>
      <c r="LD133" s="0"/>
      <c r="LE133" s="0"/>
      <c r="LF133" s="0"/>
      <c r="LG133" s="0"/>
      <c r="LH133" s="0"/>
      <c r="LI133" s="0"/>
      <c r="LJ133" s="0"/>
      <c r="LK133" s="0"/>
      <c r="LL133" s="0"/>
      <c r="LM133" s="0"/>
      <c r="LN133" s="0"/>
      <c r="LO133" s="0"/>
      <c r="LP133" s="0"/>
      <c r="LQ133" s="0"/>
      <c r="LR133" s="0"/>
      <c r="LS133" s="0"/>
      <c r="LT133" s="0"/>
      <c r="LU133" s="0"/>
      <c r="LV133" s="0"/>
      <c r="LW133" s="0"/>
      <c r="LX133" s="0"/>
      <c r="LY133" s="0"/>
      <c r="LZ133" s="0"/>
      <c r="MA133" s="0"/>
      <c r="MB133" s="0"/>
      <c r="MC133" s="0"/>
      <c r="MD133" s="0"/>
      <c r="ME133" s="0"/>
      <c r="MF133" s="0"/>
      <c r="MG133" s="0"/>
      <c r="MH133" s="0"/>
      <c r="MI133" s="0"/>
      <c r="MJ133" s="0"/>
      <c r="MK133" s="0"/>
      <c r="ML133" s="0"/>
      <c r="MM133" s="0"/>
      <c r="MN133" s="0"/>
      <c r="MO133" s="0"/>
      <c r="MP133" s="0"/>
      <c r="MQ133" s="0"/>
      <c r="MR133" s="0"/>
      <c r="MS133" s="0"/>
      <c r="MT133" s="0"/>
      <c r="MU133" s="0"/>
      <c r="MV133" s="0"/>
      <c r="MW133" s="0"/>
      <c r="MX133" s="0"/>
      <c r="MY133" s="0"/>
      <c r="MZ133" s="0"/>
      <c r="NA133" s="0"/>
      <c r="NB133" s="0"/>
      <c r="NC133" s="0"/>
      <c r="ND133" s="0"/>
      <c r="NE133" s="0"/>
      <c r="NF133" s="0"/>
      <c r="NG133" s="0"/>
      <c r="NH133" s="0"/>
      <c r="NI133" s="0"/>
      <c r="NJ133" s="0"/>
      <c r="NK133" s="0"/>
      <c r="NL133" s="0"/>
      <c r="NM133" s="0"/>
      <c r="NN133" s="0"/>
      <c r="NO133" s="0"/>
      <c r="NP133" s="0"/>
      <c r="NQ133" s="0"/>
      <c r="NR133" s="0"/>
      <c r="NS133" s="0"/>
      <c r="NT133" s="0"/>
      <c r="NU133" s="0"/>
      <c r="NV133" s="0"/>
      <c r="NW133" s="0"/>
      <c r="NX133" s="0"/>
      <c r="NY133" s="0"/>
      <c r="NZ133" s="0"/>
      <c r="OA133" s="0"/>
      <c r="OB133" s="0"/>
      <c r="OC133" s="0"/>
      <c r="OD133" s="0"/>
      <c r="OE133" s="0"/>
      <c r="OF133" s="0"/>
      <c r="OG133" s="0"/>
      <c r="OH133" s="0"/>
      <c r="OI133" s="0"/>
      <c r="OJ133" s="0"/>
      <c r="OK133" s="0"/>
      <c r="OL133" s="0"/>
      <c r="OM133" s="0"/>
      <c r="ON133" s="0"/>
      <c r="OO133" s="0"/>
      <c r="OP133" s="0"/>
      <c r="OQ133" s="0"/>
      <c r="OR133" s="0"/>
      <c r="OS133" s="0"/>
      <c r="OT133" s="0"/>
      <c r="OU133" s="0"/>
      <c r="OV133" s="0"/>
      <c r="OW133" s="0"/>
      <c r="OX133" s="0"/>
      <c r="OY133" s="0"/>
      <c r="OZ133" s="0"/>
      <c r="PA133" s="0"/>
      <c r="PB133" s="0"/>
      <c r="PC133" s="0"/>
      <c r="PD133" s="0"/>
      <c r="PE133" s="0"/>
      <c r="PF133" s="0"/>
      <c r="PG133" s="0"/>
      <c r="PH133" s="0"/>
      <c r="PI133" s="0"/>
      <c r="PJ133" s="0"/>
      <c r="PK133" s="0"/>
      <c r="PL133" s="0"/>
      <c r="PM133" s="0"/>
      <c r="PN133" s="0"/>
      <c r="PO133" s="0"/>
      <c r="PP133" s="0"/>
      <c r="PQ133" s="0"/>
      <c r="PR133" s="0"/>
      <c r="PS133" s="0"/>
      <c r="PT133" s="0"/>
      <c r="PU133" s="0"/>
      <c r="PV133" s="0"/>
      <c r="PW133" s="0"/>
      <c r="PX133" s="0"/>
      <c r="PY133" s="0"/>
      <c r="PZ133" s="0"/>
      <c r="QA133" s="0"/>
      <c r="QB133" s="0"/>
      <c r="QC133" s="0"/>
      <c r="QD133" s="0"/>
      <c r="QE133" s="0"/>
      <c r="QF133" s="0"/>
      <c r="QG133" s="0"/>
      <c r="QH133" s="0"/>
      <c r="QI133" s="0"/>
      <c r="QJ133" s="0"/>
      <c r="QK133" s="0"/>
      <c r="QL133" s="0"/>
      <c r="QM133" s="0"/>
      <c r="QN133" s="0"/>
      <c r="QO133" s="0"/>
      <c r="QP133" s="0"/>
      <c r="QQ133" s="0"/>
      <c r="QR133" s="0"/>
      <c r="QS133" s="0"/>
      <c r="QT133" s="0"/>
      <c r="QU133" s="0"/>
      <c r="QV133" s="0"/>
      <c r="QW133" s="0"/>
      <c r="QX133" s="0"/>
      <c r="QY133" s="0"/>
      <c r="QZ133" s="0"/>
      <c r="RA133" s="0"/>
      <c r="RB133" s="0"/>
      <c r="RC133" s="0"/>
      <c r="RD133" s="0"/>
      <c r="RE133" s="0"/>
      <c r="RF133" s="0"/>
      <c r="RG133" s="0"/>
      <c r="RH133" s="0"/>
      <c r="RI133" s="0"/>
      <c r="RJ133" s="0"/>
      <c r="RK133" s="0"/>
      <c r="RL133" s="0"/>
      <c r="RM133" s="0"/>
      <c r="RN133" s="0"/>
      <c r="RO133" s="0"/>
      <c r="RP133" s="0"/>
      <c r="RQ133" s="0"/>
      <c r="RR133" s="0"/>
      <c r="RS133" s="0"/>
      <c r="RT133" s="0"/>
      <c r="RU133" s="0"/>
      <c r="RV133" s="0"/>
      <c r="RW133" s="0"/>
      <c r="RX133" s="0"/>
      <c r="RY133" s="0"/>
      <c r="RZ133" s="0"/>
      <c r="SA133" s="0"/>
      <c r="SB133" s="0"/>
      <c r="SC133" s="0"/>
      <c r="SD133" s="0"/>
      <c r="SE133" s="0"/>
      <c r="SF133" s="0"/>
      <c r="SG133" s="0"/>
      <c r="SH133" s="0"/>
      <c r="SI133" s="0"/>
      <c r="SJ133" s="0"/>
      <c r="SK133" s="0"/>
      <c r="SL133" s="0"/>
      <c r="SM133" s="0"/>
      <c r="SN133" s="0"/>
      <c r="SO133" s="0"/>
      <c r="SP133" s="0"/>
      <c r="SQ133" s="0"/>
      <c r="SR133" s="0"/>
      <c r="SS133" s="0"/>
      <c r="ST133" s="0"/>
      <c r="SU133" s="0"/>
      <c r="SV133" s="0"/>
      <c r="SW133" s="0"/>
      <c r="SX133" s="0"/>
      <c r="SY133" s="0"/>
      <c r="SZ133" s="0"/>
      <c r="TA133" s="0"/>
      <c r="TB133" s="0"/>
      <c r="TC133" s="0"/>
      <c r="TD133" s="0"/>
      <c r="TE133" s="0"/>
      <c r="TF133" s="0"/>
      <c r="TG133" s="0"/>
      <c r="TH133" s="0"/>
      <c r="TI133" s="0"/>
      <c r="TJ133" s="0"/>
      <c r="TK133" s="0"/>
      <c r="TL133" s="0"/>
      <c r="TM133" s="0"/>
      <c r="TN133" s="0"/>
      <c r="TO133" s="0"/>
      <c r="TP133" s="0"/>
      <c r="TQ133" s="0"/>
      <c r="TR133" s="0"/>
      <c r="TS133" s="0"/>
      <c r="TT133" s="0"/>
      <c r="TU133" s="0"/>
      <c r="TV133" s="0"/>
      <c r="TW133" s="0"/>
      <c r="TX133" s="0"/>
      <c r="TY133" s="0"/>
      <c r="TZ133" s="0"/>
      <c r="UA133" s="0"/>
      <c r="UB133" s="0"/>
      <c r="UC133" s="0"/>
      <c r="UD133" s="0"/>
      <c r="UE133" s="0"/>
      <c r="UF133" s="0"/>
      <c r="UG133" s="0"/>
      <c r="UH133" s="0"/>
      <c r="UI133" s="0"/>
      <c r="UJ133" s="0"/>
      <c r="UK133" s="0"/>
      <c r="UL133" s="0"/>
      <c r="UM133" s="0"/>
      <c r="UN133" s="0"/>
      <c r="UO133" s="0"/>
      <c r="UP133" s="0"/>
      <c r="UQ133" s="0"/>
      <c r="UR133" s="0"/>
      <c r="US133" s="0"/>
      <c r="UT133" s="0"/>
      <c r="UU133" s="0"/>
      <c r="UV133" s="0"/>
      <c r="UW133" s="0"/>
      <c r="UX133" s="0"/>
      <c r="UY133" s="0"/>
      <c r="UZ133" s="0"/>
      <c r="VA133" s="0"/>
      <c r="VB133" s="0"/>
      <c r="VC133" s="0"/>
      <c r="VD133" s="0"/>
      <c r="VE133" s="0"/>
      <c r="VF133" s="0"/>
      <c r="VG133" s="0"/>
      <c r="VH133" s="0"/>
      <c r="VI133" s="0"/>
      <c r="VJ133" s="0"/>
      <c r="VK133" s="0"/>
      <c r="VL133" s="0"/>
      <c r="VM133" s="0"/>
      <c r="VN133" s="0"/>
      <c r="VO133" s="0"/>
      <c r="VP133" s="0"/>
      <c r="VQ133" s="0"/>
      <c r="VR133" s="0"/>
      <c r="VS133" s="0"/>
      <c r="VT133" s="0"/>
      <c r="VU133" s="0"/>
      <c r="VV133" s="0"/>
      <c r="VW133" s="0"/>
      <c r="VX133" s="0"/>
      <c r="VY133" s="0"/>
      <c r="VZ133" s="0"/>
      <c r="WA133" s="0"/>
      <c r="WB133" s="0"/>
      <c r="WC133" s="0"/>
      <c r="WD133" s="0"/>
      <c r="WE133" s="0"/>
      <c r="WF133" s="0"/>
      <c r="WG133" s="0"/>
      <c r="WH133" s="0"/>
      <c r="WI133" s="0"/>
      <c r="WJ133" s="0"/>
      <c r="WK133" s="0"/>
      <c r="WL133" s="0"/>
      <c r="WM133" s="0"/>
      <c r="WN133" s="0"/>
      <c r="WO133" s="0"/>
      <c r="WP133" s="0"/>
      <c r="WQ133" s="0"/>
      <c r="WR133" s="0"/>
      <c r="WS133" s="0"/>
      <c r="WT133" s="0"/>
      <c r="WU133" s="0"/>
      <c r="WV133" s="0"/>
      <c r="WW133" s="0"/>
      <c r="WX133" s="0"/>
      <c r="WY133" s="0"/>
      <c r="WZ133" s="0"/>
      <c r="XA133" s="0"/>
      <c r="XB133" s="0"/>
      <c r="XC133" s="0"/>
      <c r="XD133" s="0"/>
      <c r="XE133" s="0"/>
      <c r="XF133" s="0"/>
      <c r="XG133" s="0"/>
      <c r="XH133" s="0"/>
      <c r="XI133" s="0"/>
      <c r="XJ133" s="0"/>
      <c r="XK133" s="0"/>
      <c r="XL133" s="0"/>
      <c r="XM133" s="0"/>
      <c r="XN133" s="0"/>
      <c r="XO133" s="0"/>
      <c r="XP133" s="0"/>
      <c r="XQ133" s="0"/>
      <c r="XR133" s="0"/>
      <c r="XS133" s="0"/>
      <c r="XT133" s="0"/>
      <c r="XU133" s="0"/>
      <c r="XV133" s="0"/>
      <c r="XW133" s="0"/>
      <c r="XX133" s="0"/>
      <c r="XY133" s="0"/>
      <c r="XZ133" s="0"/>
      <c r="YA133" s="0"/>
      <c r="YB133" s="0"/>
      <c r="YC133" s="0"/>
      <c r="YD133" s="0"/>
      <c r="YE133" s="0"/>
      <c r="YF133" s="0"/>
      <c r="YG133" s="0"/>
      <c r="YH133" s="0"/>
      <c r="YI133" s="0"/>
      <c r="YJ133" s="0"/>
      <c r="YK133" s="0"/>
      <c r="YL133" s="0"/>
      <c r="YM133" s="0"/>
      <c r="YN133" s="0"/>
      <c r="YO133" s="0"/>
      <c r="YP133" s="0"/>
      <c r="YQ133" s="0"/>
      <c r="YR133" s="0"/>
      <c r="YS133" s="0"/>
      <c r="YT133" s="0"/>
      <c r="YU133" s="0"/>
      <c r="YV133" s="0"/>
      <c r="YW133" s="0"/>
      <c r="YX133" s="0"/>
      <c r="YY133" s="0"/>
      <c r="YZ133" s="0"/>
      <c r="ZA133" s="0"/>
      <c r="ZB133" s="0"/>
      <c r="ZC133" s="0"/>
      <c r="ZD133" s="0"/>
      <c r="ZE133" s="0"/>
      <c r="ZF133" s="0"/>
      <c r="ZG133" s="0"/>
      <c r="ZH133" s="0"/>
      <c r="ZI133" s="0"/>
      <c r="ZJ133" s="0"/>
      <c r="ZK133" s="0"/>
      <c r="ZL133" s="0"/>
      <c r="ZM133" s="0"/>
      <c r="ZN133" s="0"/>
      <c r="ZO133" s="0"/>
      <c r="ZP133" s="0"/>
      <c r="ZQ133" s="0"/>
      <c r="ZR133" s="0"/>
      <c r="ZS133" s="0"/>
      <c r="ZT133" s="0"/>
      <c r="ZU133" s="0"/>
      <c r="ZV133" s="0"/>
      <c r="ZW133" s="0"/>
      <c r="ZX133" s="0"/>
      <c r="ZY133" s="0"/>
      <c r="ZZ133" s="0"/>
      <c r="AAA133" s="0"/>
      <c r="AAB133" s="0"/>
      <c r="AAC133" s="0"/>
      <c r="AAD133" s="0"/>
      <c r="AAE133" s="0"/>
      <c r="AAF133" s="0"/>
      <c r="AAG133" s="0"/>
      <c r="AAH133" s="0"/>
      <c r="AAI133" s="0"/>
      <c r="AAJ133" s="0"/>
      <c r="AAK133" s="0"/>
      <c r="AAL133" s="0"/>
      <c r="AAM133" s="0"/>
      <c r="AAN133" s="0"/>
      <c r="AAO133" s="0"/>
      <c r="AAP133" s="0"/>
      <c r="AAQ133" s="0"/>
      <c r="AAR133" s="0"/>
      <c r="AAS133" s="0"/>
      <c r="AAT133" s="0"/>
      <c r="AAU133" s="0"/>
      <c r="AAV133" s="0"/>
      <c r="AAW133" s="0"/>
      <c r="AAX133" s="0"/>
      <c r="AAY133" s="0"/>
      <c r="AAZ133" s="0"/>
      <c r="ABA133" s="0"/>
      <c r="ABB133" s="0"/>
      <c r="ABC133" s="0"/>
      <c r="ABD133" s="0"/>
      <c r="ABE133" s="0"/>
      <c r="ABF133" s="0"/>
      <c r="ABG133" s="0"/>
      <c r="ABH133" s="0"/>
      <c r="ABI133" s="0"/>
      <c r="ABJ133" s="0"/>
      <c r="ABK133" s="0"/>
      <c r="ABL133" s="0"/>
      <c r="ABM133" s="0"/>
      <c r="ABN133" s="0"/>
      <c r="ABO133" s="0"/>
      <c r="ABP133" s="0"/>
      <c r="ABQ133" s="0"/>
      <c r="ABR133" s="0"/>
      <c r="ABS133" s="0"/>
      <c r="ABT133" s="0"/>
      <c r="ABU133" s="0"/>
      <c r="ABV133" s="0"/>
      <c r="ABW133" s="0"/>
      <c r="ABX133" s="0"/>
      <c r="ABY133" s="0"/>
      <c r="ABZ133" s="0"/>
      <c r="ACA133" s="0"/>
      <c r="ACB133" s="0"/>
      <c r="ACC133" s="0"/>
      <c r="ACD133" s="0"/>
      <c r="ACE133" s="0"/>
      <c r="ACF133" s="0"/>
      <c r="ACG133" s="0"/>
      <c r="ACH133" s="0"/>
      <c r="ACI133" s="0"/>
      <c r="ACJ133" s="0"/>
      <c r="ACK133" s="0"/>
      <c r="ACL133" s="0"/>
      <c r="ACM133" s="0"/>
      <c r="ACN133" s="0"/>
      <c r="ACO133" s="0"/>
      <c r="ACP133" s="0"/>
      <c r="ACQ133" s="0"/>
      <c r="ACR133" s="0"/>
      <c r="ACS133" s="0"/>
      <c r="ACT133" s="0"/>
      <c r="ACU133" s="0"/>
      <c r="ACV133" s="0"/>
      <c r="ACW133" s="0"/>
      <c r="ACX133" s="0"/>
      <c r="ACY133" s="0"/>
      <c r="ACZ133" s="0"/>
      <c r="ADA133" s="0"/>
      <c r="ADB133" s="0"/>
      <c r="ADC133" s="0"/>
      <c r="ADD133" s="0"/>
      <c r="ADE133" s="0"/>
      <c r="ADF133" s="0"/>
      <c r="ADG133" s="0"/>
      <c r="ADH133" s="0"/>
      <c r="ADI133" s="0"/>
      <c r="ADJ133" s="0"/>
      <c r="ADK133" s="0"/>
      <c r="ADL133" s="0"/>
      <c r="ADM133" s="0"/>
      <c r="ADN133" s="0"/>
      <c r="ADO133" s="0"/>
      <c r="ADP133" s="0"/>
      <c r="ADQ133" s="0"/>
      <c r="ADR133" s="0"/>
      <c r="ADS133" s="0"/>
      <c r="ADT133" s="0"/>
      <c r="ADU133" s="0"/>
      <c r="ADV133" s="0"/>
      <c r="ADW133" s="0"/>
      <c r="ADX133" s="0"/>
      <c r="ADY133" s="0"/>
      <c r="ADZ133" s="0"/>
      <c r="AEA133" s="0"/>
      <c r="AEB133" s="0"/>
      <c r="AEC133" s="0"/>
      <c r="AED133" s="0"/>
      <c r="AEE133" s="0"/>
      <c r="AEF133" s="0"/>
      <c r="AEG133" s="0"/>
      <c r="AEH133" s="0"/>
      <c r="AEI133" s="0"/>
      <c r="AEJ133" s="0"/>
      <c r="AEK133" s="0"/>
      <c r="AEL133" s="0"/>
      <c r="AEM133" s="0"/>
      <c r="AEN133" s="0"/>
      <c r="AEO133" s="0"/>
      <c r="AEP133" s="0"/>
      <c r="AEQ133" s="0"/>
      <c r="AER133" s="0"/>
      <c r="AES133" s="0"/>
      <c r="AET133" s="0"/>
      <c r="AEU133" s="0"/>
      <c r="AEV133" s="0"/>
      <c r="AEW133" s="0"/>
      <c r="AEX133" s="0"/>
      <c r="AEY133" s="0"/>
      <c r="AEZ133" s="0"/>
      <c r="AFA133" s="0"/>
      <c r="AFB133" s="0"/>
      <c r="AFC133" s="0"/>
      <c r="AFD133" s="0"/>
      <c r="AFE133" s="0"/>
      <c r="AFF133" s="0"/>
      <c r="AFG133" s="0"/>
      <c r="AFH133" s="0"/>
      <c r="AFI133" s="0"/>
      <c r="AFJ133" s="0"/>
      <c r="AFK133" s="0"/>
      <c r="AFL133" s="0"/>
      <c r="AFM133" s="0"/>
      <c r="AFN133" s="0"/>
      <c r="AFO133" s="0"/>
      <c r="AFP133" s="0"/>
      <c r="AFQ133" s="0"/>
      <c r="AFR133" s="0"/>
      <c r="AFS133" s="0"/>
      <c r="AFT133" s="0"/>
      <c r="AFU133" s="0"/>
      <c r="AFV133" s="0"/>
      <c r="AFW133" s="0"/>
      <c r="AFX133" s="0"/>
      <c r="AFY133" s="0"/>
      <c r="AFZ133" s="0"/>
      <c r="AGA133" s="0"/>
      <c r="AGB133" s="0"/>
      <c r="AGC133" s="0"/>
      <c r="AGD133" s="0"/>
      <c r="AGE133" s="0"/>
      <c r="AGF133" s="0"/>
      <c r="AGG133" s="0"/>
      <c r="AGH133" s="0"/>
      <c r="AGI133" s="0"/>
      <c r="AGJ133" s="0"/>
      <c r="AGK133" s="0"/>
      <c r="AGL133" s="0"/>
      <c r="AGM133" s="0"/>
      <c r="AGN133" s="0"/>
      <c r="AGO133" s="0"/>
      <c r="AGP133" s="0"/>
      <c r="AGQ133" s="0"/>
      <c r="AGR133" s="0"/>
      <c r="AGS133" s="0"/>
      <c r="AGT133" s="0"/>
      <c r="AGU133" s="0"/>
      <c r="AGV133" s="0"/>
      <c r="AGW133" s="0"/>
      <c r="AGX133" s="0"/>
      <c r="AGY133" s="0"/>
      <c r="AGZ133" s="0"/>
      <c r="AHA133" s="0"/>
      <c r="AHB133" s="0"/>
      <c r="AHC133" s="0"/>
      <c r="AHD133" s="0"/>
      <c r="AHE133" s="0"/>
      <c r="AHF133" s="0"/>
      <c r="AHG133" s="0"/>
      <c r="AHH133" s="0"/>
      <c r="AHI133" s="0"/>
      <c r="AHJ133" s="0"/>
      <c r="AHK133" s="0"/>
      <c r="AHL133" s="0"/>
      <c r="AHM133" s="0"/>
      <c r="AHN133" s="0"/>
      <c r="AHO133" s="0"/>
      <c r="AHP133" s="0"/>
      <c r="AHQ133" s="0"/>
      <c r="AHR133" s="0"/>
      <c r="AHS133" s="0"/>
      <c r="AHT133" s="0"/>
      <c r="AHU133" s="0"/>
      <c r="AHV133" s="0"/>
      <c r="AHW133" s="0"/>
      <c r="AHX133" s="0"/>
      <c r="AHY133" s="0"/>
      <c r="AHZ133" s="0"/>
      <c r="AIA133" s="0"/>
      <c r="AIB133" s="0"/>
      <c r="AIC133" s="0"/>
      <c r="AID133" s="0"/>
      <c r="AIE133" s="0"/>
      <c r="AIF133" s="0"/>
      <c r="AIG133" s="0"/>
      <c r="AIH133" s="0"/>
      <c r="AII133" s="0"/>
      <c r="AIJ133" s="0"/>
      <c r="AIK133" s="0"/>
      <c r="AIL133" s="0"/>
      <c r="AIM133" s="0"/>
      <c r="AIN133" s="0"/>
      <c r="AIO133" s="0"/>
      <c r="AIP133" s="0"/>
      <c r="AIQ133" s="0"/>
      <c r="AIR133" s="0"/>
      <c r="AIS133" s="0"/>
      <c r="AIT133" s="0"/>
      <c r="AIU133" s="0"/>
      <c r="AIV133" s="0"/>
      <c r="AIW133" s="0"/>
      <c r="AIX133" s="0"/>
      <c r="AIY133" s="0"/>
      <c r="AIZ133" s="0"/>
      <c r="AJA133" s="0"/>
      <c r="AJB133" s="0"/>
      <c r="AJC133" s="0"/>
      <c r="AJD133" s="0"/>
      <c r="AJE133" s="0"/>
      <c r="AJF133" s="0"/>
      <c r="AJG133" s="0"/>
      <c r="AJH133" s="0"/>
      <c r="AJI133" s="0"/>
      <c r="AJJ133" s="0"/>
      <c r="AJK133" s="0"/>
      <c r="AJL133" s="0"/>
      <c r="AJM133" s="0"/>
      <c r="AJN133" s="0"/>
      <c r="AJO133" s="0"/>
      <c r="AJP133" s="0"/>
      <c r="AJQ133" s="0"/>
      <c r="AJR133" s="0"/>
      <c r="AJS133" s="0"/>
      <c r="AJT133" s="0"/>
      <c r="AJU133" s="0"/>
      <c r="AJV133" s="0"/>
      <c r="AJW133" s="0"/>
      <c r="AJX133" s="0"/>
      <c r="AJY133" s="0"/>
      <c r="AJZ133" s="0"/>
      <c r="AKA133" s="0"/>
      <c r="AKB133" s="0"/>
      <c r="AKC133" s="0"/>
      <c r="AKD133" s="0"/>
      <c r="AKE133" s="0"/>
      <c r="AKF133" s="0"/>
      <c r="AKG133" s="0"/>
      <c r="AKH133" s="0"/>
      <c r="AKI133" s="0"/>
      <c r="AKJ133" s="0"/>
      <c r="AKK133" s="0"/>
      <c r="AKL133" s="0"/>
      <c r="AKM133" s="0"/>
      <c r="AKN133" s="0"/>
      <c r="AKO133" s="0"/>
      <c r="AKP133" s="0"/>
      <c r="AKQ133" s="0"/>
      <c r="AKR133" s="0"/>
      <c r="AKS133" s="0"/>
      <c r="AKT133" s="0"/>
      <c r="AKU133" s="0"/>
      <c r="AKV133" s="0"/>
      <c r="AKW133" s="0"/>
      <c r="AKX133" s="0"/>
      <c r="AKY133" s="0"/>
      <c r="AKZ133" s="0"/>
      <c r="ALA133" s="0"/>
      <c r="ALB133" s="0"/>
      <c r="ALC133" s="0"/>
      <c r="ALD133" s="0"/>
      <c r="ALE133" s="0"/>
      <c r="ALF133" s="0"/>
      <c r="ALG133" s="0"/>
      <c r="ALH133" s="0"/>
      <c r="ALI133" s="0"/>
      <c r="ALJ133" s="0"/>
      <c r="ALK133" s="0"/>
      <c r="ALL133" s="0"/>
      <c r="ALM133" s="0"/>
      <c r="ALN133" s="0"/>
      <c r="ALO133" s="0"/>
      <c r="ALP133" s="0"/>
      <c r="ALQ133" s="0"/>
      <c r="ALR133" s="0"/>
      <c r="ALS133" s="0"/>
      <c r="ALT133" s="0"/>
      <c r="ALU133" s="0"/>
      <c r="ALV133" s="0"/>
      <c r="ALW133" s="0"/>
      <c r="ALX133" s="0"/>
      <c r="ALY133" s="0"/>
      <c r="ALZ133" s="0"/>
      <c r="AMA133" s="0"/>
      <c r="AMB133" s="0"/>
      <c r="AMC133" s="0"/>
      <c r="AMD133" s="0"/>
      <c r="AME133" s="0"/>
      <c r="AMF133" s="0"/>
      <c r="AMG133" s="0"/>
      <c r="AMH133" s="0"/>
      <c r="AMI133" s="0"/>
      <c r="AMJ133" s="0"/>
    </row>
    <row r="134" s="103" customFormat="true" ht="15.75" hidden="false" customHeight="false" outlineLevel="0" collapsed="false">
      <c r="A134" s="137" t="s">
        <v>5114</v>
      </c>
      <c r="B134" s="98" t="s">
        <v>5115</v>
      </c>
      <c r="C134" s="98" t="s">
        <v>166</v>
      </c>
      <c r="D134" s="98" t="s">
        <v>47</v>
      </c>
      <c r="E134" s="98" t="n">
        <v>13540</v>
      </c>
      <c r="F134" s="98" t="n">
        <v>2</v>
      </c>
      <c r="G134" s="98" t="n">
        <v>3853.5</v>
      </c>
      <c r="H134" s="98" t="n">
        <f aca="false">G134*F134</f>
        <v>7707</v>
      </c>
      <c r="I134" s="101" t="s">
        <v>5116</v>
      </c>
      <c r="J134" s="102" t="n">
        <v>7707</v>
      </c>
      <c r="K134" s="98" t="n">
        <f aca="false">H134+H135-J134-J135</f>
        <v>1000</v>
      </c>
      <c r="L134" s="98"/>
    </row>
    <row r="135" s="103" customFormat="true" ht="15.75" hidden="false" customHeight="false" outlineLevel="0" collapsed="false">
      <c r="A135" s="137"/>
      <c r="B135" s="98"/>
      <c r="C135" s="98"/>
      <c r="D135" s="98"/>
      <c r="E135" s="98"/>
      <c r="F135" s="98" t="n">
        <v>1</v>
      </c>
      <c r="G135" s="98" t="n">
        <v>5000</v>
      </c>
      <c r="H135" s="98" t="n">
        <f aca="false">G135*F135</f>
        <v>5000</v>
      </c>
      <c r="I135" s="101" t="s">
        <v>5117</v>
      </c>
      <c r="J135" s="102" t="n">
        <v>4000</v>
      </c>
      <c r="K135" s="98" t="n">
        <v>0</v>
      </c>
      <c r="L135" s="98"/>
    </row>
    <row r="136" customFormat="false" ht="15.75" hidden="false" customHeight="false" outlineLevel="0" collapsed="false">
      <c r="A136" s="136" t="s">
        <v>2045</v>
      </c>
      <c r="B136" s="35" t="s">
        <v>2046</v>
      </c>
      <c r="C136" s="35" t="s">
        <v>166</v>
      </c>
      <c r="D136" s="35" t="s">
        <v>29</v>
      </c>
      <c r="E136" s="35" t="n">
        <v>31420</v>
      </c>
      <c r="F136" s="35" t="n">
        <v>4</v>
      </c>
      <c r="G136" s="35" t="n">
        <v>4470</v>
      </c>
      <c r="H136" s="35" t="n">
        <f aca="false">G136*F136</f>
        <v>17880</v>
      </c>
      <c r="I136" s="36" t="s">
        <v>2047</v>
      </c>
      <c r="J136" s="37" t="n">
        <v>17880</v>
      </c>
      <c r="K136" s="35" t="n">
        <f aca="false">H136+H137-J136-J137</f>
        <v>0</v>
      </c>
      <c r="L136" s="35"/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0"/>
      <c r="BD136" s="0"/>
      <c r="BE136" s="0"/>
      <c r="BF136" s="0"/>
      <c r="BG136" s="0"/>
      <c r="BH136" s="0"/>
      <c r="BI136" s="0"/>
      <c r="BJ136" s="0"/>
      <c r="BK136" s="0"/>
      <c r="BL136" s="0"/>
      <c r="BM136" s="0"/>
      <c r="BN136" s="0"/>
      <c r="BO136" s="0"/>
      <c r="BP136" s="0"/>
      <c r="BQ136" s="0"/>
      <c r="BR136" s="0"/>
      <c r="BS136" s="0"/>
      <c r="BT136" s="0"/>
      <c r="BU136" s="0"/>
      <c r="BV136" s="0"/>
      <c r="BW136" s="0"/>
      <c r="BX136" s="0"/>
      <c r="BY136" s="0"/>
      <c r="BZ136" s="0"/>
      <c r="CA136" s="0"/>
      <c r="CB136" s="0"/>
      <c r="CC136" s="0"/>
      <c r="CD136" s="0"/>
      <c r="CE136" s="0"/>
      <c r="CF136" s="0"/>
      <c r="CG136" s="0"/>
      <c r="CH136" s="0"/>
      <c r="CI136" s="0"/>
      <c r="CJ136" s="0"/>
      <c r="CK136" s="0"/>
      <c r="CL136" s="0"/>
      <c r="CM136" s="0"/>
      <c r="CN136" s="0"/>
      <c r="CO136" s="0"/>
      <c r="CP136" s="0"/>
      <c r="CQ136" s="0"/>
      <c r="CR136" s="0"/>
      <c r="CS136" s="0"/>
      <c r="CT136" s="0"/>
      <c r="CU136" s="0"/>
      <c r="CV136" s="0"/>
      <c r="CW136" s="0"/>
      <c r="CX136" s="0"/>
      <c r="CY136" s="0"/>
      <c r="CZ136" s="0"/>
      <c r="DA136" s="0"/>
      <c r="DB136" s="0"/>
      <c r="DC136" s="0"/>
      <c r="DD136" s="0"/>
      <c r="DE136" s="0"/>
      <c r="DF136" s="0"/>
      <c r="DG136" s="0"/>
      <c r="DH136" s="0"/>
      <c r="DI136" s="0"/>
      <c r="DJ136" s="0"/>
      <c r="DK136" s="0"/>
      <c r="DL136" s="0"/>
      <c r="DM136" s="0"/>
      <c r="DN136" s="0"/>
      <c r="DO136" s="0"/>
      <c r="DP136" s="0"/>
      <c r="DQ136" s="0"/>
      <c r="DR136" s="0"/>
      <c r="DS136" s="0"/>
      <c r="DT136" s="0"/>
      <c r="DU136" s="0"/>
      <c r="DV136" s="0"/>
      <c r="DW136" s="0"/>
      <c r="DX136" s="0"/>
      <c r="DY136" s="0"/>
      <c r="DZ136" s="0"/>
      <c r="EA136" s="0"/>
      <c r="EB136" s="0"/>
      <c r="EC136" s="0"/>
      <c r="ED136" s="0"/>
      <c r="EE136" s="0"/>
      <c r="EF136" s="0"/>
      <c r="EG136" s="0"/>
      <c r="EH136" s="0"/>
      <c r="EI136" s="0"/>
      <c r="EJ136" s="0"/>
      <c r="EK136" s="0"/>
      <c r="EL136" s="0"/>
      <c r="EM136" s="0"/>
      <c r="EN136" s="0"/>
      <c r="EO136" s="0"/>
      <c r="EP136" s="0"/>
      <c r="EQ136" s="0"/>
      <c r="ER136" s="0"/>
      <c r="ES136" s="0"/>
      <c r="ET136" s="0"/>
      <c r="EU136" s="0"/>
      <c r="EV136" s="0"/>
      <c r="EW136" s="0"/>
      <c r="EX136" s="0"/>
      <c r="EY136" s="0"/>
      <c r="EZ136" s="0"/>
      <c r="FA136" s="0"/>
      <c r="FB136" s="0"/>
      <c r="FC136" s="0"/>
      <c r="FD136" s="0"/>
      <c r="FE136" s="0"/>
      <c r="FF136" s="0"/>
      <c r="FG136" s="0"/>
      <c r="FH136" s="0"/>
      <c r="FI136" s="0"/>
      <c r="FJ136" s="0"/>
      <c r="FK136" s="0"/>
      <c r="FL136" s="0"/>
      <c r="FM136" s="0"/>
      <c r="FN136" s="0"/>
      <c r="FO136" s="0"/>
      <c r="FP136" s="0"/>
      <c r="FQ136" s="0"/>
      <c r="FR136" s="0"/>
      <c r="FS136" s="0"/>
      <c r="FT136" s="0"/>
      <c r="FU136" s="0"/>
      <c r="FV136" s="0"/>
      <c r="FW136" s="0"/>
      <c r="FX136" s="0"/>
      <c r="FY136" s="0"/>
      <c r="FZ136" s="0"/>
      <c r="GA136" s="0"/>
      <c r="GB136" s="0"/>
      <c r="GC136" s="0"/>
      <c r="GD136" s="0"/>
      <c r="GE136" s="0"/>
      <c r="GF136" s="0"/>
      <c r="GG136" s="0"/>
      <c r="GH136" s="0"/>
      <c r="GI136" s="0"/>
      <c r="GJ136" s="0"/>
      <c r="GK136" s="0"/>
      <c r="GL136" s="0"/>
      <c r="GM136" s="0"/>
      <c r="GN136" s="0"/>
      <c r="GO136" s="0"/>
      <c r="GP136" s="0"/>
      <c r="GQ136" s="0"/>
      <c r="GR136" s="0"/>
      <c r="GS136" s="0"/>
      <c r="GT136" s="0"/>
      <c r="GU136" s="0"/>
      <c r="GV136" s="0"/>
      <c r="GW136" s="0"/>
      <c r="GX136" s="0"/>
      <c r="GY136" s="0"/>
      <c r="GZ136" s="0"/>
      <c r="HA136" s="0"/>
      <c r="HB136" s="0"/>
      <c r="HC136" s="0"/>
      <c r="HD136" s="0"/>
      <c r="HE136" s="0"/>
      <c r="HF136" s="0"/>
      <c r="HG136" s="0"/>
      <c r="HH136" s="0"/>
      <c r="HI136" s="0"/>
      <c r="HJ136" s="0"/>
      <c r="HK136" s="0"/>
      <c r="HL136" s="0"/>
      <c r="HM136" s="0"/>
      <c r="HN136" s="0"/>
      <c r="HO136" s="0"/>
      <c r="HP136" s="0"/>
      <c r="HQ136" s="0"/>
      <c r="HR136" s="0"/>
      <c r="HS136" s="0"/>
      <c r="HT136" s="0"/>
      <c r="HU136" s="0"/>
      <c r="HV136" s="0"/>
      <c r="HW136" s="0"/>
      <c r="HX136" s="0"/>
      <c r="HY136" s="0"/>
      <c r="HZ136" s="0"/>
      <c r="IA136" s="0"/>
      <c r="IB136" s="0"/>
      <c r="IC136" s="0"/>
      <c r="ID136" s="0"/>
      <c r="IE136" s="0"/>
      <c r="IF136" s="0"/>
      <c r="IG136" s="0"/>
      <c r="IH136" s="0"/>
      <c r="II136" s="0"/>
      <c r="IJ136" s="0"/>
      <c r="IK136" s="0"/>
      <c r="IL136" s="0"/>
      <c r="IM136" s="0"/>
      <c r="IN136" s="0"/>
      <c r="IO136" s="0"/>
      <c r="IP136" s="0"/>
      <c r="IQ136" s="0"/>
      <c r="IR136" s="0"/>
      <c r="IS136" s="0"/>
      <c r="IT136" s="0"/>
      <c r="IU136" s="0"/>
      <c r="IV136" s="0"/>
      <c r="IW136" s="0"/>
      <c r="IX136" s="0"/>
      <c r="IY136" s="0"/>
      <c r="IZ136" s="0"/>
      <c r="JA136" s="0"/>
      <c r="JB136" s="0"/>
      <c r="JC136" s="0"/>
      <c r="JD136" s="0"/>
      <c r="JE136" s="0"/>
      <c r="JF136" s="0"/>
      <c r="JG136" s="0"/>
      <c r="JH136" s="0"/>
      <c r="JI136" s="0"/>
      <c r="JJ136" s="0"/>
      <c r="JK136" s="0"/>
      <c r="JL136" s="0"/>
      <c r="JM136" s="0"/>
      <c r="JN136" s="0"/>
      <c r="JO136" s="0"/>
      <c r="JP136" s="0"/>
      <c r="JQ136" s="0"/>
      <c r="JR136" s="0"/>
      <c r="JS136" s="0"/>
      <c r="JT136" s="0"/>
      <c r="JU136" s="0"/>
      <c r="JV136" s="0"/>
      <c r="JW136" s="0"/>
      <c r="JX136" s="0"/>
      <c r="JY136" s="0"/>
      <c r="JZ136" s="0"/>
      <c r="KA136" s="0"/>
      <c r="KB136" s="0"/>
      <c r="KC136" s="0"/>
      <c r="KD136" s="0"/>
      <c r="KE136" s="0"/>
      <c r="KF136" s="0"/>
      <c r="KG136" s="0"/>
      <c r="KH136" s="0"/>
      <c r="KI136" s="0"/>
      <c r="KJ136" s="0"/>
      <c r="KK136" s="0"/>
      <c r="KL136" s="0"/>
      <c r="KM136" s="0"/>
      <c r="KN136" s="0"/>
      <c r="KO136" s="0"/>
      <c r="KP136" s="0"/>
      <c r="KQ136" s="0"/>
      <c r="KR136" s="0"/>
      <c r="KS136" s="0"/>
      <c r="KT136" s="0"/>
      <c r="KU136" s="0"/>
      <c r="KV136" s="0"/>
      <c r="KW136" s="0"/>
      <c r="KX136" s="0"/>
      <c r="KY136" s="0"/>
      <c r="KZ136" s="0"/>
      <c r="LA136" s="0"/>
      <c r="LB136" s="0"/>
      <c r="LC136" s="0"/>
      <c r="LD136" s="0"/>
      <c r="LE136" s="0"/>
      <c r="LF136" s="0"/>
      <c r="LG136" s="0"/>
      <c r="LH136" s="0"/>
      <c r="LI136" s="0"/>
      <c r="LJ136" s="0"/>
      <c r="LK136" s="0"/>
      <c r="LL136" s="0"/>
      <c r="LM136" s="0"/>
      <c r="LN136" s="0"/>
      <c r="LO136" s="0"/>
      <c r="LP136" s="0"/>
      <c r="LQ136" s="0"/>
      <c r="LR136" s="0"/>
      <c r="LS136" s="0"/>
      <c r="LT136" s="0"/>
      <c r="LU136" s="0"/>
      <c r="LV136" s="0"/>
      <c r="LW136" s="0"/>
      <c r="LX136" s="0"/>
      <c r="LY136" s="0"/>
      <c r="LZ136" s="0"/>
      <c r="MA136" s="0"/>
      <c r="MB136" s="0"/>
      <c r="MC136" s="0"/>
      <c r="MD136" s="0"/>
      <c r="ME136" s="0"/>
      <c r="MF136" s="0"/>
      <c r="MG136" s="0"/>
      <c r="MH136" s="0"/>
      <c r="MI136" s="0"/>
      <c r="MJ136" s="0"/>
      <c r="MK136" s="0"/>
      <c r="ML136" s="0"/>
      <c r="MM136" s="0"/>
      <c r="MN136" s="0"/>
      <c r="MO136" s="0"/>
      <c r="MP136" s="0"/>
      <c r="MQ136" s="0"/>
      <c r="MR136" s="0"/>
      <c r="MS136" s="0"/>
      <c r="MT136" s="0"/>
      <c r="MU136" s="0"/>
      <c r="MV136" s="0"/>
      <c r="MW136" s="0"/>
      <c r="MX136" s="0"/>
      <c r="MY136" s="0"/>
      <c r="MZ136" s="0"/>
      <c r="NA136" s="0"/>
      <c r="NB136" s="0"/>
      <c r="NC136" s="0"/>
      <c r="ND136" s="0"/>
      <c r="NE136" s="0"/>
      <c r="NF136" s="0"/>
      <c r="NG136" s="0"/>
      <c r="NH136" s="0"/>
      <c r="NI136" s="0"/>
      <c r="NJ136" s="0"/>
      <c r="NK136" s="0"/>
      <c r="NL136" s="0"/>
      <c r="NM136" s="0"/>
      <c r="NN136" s="0"/>
      <c r="NO136" s="0"/>
      <c r="NP136" s="0"/>
      <c r="NQ136" s="0"/>
      <c r="NR136" s="0"/>
      <c r="NS136" s="0"/>
      <c r="NT136" s="0"/>
      <c r="NU136" s="0"/>
      <c r="NV136" s="0"/>
      <c r="NW136" s="0"/>
      <c r="NX136" s="0"/>
      <c r="NY136" s="0"/>
      <c r="NZ136" s="0"/>
      <c r="OA136" s="0"/>
      <c r="OB136" s="0"/>
      <c r="OC136" s="0"/>
      <c r="OD136" s="0"/>
      <c r="OE136" s="0"/>
      <c r="OF136" s="0"/>
      <c r="OG136" s="0"/>
      <c r="OH136" s="0"/>
      <c r="OI136" s="0"/>
      <c r="OJ136" s="0"/>
      <c r="OK136" s="0"/>
      <c r="OL136" s="0"/>
      <c r="OM136" s="0"/>
      <c r="ON136" s="0"/>
      <c r="OO136" s="0"/>
      <c r="OP136" s="0"/>
      <c r="OQ136" s="0"/>
      <c r="OR136" s="0"/>
      <c r="OS136" s="0"/>
      <c r="OT136" s="0"/>
      <c r="OU136" s="0"/>
      <c r="OV136" s="0"/>
      <c r="OW136" s="0"/>
      <c r="OX136" s="0"/>
      <c r="OY136" s="0"/>
      <c r="OZ136" s="0"/>
      <c r="PA136" s="0"/>
      <c r="PB136" s="0"/>
      <c r="PC136" s="0"/>
      <c r="PD136" s="0"/>
      <c r="PE136" s="0"/>
      <c r="PF136" s="0"/>
      <c r="PG136" s="0"/>
      <c r="PH136" s="0"/>
      <c r="PI136" s="0"/>
      <c r="PJ136" s="0"/>
      <c r="PK136" s="0"/>
      <c r="PL136" s="0"/>
      <c r="PM136" s="0"/>
      <c r="PN136" s="0"/>
      <c r="PO136" s="0"/>
      <c r="PP136" s="0"/>
      <c r="PQ136" s="0"/>
      <c r="PR136" s="0"/>
      <c r="PS136" s="0"/>
      <c r="PT136" s="0"/>
      <c r="PU136" s="0"/>
      <c r="PV136" s="0"/>
      <c r="PW136" s="0"/>
      <c r="PX136" s="0"/>
      <c r="PY136" s="0"/>
      <c r="PZ136" s="0"/>
      <c r="QA136" s="0"/>
      <c r="QB136" s="0"/>
      <c r="QC136" s="0"/>
      <c r="QD136" s="0"/>
      <c r="QE136" s="0"/>
      <c r="QF136" s="0"/>
      <c r="QG136" s="0"/>
      <c r="QH136" s="0"/>
      <c r="QI136" s="0"/>
      <c r="QJ136" s="0"/>
      <c r="QK136" s="0"/>
      <c r="QL136" s="0"/>
      <c r="QM136" s="0"/>
      <c r="QN136" s="0"/>
      <c r="QO136" s="0"/>
      <c r="QP136" s="0"/>
      <c r="QQ136" s="0"/>
      <c r="QR136" s="0"/>
      <c r="QS136" s="0"/>
      <c r="QT136" s="0"/>
      <c r="QU136" s="0"/>
      <c r="QV136" s="0"/>
      <c r="QW136" s="0"/>
      <c r="QX136" s="0"/>
      <c r="QY136" s="0"/>
      <c r="QZ136" s="0"/>
      <c r="RA136" s="0"/>
      <c r="RB136" s="0"/>
      <c r="RC136" s="0"/>
      <c r="RD136" s="0"/>
      <c r="RE136" s="0"/>
      <c r="RF136" s="0"/>
      <c r="RG136" s="0"/>
      <c r="RH136" s="0"/>
      <c r="RI136" s="0"/>
      <c r="RJ136" s="0"/>
      <c r="RK136" s="0"/>
      <c r="RL136" s="0"/>
      <c r="RM136" s="0"/>
      <c r="RN136" s="0"/>
      <c r="RO136" s="0"/>
      <c r="RP136" s="0"/>
      <c r="RQ136" s="0"/>
      <c r="RR136" s="0"/>
      <c r="RS136" s="0"/>
      <c r="RT136" s="0"/>
      <c r="RU136" s="0"/>
      <c r="RV136" s="0"/>
      <c r="RW136" s="0"/>
      <c r="RX136" s="0"/>
      <c r="RY136" s="0"/>
      <c r="RZ136" s="0"/>
      <c r="SA136" s="0"/>
      <c r="SB136" s="0"/>
      <c r="SC136" s="0"/>
      <c r="SD136" s="0"/>
      <c r="SE136" s="0"/>
      <c r="SF136" s="0"/>
      <c r="SG136" s="0"/>
      <c r="SH136" s="0"/>
      <c r="SI136" s="0"/>
      <c r="SJ136" s="0"/>
      <c r="SK136" s="0"/>
      <c r="SL136" s="0"/>
      <c r="SM136" s="0"/>
      <c r="SN136" s="0"/>
      <c r="SO136" s="0"/>
      <c r="SP136" s="0"/>
      <c r="SQ136" s="0"/>
      <c r="SR136" s="0"/>
      <c r="SS136" s="0"/>
      <c r="ST136" s="0"/>
      <c r="SU136" s="0"/>
      <c r="SV136" s="0"/>
      <c r="SW136" s="0"/>
      <c r="SX136" s="0"/>
      <c r="SY136" s="0"/>
      <c r="SZ136" s="0"/>
      <c r="TA136" s="0"/>
      <c r="TB136" s="0"/>
      <c r="TC136" s="0"/>
      <c r="TD136" s="0"/>
      <c r="TE136" s="0"/>
      <c r="TF136" s="0"/>
      <c r="TG136" s="0"/>
      <c r="TH136" s="0"/>
      <c r="TI136" s="0"/>
      <c r="TJ136" s="0"/>
      <c r="TK136" s="0"/>
      <c r="TL136" s="0"/>
      <c r="TM136" s="0"/>
      <c r="TN136" s="0"/>
      <c r="TO136" s="0"/>
      <c r="TP136" s="0"/>
      <c r="TQ136" s="0"/>
      <c r="TR136" s="0"/>
      <c r="TS136" s="0"/>
      <c r="TT136" s="0"/>
      <c r="TU136" s="0"/>
      <c r="TV136" s="0"/>
      <c r="TW136" s="0"/>
      <c r="TX136" s="0"/>
      <c r="TY136" s="0"/>
      <c r="TZ136" s="0"/>
      <c r="UA136" s="0"/>
      <c r="UB136" s="0"/>
      <c r="UC136" s="0"/>
      <c r="UD136" s="0"/>
      <c r="UE136" s="0"/>
      <c r="UF136" s="0"/>
      <c r="UG136" s="0"/>
      <c r="UH136" s="0"/>
      <c r="UI136" s="0"/>
      <c r="UJ136" s="0"/>
      <c r="UK136" s="0"/>
      <c r="UL136" s="0"/>
      <c r="UM136" s="0"/>
      <c r="UN136" s="0"/>
      <c r="UO136" s="0"/>
      <c r="UP136" s="0"/>
      <c r="UQ136" s="0"/>
      <c r="UR136" s="0"/>
      <c r="US136" s="0"/>
      <c r="UT136" s="0"/>
      <c r="UU136" s="0"/>
      <c r="UV136" s="0"/>
      <c r="UW136" s="0"/>
      <c r="UX136" s="0"/>
      <c r="UY136" s="0"/>
      <c r="UZ136" s="0"/>
      <c r="VA136" s="0"/>
      <c r="VB136" s="0"/>
      <c r="VC136" s="0"/>
      <c r="VD136" s="0"/>
      <c r="VE136" s="0"/>
      <c r="VF136" s="0"/>
      <c r="VG136" s="0"/>
      <c r="VH136" s="0"/>
      <c r="VI136" s="0"/>
      <c r="VJ136" s="0"/>
      <c r="VK136" s="0"/>
      <c r="VL136" s="0"/>
      <c r="VM136" s="0"/>
      <c r="VN136" s="0"/>
      <c r="VO136" s="0"/>
      <c r="VP136" s="0"/>
      <c r="VQ136" s="0"/>
      <c r="VR136" s="0"/>
      <c r="VS136" s="0"/>
      <c r="VT136" s="0"/>
      <c r="VU136" s="0"/>
      <c r="VV136" s="0"/>
      <c r="VW136" s="0"/>
      <c r="VX136" s="0"/>
      <c r="VY136" s="0"/>
      <c r="VZ136" s="0"/>
      <c r="WA136" s="0"/>
      <c r="WB136" s="0"/>
      <c r="WC136" s="0"/>
      <c r="WD136" s="0"/>
      <c r="WE136" s="0"/>
      <c r="WF136" s="0"/>
      <c r="WG136" s="0"/>
      <c r="WH136" s="0"/>
      <c r="WI136" s="0"/>
      <c r="WJ136" s="0"/>
      <c r="WK136" s="0"/>
      <c r="WL136" s="0"/>
      <c r="WM136" s="0"/>
      <c r="WN136" s="0"/>
      <c r="WO136" s="0"/>
      <c r="WP136" s="0"/>
      <c r="WQ136" s="0"/>
      <c r="WR136" s="0"/>
      <c r="WS136" s="0"/>
      <c r="WT136" s="0"/>
      <c r="WU136" s="0"/>
      <c r="WV136" s="0"/>
      <c r="WW136" s="0"/>
      <c r="WX136" s="0"/>
      <c r="WY136" s="0"/>
      <c r="WZ136" s="0"/>
      <c r="XA136" s="0"/>
      <c r="XB136" s="0"/>
      <c r="XC136" s="0"/>
      <c r="XD136" s="0"/>
      <c r="XE136" s="0"/>
      <c r="XF136" s="0"/>
      <c r="XG136" s="0"/>
      <c r="XH136" s="0"/>
      <c r="XI136" s="0"/>
      <c r="XJ136" s="0"/>
      <c r="XK136" s="0"/>
      <c r="XL136" s="0"/>
      <c r="XM136" s="0"/>
      <c r="XN136" s="0"/>
      <c r="XO136" s="0"/>
      <c r="XP136" s="0"/>
      <c r="XQ136" s="0"/>
      <c r="XR136" s="0"/>
      <c r="XS136" s="0"/>
      <c r="XT136" s="0"/>
      <c r="XU136" s="0"/>
      <c r="XV136" s="0"/>
      <c r="XW136" s="0"/>
      <c r="XX136" s="0"/>
      <c r="XY136" s="0"/>
      <c r="XZ136" s="0"/>
      <c r="YA136" s="0"/>
      <c r="YB136" s="0"/>
      <c r="YC136" s="0"/>
      <c r="YD136" s="0"/>
      <c r="YE136" s="0"/>
      <c r="YF136" s="0"/>
      <c r="YG136" s="0"/>
      <c r="YH136" s="0"/>
      <c r="YI136" s="0"/>
      <c r="YJ136" s="0"/>
      <c r="YK136" s="0"/>
      <c r="YL136" s="0"/>
      <c r="YM136" s="0"/>
      <c r="YN136" s="0"/>
      <c r="YO136" s="0"/>
      <c r="YP136" s="0"/>
      <c r="YQ136" s="0"/>
      <c r="YR136" s="0"/>
      <c r="YS136" s="0"/>
      <c r="YT136" s="0"/>
      <c r="YU136" s="0"/>
      <c r="YV136" s="0"/>
      <c r="YW136" s="0"/>
      <c r="YX136" s="0"/>
      <c r="YY136" s="0"/>
      <c r="YZ136" s="0"/>
      <c r="ZA136" s="0"/>
      <c r="ZB136" s="0"/>
      <c r="ZC136" s="0"/>
      <c r="ZD136" s="0"/>
      <c r="ZE136" s="0"/>
      <c r="ZF136" s="0"/>
      <c r="ZG136" s="0"/>
      <c r="ZH136" s="0"/>
      <c r="ZI136" s="0"/>
      <c r="ZJ136" s="0"/>
      <c r="ZK136" s="0"/>
      <c r="ZL136" s="0"/>
      <c r="ZM136" s="0"/>
      <c r="ZN136" s="0"/>
      <c r="ZO136" s="0"/>
      <c r="ZP136" s="0"/>
      <c r="ZQ136" s="0"/>
      <c r="ZR136" s="0"/>
      <c r="ZS136" s="0"/>
      <c r="ZT136" s="0"/>
      <c r="ZU136" s="0"/>
      <c r="ZV136" s="0"/>
      <c r="ZW136" s="0"/>
      <c r="ZX136" s="0"/>
      <c r="ZY136" s="0"/>
      <c r="ZZ136" s="0"/>
      <c r="AAA136" s="0"/>
      <c r="AAB136" s="0"/>
      <c r="AAC136" s="0"/>
      <c r="AAD136" s="0"/>
      <c r="AAE136" s="0"/>
      <c r="AAF136" s="0"/>
      <c r="AAG136" s="0"/>
      <c r="AAH136" s="0"/>
      <c r="AAI136" s="0"/>
      <c r="AAJ136" s="0"/>
      <c r="AAK136" s="0"/>
      <c r="AAL136" s="0"/>
      <c r="AAM136" s="0"/>
      <c r="AAN136" s="0"/>
      <c r="AAO136" s="0"/>
      <c r="AAP136" s="0"/>
      <c r="AAQ136" s="0"/>
      <c r="AAR136" s="0"/>
      <c r="AAS136" s="0"/>
      <c r="AAT136" s="0"/>
      <c r="AAU136" s="0"/>
      <c r="AAV136" s="0"/>
      <c r="AAW136" s="0"/>
      <c r="AAX136" s="0"/>
      <c r="AAY136" s="0"/>
      <c r="AAZ136" s="0"/>
      <c r="ABA136" s="0"/>
      <c r="ABB136" s="0"/>
      <c r="ABC136" s="0"/>
      <c r="ABD136" s="0"/>
      <c r="ABE136" s="0"/>
      <c r="ABF136" s="0"/>
      <c r="ABG136" s="0"/>
      <c r="ABH136" s="0"/>
      <c r="ABI136" s="0"/>
      <c r="ABJ136" s="0"/>
      <c r="ABK136" s="0"/>
      <c r="ABL136" s="0"/>
      <c r="ABM136" s="0"/>
      <c r="ABN136" s="0"/>
      <c r="ABO136" s="0"/>
      <c r="ABP136" s="0"/>
      <c r="ABQ136" s="0"/>
      <c r="ABR136" s="0"/>
      <c r="ABS136" s="0"/>
      <c r="ABT136" s="0"/>
      <c r="ABU136" s="0"/>
      <c r="ABV136" s="0"/>
      <c r="ABW136" s="0"/>
      <c r="ABX136" s="0"/>
      <c r="ABY136" s="0"/>
      <c r="ABZ136" s="0"/>
      <c r="ACA136" s="0"/>
      <c r="ACB136" s="0"/>
      <c r="ACC136" s="0"/>
      <c r="ACD136" s="0"/>
      <c r="ACE136" s="0"/>
      <c r="ACF136" s="0"/>
      <c r="ACG136" s="0"/>
      <c r="ACH136" s="0"/>
      <c r="ACI136" s="0"/>
      <c r="ACJ136" s="0"/>
      <c r="ACK136" s="0"/>
      <c r="ACL136" s="0"/>
      <c r="ACM136" s="0"/>
      <c r="ACN136" s="0"/>
      <c r="ACO136" s="0"/>
      <c r="ACP136" s="0"/>
      <c r="ACQ136" s="0"/>
      <c r="ACR136" s="0"/>
      <c r="ACS136" s="0"/>
      <c r="ACT136" s="0"/>
      <c r="ACU136" s="0"/>
      <c r="ACV136" s="0"/>
      <c r="ACW136" s="0"/>
      <c r="ACX136" s="0"/>
      <c r="ACY136" s="0"/>
      <c r="ACZ136" s="0"/>
      <c r="ADA136" s="0"/>
      <c r="ADB136" s="0"/>
      <c r="ADC136" s="0"/>
      <c r="ADD136" s="0"/>
      <c r="ADE136" s="0"/>
      <c r="ADF136" s="0"/>
      <c r="ADG136" s="0"/>
      <c r="ADH136" s="0"/>
      <c r="ADI136" s="0"/>
      <c r="ADJ136" s="0"/>
      <c r="ADK136" s="0"/>
      <c r="ADL136" s="0"/>
      <c r="ADM136" s="0"/>
      <c r="ADN136" s="0"/>
      <c r="ADO136" s="0"/>
      <c r="ADP136" s="0"/>
      <c r="ADQ136" s="0"/>
      <c r="ADR136" s="0"/>
      <c r="ADS136" s="0"/>
      <c r="ADT136" s="0"/>
      <c r="ADU136" s="0"/>
      <c r="ADV136" s="0"/>
      <c r="ADW136" s="0"/>
      <c r="ADX136" s="0"/>
      <c r="ADY136" s="0"/>
      <c r="ADZ136" s="0"/>
      <c r="AEA136" s="0"/>
      <c r="AEB136" s="0"/>
      <c r="AEC136" s="0"/>
      <c r="AED136" s="0"/>
      <c r="AEE136" s="0"/>
      <c r="AEF136" s="0"/>
      <c r="AEG136" s="0"/>
      <c r="AEH136" s="0"/>
      <c r="AEI136" s="0"/>
      <c r="AEJ136" s="0"/>
      <c r="AEK136" s="0"/>
      <c r="AEL136" s="0"/>
      <c r="AEM136" s="0"/>
      <c r="AEN136" s="0"/>
      <c r="AEO136" s="0"/>
      <c r="AEP136" s="0"/>
      <c r="AEQ136" s="0"/>
      <c r="AER136" s="0"/>
      <c r="AES136" s="0"/>
      <c r="AET136" s="0"/>
      <c r="AEU136" s="0"/>
      <c r="AEV136" s="0"/>
      <c r="AEW136" s="0"/>
      <c r="AEX136" s="0"/>
      <c r="AEY136" s="0"/>
      <c r="AEZ136" s="0"/>
      <c r="AFA136" s="0"/>
      <c r="AFB136" s="0"/>
      <c r="AFC136" s="0"/>
      <c r="AFD136" s="0"/>
      <c r="AFE136" s="0"/>
      <c r="AFF136" s="0"/>
      <c r="AFG136" s="0"/>
      <c r="AFH136" s="0"/>
      <c r="AFI136" s="0"/>
      <c r="AFJ136" s="0"/>
      <c r="AFK136" s="0"/>
      <c r="AFL136" s="0"/>
      <c r="AFM136" s="0"/>
      <c r="AFN136" s="0"/>
      <c r="AFO136" s="0"/>
      <c r="AFP136" s="0"/>
      <c r="AFQ136" s="0"/>
      <c r="AFR136" s="0"/>
      <c r="AFS136" s="0"/>
      <c r="AFT136" s="0"/>
      <c r="AFU136" s="0"/>
      <c r="AFV136" s="0"/>
      <c r="AFW136" s="0"/>
      <c r="AFX136" s="0"/>
      <c r="AFY136" s="0"/>
      <c r="AFZ136" s="0"/>
      <c r="AGA136" s="0"/>
      <c r="AGB136" s="0"/>
      <c r="AGC136" s="0"/>
      <c r="AGD136" s="0"/>
      <c r="AGE136" s="0"/>
      <c r="AGF136" s="0"/>
      <c r="AGG136" s="0"/>
      <c r="AGH136" s="0"/>
      <c r="AGI136" s="0"/>
      <c r="AGJ136" s="0"/>
      <c r="AGK136" s="0"/>
      <c r="AGL136" s="0"/>
      <c r="AGM136" s="0"/>
      <c r="AGN136" s="0"/>
      <c r="AGO136" s="0"/>
      <c r="AGP136" s="0"/>
      <c r="AGQ136" s="0"/>
      <c r="AGR136" s="0"/>
      <c r="AGS136" s="0"/>
      <c r="AGT136" s="0"/>
      <c r="AGU136" s="0"/>
      <c r="AGV136" s="0"/>
      <c r="AGW136" s="0"/>
      <c r="AGX136" s="0"/>
      <c r="AGY136" s="0"/>
      <c r="AGZ136" s="0"/>
      <c r="AHA136" s="0"/>
      <c r="AHB136" s="0"/>
      <c r="AHC136" s="0"/>
      <c r="AHD136" s="0"/>
      <c r="AHE136" s="0"/>
      <c r="AHF136" s="0"/>
      <c r="AHG136" s="0"/>
      <c r="AHH136" s="0"/>
      <c r="AHI136" s="0"/>
      <c r="AHJ136" s="0"/>
      <c r="AHK136" s="0"/>
      <c r="AHL136" s="0"/>
      <c r="AHM136" s="0"/>
      <c r="AHN136" s="0"/>
      <c r="AHO136" s="0"/>
      <c r="AHP136" s="0"/>
      <c r="AHQ136" s="0"/>
      <c r="AHR136" s="0"/>
      <c r="AHS136" s="0"/>
      <c r="AHT136" s="0"/>
      <c r="AHU136" s="0"/>
      <c r="AHV136" s="0"/>
      <c r="AHW136" s="0"/>
      <c r="AHX136" s="0"/>
      <c r="AHY136" s="0"/>
      <c r="AHZ136" s="0"/>
      <c r="AIA136" s="0"/>
      <c r="AIB136" s="0"/>
      <c r="AIC136" s="0"/>
      <c r="AID136" s="0"/>
      <c r="AIE136" s="0"/>
      <c r="AIF136" s="0"/>
      <c r="AIG136" s="0"/>
      <c r="AIH136" s="0"/>
      <c r="AII136" s="0"/>
      <c r="AIJ136" s="0"/>
      <c r="AIK136" s="0"/>
      <c r="AIL136" s="0"/>
      <c r="AIM136" s="0"/>
      <c r="AIN136" s="0"/>
      <c r="AIO136" s="0"/>
      <c r="AIP136" s="0"/>
      <c r="AIQ136" s="0"/>
      <c r="AIR136" s="0"/>
      <c r="AIS136" s="0"/>
      <c r="AIT136" s="0"/>
      <c r="AIU136" s="0"/>
      <c r="AIV136" s="0"/>
      <c r="AIW136" s="0"/>
      <c r="AIX136" s="0"/>
      <c r="AIY136" s="0"/>
      <c r="AIZ136" s="0"/>
      <c r="AJA136" s="0"/>
      <c r="AJB136" s="0"/>
      <c r="AJC136" s="0"/>
      <c r="AJD136" s="0"/>
      <c r="AJE136" s="0"/>
      <c r="AJF136" s="0"/>
      <c r="AJG136" s="0"/>
      <c r="AJH136" s="0"/>
      <c r="AJI136" s="0"/>
      <c r="AJJ136" s="0"/>
      <c r="AJK136" s="0"/>
      <c r="AJL136" s="0"/>
      <c r="AJM136" s="0"/>
      <c r="AJN136" s="0"/>
      <c r="AJO136" s="0"/>
      <c r="AJP136" s="0"/>
      <c r="AJQ136" s="0"/>
      <c r="AJR136" s="0"/>
      <c r="AJS136" s="0"/>
      <c r="AJT136" s="0"/>
      <c r="AJU136" s="0"/>
      <c r="AJV136" s="0"/>
      <c r="AJW136" s="0"/>
      <c r="AJX136" s="0"/>
      <c r="AJY136" s="0"/>
      <c r="AJZ136" s="0"/>
      <c r="AKA136" s="0"/>
      <c r="AKB136" s="0"/>
      <c r="AKC136" s="0"/>
      <c r="AKD136" s="0"/>
      <c r="AKE136" s="0"/>
      <c r="AKF136" s="0"/>
      <c r="AKG136" s="0"/>
      <c r="AKH136" s="0"/>
      <c r="AKI136" s="0"/>
      <c r="AKJ136" s="0"/>
      <c r="AKK136" s="0"/>
      <c r="AKL136" s="0"/>
      <c r="AKM136" s="0"/>
      <c r="AKN136" s="0"/>
      <c r="AKO136" s="0"/>
      <c r="AKP136" s="0"/>
      <c r="AKQ136" s="0"/>
      <c r="AKR136" s="0"/>
      <c r="AKS136" s="0"/>
      <c r="AKT136" s="0"/>
      <c r="AKU136" s="0"/>
      <c r="AKV136" s="0"/>
      <c r="AKW136" s="0"/>
      <c r="AKX136" s="0"/>
      <c r="AKY136" s="0"/>
      <c r="AKZ136" s="0"/>
      <c r="ALA136" s="0"/>
      <c r="ALB136" s="0"/>
      <c r="ALC136" s="0"/>
      <c r="ALD136" s="0"/>
      <c r="ALE136" s="0"/>
      <c r="ALF136" s="0"/>
      <c r="ALG136" s="0"/>
      <c r="ALH136" s="0"/>
      <c r="ALI136" s="0"/>
      <c r="ALJ136" s="0"/>
      <c r="ALK136" s="0"/>
      <c r="ALL136" s="0"/>
      <c r="ALM136" s="0"/>
      <c r="ALN136" s="0"/>
      <c r="ALO136" s="0"/>
      <c r="ALP136" s="0"/>
      <c r="ALQ136" s="0"/>
      <c r="ALR136" s="0"/>
      <c r="ALS136" s="0"/>
      <c r="ALT136" s="0"/>
      <c r="ALU136" s="0"/>
      <c r="ALV136" s="0"/>
      <c r="ALW136" s="0"/>
      <c r="ALX136" s="0"/>
      <c r="ALY136" s="0"/>
      <c r="ALZ136" s="0"/>
      <c r="AMA136" s="0"/>
      <c r="AMB136" s="0"/>
      <c r="AMC136" s="0"/>
      <c r="AMD136" s="0"/>
      <c r="AME136" s="0"/>
      <c r="AMF136" s="0"/>
      <c r="AMG136" s="0"/>
      <c r="AMH136" s="0"/>
      <c r="AMI136" s="0"/>
      <c r="AMJ136" s="0"/>
    </row>
    <row r="137" customFormat="false" ht="15.75" hidden="false" customHeight="false" outlineLevel="0" collapsed="false">
      <c r="A137" s="136"/>
      <c r="B137" s="35"/>
      <c r="C137" s="35"/>
      <c r="D137" s="35"/>
      <c r="E137" s="35"/>
      <c r="F137" s="35" t="n">
        <v>1</v>
      </c>
      <c r="G137" s="35" t="n">
        <v>6000</v>
      </c>
      <c r="H137" s="35" t="n">
        <f aca="false">(G137*F137)+600+1100</f>
        <v>7700</v>
      </c>
      <c r="I137" s="36" t="s">
        <v>2048</v>
      </c>
      <c r="J137" s="37" t="n">
        <v>7700</v>
      </c>
      <c r="K137" s="35" t="n">
        <v>0</v>
      </c>
      <c r="L137" s="35"/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0"/>
      <c r="BD137" s="0"/>
      <c r="BE137" s="0"/>
      <c r="BF137" s="0"/>
      <c r="BG137" s="0"/>
      <c r="BH137" s="0"/>
      <c r="BI137" s="0"/>
      <c r="BJ137" s="0"/>
      <c r="BK137" s="0"/>
      <c r="BL137" s="0"/>
      <c r="BM137" s="0"/>
      <c r="BN137" s="0"/>
      <c r="BO137" s="0"/>
      <c r="BP137" s="0"/>
      <c r="BQ137" s="0"/>
      <c r="BR137" s="0"/>
      <c r="BS137" s="0"/>
      <c r="BT137" s="0"/>
      <c r="BU137" s="0"/>
      <c r="BV137" s="0"/>
      <c r="BW137" s="0"/>
      <c r="BX137" s="0"/>
      <c r="BY137" s="0"/>
      <c r="BZ137" s="0"/>
      <c r="CA137" s="0"/>
      <c r="CB137" s="0"/>
      <c r="CC137" s="0"/>
      <c r="CD137" s="0"/>
      <c r="CE137" s="0"/>
      <c r="CF137" s="0"/>
      <c r="CG137" s="0"/>
      <c r="CH137" s="0"/>
      <c r="CI137" s="0"/>
      <c r="CJ137" s="0"/>
      <c r="CK137" s="0"/>
      <c r="CL137" s="0"/>
      <c r="CM137" s="0"/>
      <c r="CN137" s="0"/>
      <c r="CO137" s="0"/>
      <c r="CP137" s="0"/>
      <c r="CQ137" s="0"/>
      <c r="CR137" s="0"/>
      <c r="CS137" s="0"/>
      <c r="CT137" s="0"/>
      <c r="CU137" s="0"/>
      <c r="CV137" s="0"/>
      <c r="CW137" s="0"/>
      <c r="CX137" s="0"/>
      <c r="CY137" s="0"/>
      <c r="CZ137" s="0"/>
      <c r="DA137" s="0"/>
      <c r="DB137" s="0"/>
      <c r="DC137" s="0"/>
      <c r="DD137" s="0"/>
      <c r="DE137" s="0"/>
      <c r="DF137" s="0"/>
      <c r="DG137" s="0"/>
      <c r="DH137" s="0"/>
      <c r="DI137" s="0"/>
      <c r="DJ137" s="0"/>
      <c r="DK137" s="0"/>
      <c r="DL137" s="0"/>
      <c r="DM137" s="0"/>
      <c r="DN137" s="0"/>
      <c r="DO137" s="0"/>
      <c r="DP137" s="0"/>
      <c r="DQ137" s="0"/>
      <c r="DR137" s="0"/>
      <c r="DS137" s="0"/>
      <c r="DT137" s="0"/>
      <c r="DU137" s="0"/>
      <c r="DV137" s="0"/>
      <c r="DW137" s="0"/>
      <c r="DX137" s="0"/>
      <c r="DY137" s="0"/>
      <c r="DZ137" s="0"/>
      <c r="EA137" s="0"/>
      <c r="EB137" s="0"/>
      <c r="EC137" s="0"/>
      <c r="ED137" s="0"/>
      <c r="EE137" s="0"/>
      <c r="EF137" s="0"/>
      <c r="EG137" s="0"/>
      <c r="EH137" s="0"/>
      <c r="EI137" s="0"/>
      <c r="EJ137" s="0"/>
      <c r="EK137" s="0"/>
      <c r="EL137" s="0"/>
      <c r="EM137" s="0"/>
      <c r="EN137" s="0"/>
      <c r="EO137" s="0"/>
      <c r="EP137" s="0"/>
      <c r="EQ137" s="0"/>
      <c r="ER137" s="0"/>
      <c r="ES137" s="0"/>
      <c r="ET137" s="0"/>
      <c r="EU137" s="0"/>
      <c r="EV137" s="0"/>
      <c r="EW137" s="0"/>
      <c r="EX137" s="0"/>
      <c r="EY137" s="0"/>
      <c r="EZ137" s="0"/>
      <c r="FA137" s="0"/>
      <c r="FB137" s="0"/>
      <c r="FC137" s="0"/>
      <c r="FD137" s="0"/>
      <c r="FE137" s="0"/>
      <c r="FF137" s="0"/>
      <c r="FG137" s="0"/>
      <c r="FH137" s="0"/>
      <c r="FI137" s="0"/>
      <c r="FJ137" s="0"/>
      <c r="FK137" s="0"/>
      <c r="FL137" s="0"/>
      <c r="FM137" s="0"/>
      <c r="FN137" s="0"/>
      <c r="FO137" s="0"/>
      <c r="FP137" s="0"/>
      <c r="FQ137" s="0"/>
      <c r="FR137" s="0"/>
      <c r="FS137" s="0"/>
      <c r="FT137" s="0"/>
      <c r="FU137" s="0"/>
      <c r="FV137" s="0"/>
      <c r="FW137" s="0"/>
      <c r="FX137" s="0"/>
      <c r="FY137" s="0"/>
      <c r="FZ137" s="0"/>
      <c r="GA137" s="0"/>
      <c r="GB137" s="0"/>
      <c r="GC137" s="0"/>
      <c r="GD137" s="0"/>
      <c r="GE137" s="0"/>
      <c r="GF137" s="0"/>
      <c r="GG137" s="0"/>
      <c r="GH137" s="0"/>
      <c r="GI137" s="0"/>
      <c r="GJ137" s="0"/>
      <c r="GK137" s="0"/>
      <c r="GL137" s="0"/>
      <c r="GM137" s="0"/>
      <c r="GN137" s="0"/>
      <c r="GO137" s="0"/>
      <c r="GP137" s="0"/>
      <c r="GQ137" s="0"/>
      <c r="GR137" s="0"/>
      <c r="GS137" s="0"/>
      <c r="GT137" s="0"/>
      <c r="GU137" s="0"/>
      <c r="GV137" s="0"/>
      <c r="GW137" s="0"/>
      <c r="GX137" s="0"/>
      <c r="GY137" s="0"/>
      <c r="GZ137" s="0"/>
      <c r="HA137" s="0"/>
      <c r="HB137" s="0"/>
      <c r="HC137" s="0"/>
      <c r="HD137" s="0"/>
      <c r="HE137" s="0"/>
      <c r="HF137" s="0"/>
      <c r="HG137" s="0"/>
      <c r="HH137" s="0"/>
      <c r="HI137" s="0"/>
      <c r="HJ137" s="0"/>
      <c r="HK137" s="0"/>
      <c r="HL137" s="0"/>
      <c r="HM137" s="0"/>
      <c r="HN137" s="0"/>
      <c r="HO137" s="0"/>
      <c r="HP137" s="0"/>
      <c r="HQ137" s="0"/>
      <c r="HR137" s="0"/>
      <c r="HS137" s="0"/>
      <c r="HT137" s="0"/>
      <c r="HU137" s="0"/>
      <c r="HV137" s="0"/>
      <c r="HW137" s="0"/>
      <c r="HX137" s="0"/>
      <c r="HY137" s="0"/>
      <c r="HZ137" s="0"/>
      <c r="IA137" s="0"/>
      <c r="IB137" s="0"/>
      <c r="IC137" s="0"/>
      <c r="ID137" s="0"/>
      <c r="IE137" s="0"/>
      <c r="IF137" s="0"/>
      <c r="IG137" s="0"/>
      <c r="IH137" s="0"/>
      <c r="II137" s="0"/>
      <c r="IJ137" s="0"/>
      <c r="IK137" s="0"/>
      <c r="IL137" s="0"/>
      <c r="IM137" s="0"/>
      <c r="IN137" s="0"/>
      <c r="IO137" s="0"/>
      <c r="IP137" s="0"/>
      <c r="IQ137" s="0"/>
      <c r="IR137" s="0"/>
      <c r="IS137" s="0"/>
      <c r="IT137" s="0"/>
      <c r="IU137" s="0"/>
      <c r="IV137" s="0"/>
      <c r="IW137" s="0"/>
      <c r="IX137" s="0"/>
      <c r="IY137" s="0"/>
      <c r="IZ137" s="0"/>
      <c r="JA137" s="0"/>
      <c r="JB137" s="0"/>
      <c r="JC137" s="0"/>
      <c r="JD137" s="0"/>
      <c r="JE137" s="0"/>
      <c r="JF137" s="0"/>
      <c r="JG137" s="0"/>
      <c r="JH137" s="0"/>
      <c r="JI137" s="0"/>
      <c r="JJ137" s="0"/>
      <c r="JK137" s="0"/>
      <c r="JL137" s="0"/>
      <c r="JM137" s="0"/>
      <c r="JN137" s="0"/>
      <c r="JO137" s="0"/>
      <c r="JP137" s="0"/>
      <c r="JQ137" s="0"/>
      <c r="JR137" s="0"/>
      <c r="JS137" s="0"/>
      <c r="JT137" s="0"/>
      <c r="JU137" s="0"/>
      <c r="JV137" s="0"/>
      <c r="JW137" s="0"/>
      <c r="JX137" s="0"/>
      <c r="JY137" s="0"/>
      <c r="JZ137" s="0"/>
      <c r="KA137" s="0"/>
      <c r="KB137" s="0"/>
      <c r="KC137" s="0"/>
      <c r="KD137" s="0"/>
      <c r="KE137" s="0"/>
      <c r="KF137" s="0"/>
      <c r="KG137" s="0"/>
      <c r="KH137" s="0"/>
      <c r="KI137" s="0"/>
      <c r="KJ137" s="0"/>
      <c r="KK137" s="0"/>
      <c r="KL137" s="0"/>
      <c r="KM137" s="0"/>
      <c r="KN137" s="0"/>
      <c r="KO137" s="0"/>
      <c r="KP137" s="0"/>
      <c r="KQ137" s="0"/>
      <c r="KR137" s="0"/>
      <c r="KS137" s="0"/>
      <c r="KT137" s="0"/>
      <c r="KU137" s="0"/>
      <c r="KV137" s="0"/>
      <c r="KW137" s="0"/>
      <c r="KX137" s="0"/>
      <c r="KY137" s="0"/>
      <c r="KZ137" s="0"/>
      <c r="LA137" s="0"/>
      <c r="LB137" s="0"/>
      <c r="LC137" s="0"/>
      <c r="LD137" s="0"/>
      <c r="LE137" s="0"/>
      <c r="LF137" s="0"/>
      <c r="LG137" s="0"/>
      <c r="LH137" s="0"/>
      <c r="LI137" s="0"/>
      <c r="LJ137" s="0"/>
      <c r="LK137" s="0"/>
      <c r="LL137" s="0"/>
      <c r="LM137" s="0"/>
      <c r="LN137" s="0"/>
      <c r="LO137" s="0"/>
      <c r="LP137" s="0"/>
      <c r="LQ137" s="0"/>
      <c r="LR137" s="0"/>
      <c r="LS137" s="0"/>
      <c r="LT137" s="0"/>
      <c r="LU137" s="0"/>
      <c r="LV137" s="0"/>
      <c r="LW137" s="0"/>
      <c r="LX137" s="0"/>
      <c r="LY137" s="0"/>
      <c r="LZ137" s="0"/>
      <c r="MA137" s="0"/>
      <c r="MB137" s="0"/>
      <c r="MC137" s="0"/>
      <c r="MD137" s="0"/>
      <c r="ME137" s="0"/>
      <c r="MF137" s="0"/>
      <c r="MG137" s="0"/>
      <c r="MH137" s="0"/>
      <c r="MI137" s="0"/>
      <c r="MJ137" s="0"/>
      <c r="MK137" s="0"/>
      <c r="ML137" s="0"/>
      <c r="MM137" s="0"/>
      <c r="MN137" s="0"/>
      <c r="MO137" s="0"/>
      <c r="MP137" s="0"/>
      <c r="MQ137" s="0"/>
      <c r="MR137" s="0"/>
      <c r="MS137" s="0"/>
      <c r="MT137" s="0"/>
      <c r="MU137" s="0"/>
      <c r="MV137" s="0"/>
      <c r="MW137" s="0"/>
      <c r="MX137" s="0"/>
      <c r="MY137" s="0"/>
      <c r="MZ137" s="0"/>
      <c r="NA137" s="0"/>
      <c r="NB137" s="0"/>
      <c r="NC137" s="0"/>
      <c r="ND137" s="0"/>
      <c r="NE137" s="0"/>
      <c r="NF137" s="0"/>
      <c r="NG137" s="0"/>
      <c r="NH137" s="0"/>
      <c r="NI137" s="0"/>
      <c r="NJ137" s="0"/>
      <c r="NK137" s="0"/>
      <c r="NL137" s="0"/>
      <c r="NM137" s="0"/>
      <c r="NN137" s="0"/>
      <c r="NO137" s="0"/>
      <c r="NP137" s="0"/>
      <c r="NQ137" s="0"/>
      <c r="NR137" s="0"/>
      <c r="NS137" s="0"/>
      <c r="NT137" s="0"/>
      <c r="NU137" s="0"/>
      <c r="NV137" s="0"/>
      <c r="NW137" s="0"/>
      <c r="NX137" s="0"/>
      <c r="NY137" s="0"/>
      <c r="NZ137" s="0"/>
      <c r="OA137" s="0"/>
      <c r="OB137" s="0"/>
      <c r="OC137" s="0"/>
      <c r="OD137" s="0"/>
      <c r="OE137" s="0"/>
      <c r="OF137" s="0"/>
      <c r="OG137" s="0"/>
      <c r="OH137" s="0"/>
      <c r="OI137" s="0"/>
      <c r="OJ137" s="0"/>
      <c r="OK137" s="0"/>
      <c r="OL137" s="0"/>
      <c r="OM137" s="0"/>
      <c r="ON137" s="0"/>
      <c r="OO137" s="0"/>
      <c r="OP137" s="0"/>
      <c r="OQ137" s="0"/>
      <c r="OR137" s="0"/>
      <c r="OS137" s="0"/>
      <c r="OT137" s="0"/>
      <c r="OU137" s="0"/>
      <c r="OV137" s="0"/>
      <c r="OW137" s="0"/>
      <c r="OX137" s="0"/>
      <c r="OY137" s="0"/>
      <c r="OZ137" s="0"/>
      <c r="PA137" s="0"/>
      <c r="PB137" s="0"/>
      <c r="PC137" s="0"/>
      <c r="PD137" s="0"/>
      <c r="PE137" s="0"/>
      <c r="PF137" s="0"/>
      <c r="PG137" s="0"/>
      <c r="PH137" s="0"/>
      <c r="PI137" s="0"/>
      <c r="PJ137" s="0"/>
      <c r="PK137" s="0"/>
      <c r="PL137" s="0"/>
      <c r="PM137" s="0"/>
      <c r="PN137" s="0"/>
      <c r="PO137" s="0"/>
      <c r="PP137" s="0"/>
      <c r="PQ137" s="0"/>
      <c r="PR137" s="0"/>
      <c r="PS137" s="0"/>
      <c r="PT137" s="0"/>
      <c r="PU137" s="0"/>
      <c r="PV137" s="0"/>
      <c r="PW137" s="0"/>
      <c r="PX137" s="0"/>
      <c r="PY137" s="0"/>
      <c r="PZ137" s="0"/>
      <c r="QA137" s="0"/>
      <c r="QB137" s="0"/>
      <c r="QC137" s="0"/>
      <c r="QD137" s="0"/>
      <c r="QE137" s="0"/>
      <c r="QF137" s="0"/>
      <c r="QG137" s="0"/>
      <c r="QH137" s="0"/>
      <c r="QI137" s="0"/>
      <c r="QJ137" s="0"/>
      <c r="QK137" s="0"/>
      <c r="QL137" s="0"/>
      <c r="QM137" s="0"/>
      <c r="QN137" s="0"/>
      <c r="QO137" s="0"/>
      <c r="QP137" s="0"/>
      <c r="QQ137" s="0"/>
      <c r="QR137" s="0"/>
      <c r="QS137" s="0"/>
      <c r="QT137" s="0"/>
      <c r="QU137" s="0"/>
      <c r="QV137" s="0"/>
      <c r="QW137" s="0"/>
      <c r="QX137" s="0"/>
      <c r="QY137" s="0"/>
      <c r="QZ137" s="0"/>
      <c r="RA137" s="0"/>
      <c r="RB137" s="0"/>
      <c r="RC137" s="0"/>
      <c r="RD137" s="0"/>
      <c r="RE137" s="0"/>
      <c r="RF137" s="0"/>
      <c r="RG137" s="0"/>
      <c r="RH137" s="0"/>
      <c r="RI137" s="0"/>
      <c r="RJ137" s="0"/>
      <c r="RK137" s="0"/>
      <c r="RL137" s="0"/>
      <c r="RM137" s="0"/>
      <c r="RN137" s="0"/>
      <c r="RO137" s="0"/>
      <c r="RP137" s="0"/>
      <c r="RQ137" s="0"/>
      <c r="RR137" s="0"/>
      <c r="RS137" s="0"/>
      <c r="RT137" s="0"/>
      <c r="RU137" s="0"/>
      <c r="RV137" s="0"/>
      <c r="RW137" s="0"/>
      <c r="RX137" s="0"/>
      <c r="RY137" s="0"/>
      <c r="RZ137" s="0"/>
      <c r="SA137" s="0"/>
      <c r="SB137" s="0"/>
      <c r="SC137" s="0"/>
      <c r="SD137" s="0"/>
      <c r="SE137" s="0"/>
      <c r="SF137" s="0"/>
      <c r="SG137" s="0"/>
      <c r="SH137" s="0"/>
      <c r="SI137" s="0"/>
      <c r="SJ137" s="0"/>
      <c r="SK137" s="0"/>
      <c r="SL137" s="0"/>
      <c r="SM137" s="0"/>
      <c r="SN137" s="0"/>
      <c r="SO137" s="0"/>
      <c r="SP137" s="0"/>
      <c r="SQ137" s="0"/>
      <c r="SR137" s="0"/>
      <c r="SS137" s="0"/>
      <c r="ST137" s="0"/>
      <c r="SU137" s="0"/>
      <c r="SV137" s="0"/>
      <c r="SW137" s="0"/>
      <c r="SX137" s="0"/>
      <c r="SY137" s="0"/>
      <c r="SZ137" s="0"/>
      <c r="TA137" s="0"/>
      <c r="TB137" s="0"/>
      <c r="TC137" s="0"/>
      <c r="TD137" s="0"/>
      <c r="TE137" s="0"/>
      <c r="TF137" s="0"/>
      <c r="TG137" s="0"/>
      <c r="TH137" s="0"/>
      <c r="TI137" s="0"/>
      <c r="TJ137" s="0"/>
      <c r="TK137" s="0"/>
      <c r="TL137" s="0"/>
      <c r="TM137" s="0"/>
      <c r="TN137" s="0"/>
      <c r="TO137" s="0"/>
      <c r="TP137" s="0"/>
      <c r="TQ137" s="0"/>
      <c r="TR137" s="0"/>
      <c r="TS137" s="0"/>
      <c r="TT137" s="0"/>
      <c r="TU137" s="0"/>
      <c r="TV137" s="0"/>
      <c r="TW137" s="0"/>
      <c r="TX137" s="0"/>
      <c r="TY137" s="0"/>
      <c r="TZ137" s="0"/>
      <c r="UA137" s="0"/>
      <c r="UB137" s="0"/>
      <c r="UC137" s="0"/>
      <c r="UD137" s="0"/>
      <c r="UE137" s="0"/>
      <c r="UF137" s="0"/>
      <c r="UG137" s="0"/>
      <c r="UH137" s="0"/>
      <c r="UI137" s="0"/>
      <c r="UJ137" s="0"/>
      <c r="UK137" s="0"/>
      <c r="UL137" s="0"/>
      <c r="UM137" s="0"/>
      <c r="UN137" s="0"/>
      <c r="UO137" s="0"/>
      <c r="UP137" s="0"/>
      <c r="UQ137" s="0"/>
      <c r="UR137" s="0"/>
      <c r="US137" s="0"/>
      <c r="UT137" s="0"/>
      <c r="UU137" s="0"/>
      <c r="UV137" s="0"/>
      <c r="UW137" s="0"/>
      <c r="UX137" s="0"/>
      <c r="UY137" s="0"/>
      <c r="UZ137" s="0"/>
      <c r="VA137" s="0"/>
      <c r="VB137" s="0"/>
      <c r="VC137" s="0"/>
      <c r="VD137" s="0"/>
      <c r="VE137" s="0"/>
      <c r="VF137" s="0"/>
      <c r="VG137" s="0"/>
      <c r="VH137" s="0"/>
      <c r="VI137" s="0"/>
      <c r="VJ137" s="0"/>
      <c r="VK137" s="0"/>
      <c r="VL137" s="0"/>
      <c r="VM137" s="0"/>
      <c r="VN137" s="0"/>
      <c r="VO137" s="0"/>
      <c r="VP137" s="0"/>
      <c r="VQ137" s="0"/>
      <c r="VR137" s="0"/>
      <c r="VS137" s="0"/>
      <c r="VT137" s="0"/>
      <c r="VU137" s="0"/>
      <c r="VV137" s="0"/>
      <c r="VW137" s="0"/>
      <c r="VX137" s="0"/>
      <c r="VY137" s="0"/>
      <c r="VZ137" s="0"/>
      <c r="WA137" s="0"/>
      <c r="WB137" s="0"/>
      <c r="WC137" s="0"/>
      <c r="WD137" s="0"/>
      <c r="WE137" s="0"/>
      <c r="WF137" s="0"/>
      <c r="WG137" s="0"/>
      <c r="WH137" s="0"/>
      <c r="WI137" s="0"/>
      <c r="WJ137" s="0"/>
      <c r="WK137" s="0"/>
      <c r="WL137" s="0"/>
      <c r="WM137" s="0"/>
      <c r="WN137" s="0"/>
      <c r="WO137" s="0"/>
      <c r="WP137" s="0"/>
      <c r="WQ137" s="0"/>
      <c r="WR137" s="0"/>
      <c r="WS137" s="0"/>
      <c r="WT137" s="0"/>
      <c r="WU137" s="0"/>
      <c r="WV137" s="0"/>
      <c r="WW137" s="0"/>
      <c r="WX137" s="0"/>
      <c r="WY137" s="0"/>
      <c r="WZ137" s="0"/>
      <c r="XA137" s="0"/>
      <c r="XB137" s="0"/>
      <c r="XC137" s="0"/>
      <c r="XD137" s="0"/>
      <c r="XE137" s="0"/>
      <c r="XF137" s="0"/>
      <c r="XG137" s="0"/>
      <c r="XH137" s="0"/>
      <c r="XI137" s="0"/>
      <c r="XJ137" s="0"/>
      <c r="XK137" s="0"/>
      <c r="XL137" s="0"/>
      <c r="XM137" s="0"/>
      <c r="XN137" s="0"/>
      <c r="XO137" s="0"/>
      <c r="XP137" s="0"/>
      <c r="XQ137" s="0"/>
      <c r="XR137" s="0"/>
      <c r="XS137" s="0"/>
      <c r="XT137" s="0"/>
      <c r="XU137" s="0"/>
      <c r="XV137" s="0"/>
      <c r="XW137" s="0"/>
      <c r="XX137" s="0"/>
      <c r="XY137" s="0"/>
      <c r="XZ137" s="0"/>
      <c r="YA137" s="0"/>
      <c r="YB137" s="0"/>
      <c r="YC137" s="0"/>
      <c r="YD137" s="0"/>
      <c r="YE137" s="0"/>
      <c r="YF137" s="0"/>
      <c r="YG137" s="0"/>
      <c r="YH137" s="0"/>
      <c r="YI137" s="0"/>
      <c r="YJ137" s="0"/>
      <c r="YK137" s="0"/>
      <c r="YL137" s="0"/>
      <c r="YM137" s="0"/>
      <c r="YN137" s="0"/>
      <c r="YO137" s="0"/>
      <c r="YP137" s="0"/>
      <c r="YQ137" s="0"/>
      <c r="YR137" s="0"/>
      <c r="YS137" s="0"/>
      <c r="YT137" s="0"/>
      <c r="YU137" s="0"/>
      <c r="YV137" s="0"/>
      <c r="YW137" s="0"/>
      <c r="YX137" s="0"/>
      <c r="YY137" s="0"/>
      <c r="YZ137" s="0"/>
      <c r="ZA137" s="0"/>
      <c r="ZB137" s="0"/>
      <c r="ZC137" s="0"/>
      <c r="ZD137" s="0"/>
      <c r="ZE137" s="0"/>
      <c r="ZF137" s="0"/>
      <c r="ZG137" s="0"/>
      <c r="ZH137" s="0"/>
      <c r="ZI137" s="0"/>
      <c r="ZJ137" s="0"/>
      <c r="ZK137" s="0"/>
      <c r="ZL137" s="0"/>
      <c r="ZM137" s="0"/>
      <c r="ZN137" s="0"/>
      <c r="ZO137" s="0"/>
      <c r="ZP137" s="0"/>
      <c r="ZQ137" s="0"/>
      <c r="ZR137" s="0"/>
      <c r="ZS137" s="0"/>
      <c r="ZT137" s="0"/>
      <c r="ZU137" s="0"/>
      <c r="ZV137" s="0"/>
      <c r="ZW137" s="0"/>
      <c r="ZX137" s="0"/>
      <c r="ZY137" s="0"/>
      <c r="ZZ137" s="0"/>
      <c r="AAA137" s="0"/>
      <c r="AAB137" s="0"/>
      <c r="AAC137" s="0"/>
      <c r="AAD137" s="0"/>
      <c r="AAE137" s="0"/>
      <c r="AAF137" s="0"/>
      <c r="AAG137" s="0"/>
      <c r="AAH137" s="0"/>
      <c r="AAI137" s="0"/>
      <c r="AAJ137" s="0"/>
      <c r="AAK137" s="0"/>
      <c r="AAL137" s="0"/>
      <c r="AAM137" s="0"/>
      <c r="AAN137" s="0"/>
      <c r="AAO137" s="0"/>
      <c r="AAP137" s="0"/>
      <c r="AAQ137" s="0"/>
      <c r="AAR137" s="0"/>
      <c r="AAS137" s="0"/>
      <c r="AAT137" s="0"/>
      <c r="AAU137" s="0"/>
      <c r="AAV137" s="0"/>
      <c r="AAW137" s="0"/>
      <c r="AAX137" s="0"/>
      <c r="AAY137" s="0"/>
      <c r="AAZ137" s="0"/>
      <c r="ABA137" s="0"/>
      <c r="ABB137" s="0"/>
      <c r="ABC137" s="0"/>
      <c r="ABD137" s="0"/>
      <c r="ABE137" s="0"/>
      <c r="ABF137" s="0"/>
      <c r="ABG137" s="0"/>
      <c r="ABH137" s="0"/>
      <c r="ABI137" s="0"/>
      <c r="ABJ137" s="0"/>
      <c r="ABK137" s="0"/>
      <c r="ABL137" s="0"/>
      <c r="ABM137" s="0"/>
      <c r="ABN137" s="0"/>
      <c r="ABO137" s="0"/>
      <c r="ABP137" s="0"/>
      <c r="ABQ137" s="0"/>
      <c r="ABR137" s="0"/>
      <c r="ABS137" s="0"/>
      <c r="ABT137" s="0"/>
      <c r="ABU137" s="0"/>
      <c r="ABV137" s="0"/>
      <c r="ABW137" s="0"/>
      <c r="ABX137" s="0"/>
      <c r="ABY137" s="0"/>
      <c r="ABZ137" s="0"/>
      <c r="ACA137" s="0"/>
      <c r="ACB137" s="0"/>
      <c r="ACC137" s="0"/>
      <c r="ACD137" s="0"/>
      <c r="ACE137" s="0"/>
      <c r="ACF137" s="0"/>
      <c r="ACG137" s="0"/>
      <c r="ACH137" s="0"/>
      <c r="ACI137" s="0"/>
      <c r="ACJ137" s="0"/>
      <c r="ACK137" s="0"/>
      <c r="ACL137" s="0"/>
      <c r="ACM137" s="0"/>
      <c r="ACN137" s="0"/>
      <c r="ACO137" s="0"/>
      <c r="ACP137" s="0"/>
      <c r="ACQ137" s="0"/>
      <c r="ACR137" s="0"/>
      <c r="ACS137" s="0"/>
      <c r="ACT137" s="0"/>
      <c r="ACU137" s="0"/>
      <c r="ACV137" s="0"/>
      <c r="ACW137" s="0"/>
      <c r="ACX137" s="0"/>
      <c r="ACY137" s="0"/>
      <c r="ACZ137" s="0"/>
      <c r="ADA137" s="0"/>
      <c r="ADB137" s="0"/>
      <c r="ADC137" s="0"/>
      <c r="ADD137" s="0"/>
      <c r="ADE137" s="0"/>
      <c r="ADF137" s="0"/>
      <c r="ADG137" s="0"/>
      <c r="ADH137" s="0"/>
      <c r="ADI137" s="0"/>
      <c r="ADJ137" s="0"/>
      <c r="ADK137" s="0"/>
      <c r="ADL137" s="0"/>
      <c r="ADM137" s="0"/>
      <c r="ADN137" s="0"/>
      <c r="ADO137" s="0"/>
      <c r="ADP137" s="0"/>
      <c r="ADQ137" s="0"/>
      <c r="ADR137" s="0"/>
      <c r="ADS137" s="0"/>
      <c r="ADT137" s="0"/>
      <c r="ADU137" s="0"/>
      <c r="ADV137" s="0"/>
      <c r="ADW137" s="0"/>
      <c r="ADX137" s="0"/>
      <c r="ADY137" s="0"/>
      <c r="ADZ137" s="0"/>
      <c r="AEA137" s="0"/>
      <c r="AEB137" s="0"/>
      <c r="AEC137" s="0"/>
      <c r="AED137" s="0"/>
      <c r="AEE137" s="0"/>
      <c r="AEF137" s="0"/>
      <c r="AEG137" s="0"/>
      <c r="AEH137" s="0"/>
      <c r="AEI137" s="0"/>
      <c r="AEJ137" s="0"/>
      <c r="AEK137" s="0"/>
      <c r="AEL137" s="0"/>
      <c r="AEM137" s="0"/>
      <c r="AEN137" s="0"/>
      <c r="AEO137" s="0"/>
      <c r="AEP137" s="0"/>
      <c r="AEQ137" s="0"/>
      <c r="AER137" s="0"/>
      <c r="AES137" s="0"/>
      <c r="AET137" s="0"/>
      <c r="AEU137" s="0"/>
      <c r="AEV137" s="0"/>
      <c r="AEW137" s="0"/>
      <c r="AEX137" s="0"/>
      <c r="AEY137" s="0"/>
      <c r="AEZ137" s="0"/>
      <c r="AFA137" s="0"/>
      <c r="AFB137" s="0"/>
      <c r="AFC137" s="0"/>
      <c r="AFD137" s="0"/>
      <c r="AFE137" s="0"/>
      <c r="AFF137" s="0"/>
      <c r="AFG137" s="0"/>
      <c r="AFH137" s="0"/>
      <c r="AFI137" s="0"/>
      <c r="AFJ137" s="0"/>
      <c r="AFK137" s="0"/>
      <c r="AFL137" s="0"/>
      <c r="AFM137" s="0"/>
      <c r="AFN137" s="0"/>
      <c r="AFO137" s="0"/>
      <c r="AFP137" s="0"/>
      <c r="AFQ137" s="0"/>
      <c r="AFR137" s="0"/>
      <c r="AFS137" s="0"/>
      <c r="AFT137" s="0"/>
      <c r="AFU137" s="0"/>
      <c r="AFV137" s="0"/>
      <c r="AFW137" s="0"/>
      <c r="AFX137" s="0"/>
      <c r="AFY137" s="0"/>
      <c r="AFZ137" s="0"/>
      <c r="AGA137" s="0"/>
      <c r="AGB137" s="0"/>
      <c r="AGC137" s="0"/>
      <c r="AGD137" s="0"/>
      <c r="AGE137" s="0"/>
      <c r="AGF137" s="0"/>
      <c r="AGG137" s="0"/>
      <c r="AGH137" s="0"/>
      <c r="AGI137" s="0"/>
      <c r="AGJ137" s="0"/>
      <c r="AGK137" s="0"/>
      <c r="AGL137" s="0"/>
      <c r="AGM137" s="0"/>
      <c r="AGN137" s="0"/>
      <c r="AGO137" s="0"/>
      <c r="AGP137" s="0"/>
      <c r="AGQ137" s="0"/>
      <c r="AGR137" s="0"/>
      <c r="AGS137" s="0"/>
      <c r="AGT137" s="0"/>
      <c r="AGU137" s="0"/>
      <c r="AGV137" s="0"/>
      <c r="AGW137" s="0"/>
      <c r="AGX137" s="0"/>
      <c r="AGY137" s="0"/>
      <c r="AGZ137" s="0"/>
      <c r="AHA137" s="0"/>
      <c r="AHB137" s="0"/>
      <c r="AHC137" s="0"/>
      <c r="AHD137" s="0"/>
      <c r="AHE137" s="0"/>
      <c r="AHF137" s="0"/>
      <c r="AHG137" s="0"/>
      <c r="AHH137" s="0"/>
      <c r="AHI137" s="0"/>
      <c r="AHJ137" s="0"/>
      <c r="AHK137" s="0"/>
      <c r="AHL137" s="0"/>
      <c r="AHM137" s="0"/>
      <c r="AHN137" s="0"/>
      <c r="AHO137" s="0"/>
      <c r="AHP137" s="0"/>
      <c r="AHQ137" s="0"/>
      <c r="AHR137" s="0"/>
      <c r="AHS137" s="0"/>
      <c r="AHT137" s="0"/>
      <c r="AHU137" s="0"/>
      <c r="AHV137" s="0"/>
      <c r="AHW137" s="0"/>
      <c r="AHX137" s="0"/>
      <c r="AHY137" s="0"/>
      <c r="AHZ137" s="0"/>
      <c r="AIA137" s="0"/>
      <c r="AIB137" s="0"/>
      <c r="AIC137" s="0"/>
      <c r="AID137" s="0"/>
      <c r="AIE137" s="0"/>
      <c r="AIF137" s="0"/>
      <c r="AIG137" s="0"/>
      <c r="AIH137" s="0"/>
      <c r="AII137" s="0"/>
      <c r="AIJ137" s="0"/>
      <c r="AIK137" s="0"/>
      <c r="AIL137" s="0"/>
      <c r="AIM137" s="0"/>
      <c r="AIN137" s="0"/>
      <c r="AIO137" s="0"/>
      <c r="AIP137" s="0"/>
      <c r="AIQ137" s="0"/>
      <c r="AIR137" s="0"/>
      <c r="AIS137" s="0"/>
      <c r="AIT137" s="0"/>
      <c r="AIU137" s="0"/>
      <c r="AIV137" s="0"/>
      <c r="AIW137" s="0"/>
      <c r="AIX137" s="0"/>
      <c r="AIY137" s="0"/>
      <c r="AIZ137" s="0"/>
      <c r="AJA137" s="0"/>
      <c r="AJB137" s="0"/>
      <c r="AJC137" s="0"/>
      <c r="AJD137" s="0"/>
      <c r="AJE137" s="0"/>
      <c r="AJF137" s="0"/>
      <c r="AJG137" s="0"/>
      <c r="AJH137" s="0"/>
      <c r="AJI137" s="0"/>
      <c r="AJJ137" s="0"/>
      <c r="AJK137" s="0"/>
      <c r="AJL137" s="0"/>
      <c r="AJM137" s="0"/>
      <c r="AJN137" s="0"/>
      <c r="AJO137" s="0"/>
      <c r="AJP137" s="0"/>
      <c r="AJQ137" s="0"/>
      <c r="AJR137" s="0"/>
      <c r="AJS137" s="0"/>
      <c r="AJT137" s="0"/>
      <c r="AJU137" s="0"/>
      <c r="AJV137" s="0"/>
      <c r="AJW137" s="0"/>
      <c r="AJX137" s="0"/>
      <c r="AJY137" s="0"/>
      <c r="AJZ137" s="0"/>
      <c r="AKA137" s="0"/>
      <c r="AKB137" s="0"/>
      <c r="AKC137" s="0"/>
      <c r="AKD137" s="0"/>
      <c r="AKE137" s="0"/>
      <c r="AKF137" s="0"/>
      <c r="AKG137" s="0"/>
      <c r="AKH137" s="0"/>
      <c r="AKI137" s="0"/>
      <c r="AKJ137" s="0"/>
      <c r="AKK137" s="0"/>
      <c r="AKL137" s="0"/>
      <c r="AKM137" s="0"/>
      <c r="AKN137" s="0"/>
      <c r="AKO137" s="0"/>
      <c r="AKP137" s="0"/>
      <c r="AKQ137" s="0"/>
      <c r="AKR137" s="0"/>
      <c r="AKS137" s="0"/>
      <c r="AKT137" s="0"/>
      <c r="AKU137" s="0"/>
      <c r="AKV137" s="0"/>
      <c r="AKW137" s="0"/>
      <c r="AKX137" s="0"/>
      <c r="AKY137" s="0"/>
      <c r="AKZ137" s="0"/>
      <c r="ALA137" s="0"/>
      <c r="ALB137" s="0"/>
      <c r="ALC137" s="0"/>
      <c r="ALD137" s="0"/>
      <c r="ALE137" s="0"/>
      <c r="ALF137" s="0"/>
      <c r="ALG137" s="0"/>
      <c r="ALH137" s="0"/>
      <c r="ALI137" s="0"/>
      <c r="ALJ137" s="0"/>
      <c r="ALK137" s="0"/>
      <c r="ALL137" s="0"/>
      <c r="ALM137" s="0"/>
      <c r="ALN137" s="0"/>
      <c r="ALO137" s="0"/>
      <c r="ALP137" s="0"/>
      <c r="ALQ137" s="0"/>
      <c r="ALR137" s="0"/>
      <c r="ALS137" s="0"/>
      <c r="ALT137" s="0"/>
      <c r="ALU137" s="0"/>
      <c r="ALV137" s="0"/>
      <c r="ALW137" s="0"/>
      <c r="ALX137" s="0"/>
      <c r="ALY137" s="0"/>
      <c r="ALZ137" s="0"/>
      <c r="AMA137" s="0"/>
      <c r="AMB137" s="0"/>
      <c r="AMC137" s="0"/>
      <c r="AMD137" s="0"/>
      <c r="AME137" s="0"/>
      <c r="AMF137" s="0"/>
      <c r="AMG137" s="0"/>
      <c r="AMH137" s="0"/>
      <c r="AMI137" s="0"/>
      <c r="AMJ137" s="0"/>
    </row>
    <row r="138" s="103" customFormat="true" ht="15.75" hidden="false" customHeight="false" outlineLevel="0" collapsed="false">
      <c r="A138" s="137" t="s">
        <v>5641</v>
      </c>
      <c r="B138" s="98" t="s">
        <v>5642</v>
      </c>
      <c r="C138" s="98" t="s">
        <v>2828</v>
      </c>
      <c r="D138" s="98" t="s">
        <v>28</v>
      </c>
      <c r="E138" s="98" t="n">
        <v>20953.5</v>
      </c>
      <c r="F138" s="98" t="n">
        <v>1</v>
      </c>
      <c r="G138" s="98" t="n">
        <v>3853.5</v>
      </c>
      <c r="H138" s="98" t="n">
        <f aca="false">G138*F138</f>
        <v>3853.5</v>
      </c>
      <c r="I138" s="101" t="s">
        <v>5643</v>
      </c>
      <c r="J138" s="102" t="n">
        <v>3853.5</v>
      </c>
      <c r="K138" s="98" t="n">
        <f aca="false">H138+H139-J138-J139</f>
        <v>4000</v>
      </c>
      <c r="L138" s="98"/>
    </row>
    <row r="139" s="103" customFormat="true" ht="15.75" hidden="false" customHeight="false" outlineLevel="0" collapsed="false">
      <c r="A139" s="137"/>
      <c r="B139" s="98"/>
      <c r="C139" s="98"/>
      <c r="D139" s="98"/>
      <c r="E139" s="98"/>
      <c r="F139" s="98" t="n">
        <v>4</v>
      </c>
      <c r="G139" s="98" t="n">
        <v>5000</v>
      </c>
      <c r="H139" s="98" t="n">
        <f aca="false">G139*F139</f>
        <v>20000</v>
      </c>
      <c r="I139" s="101" t="s">
        <v>5644</v>
      </c>
      <c r="J139" s="102" t="n">
        <v>16000</v>
      </c>
      <c r="K139" s="98" t="n">
        <v>0</v>
      </c>
      <c r="L139" s="98"/>
    </row>
    <row r="140" customFormat="false" ht="15.75" hidden="false" customHeight="false" outlineLevel="0" collapsed="false">
      <c r="A140" s="136" t="s">
        <v>2826</v>
      </c>
      <c r="B140" s="35" t="s">
        <v>2827</v>
      </c>
      <c r="C140" s="35" t="s">
        <v>2828</v>
      </c>
      <c r="D140" s="35" t="s">
        <v>47</v>
      </c>
      <c r="E140" s="35" t="n">
        <v>31077</v>
      </c>
      <c r="F140" s="35" t="n">
        <v>2</v>
      </c>
      <c r="G140" s="35" t="n">
        <v>3853.5</v>
      </c>
      <c r="H140" s="35" t="n">
        <f aca="false">G140*F140</f>
        <v>7707</v>
      </c>
      <c r="I140" s="36" t="s">
        <v>2829</v>
      </c>
      <c r="J140" s="37" t="n">
        <v>24400</v>
      </c>
      <c r="K140" s="35" t="n">
        <f aca="false">H140+H141-J140-J141</f>
        <v>0</v>
      </c>
      <c r="L140" s="35"/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0"/>
      <c r="BD140" s="0"/>
      <c r="BE140" s="0"/>
      <c r="BF140" s="0"/>
      <c r="BG140" s="0"/>
      <c r="BH140" s="0"/>
      <c r="BI140" s="0"/>
      <c r="BJ140" s="0"/>
      <c r="BK140" s="0"/>
      <c r="BL140" s="0"/>
      <c r="BM140" s="0"/>
      <c r="BN140" s="0"/>
      <c r="BO140" s="0"/>
      <c r="BP140" s="0"/>
      <c r="BQ140" s="0"/>
      <c r="BR140" s="0"/>
      <c r="BS140" s="0"/>
      <c r="BT140" s="0"/>
      <c r="BU140" s="0"/>
      <c r="BV140" s="0"/>
      <c r="BW140" s="0"/>
      <c r="BX140" s="0"/>
      <c r="BY140" s="0"/>
      <c r="BZ140" s="0"/>
      <c r="CA140" s="0"/>
      <c r="CB140" s="0"/>
      <c r="CC140" s="0"/>
      <c r="CD140" s="0"/>
      <c r="CE140" s="0"/>
      <c r="CF140" s="0"/>
      <c r="CG140" s="0"/>
      <c r="CH140" s="0"/>
      <c r="CI140" s="0"/>
      <c r="CJ140" s="0"/>
      <c r="CK140" s="0"/>
      <c r="CL140" s="0"/>
      <c r="CM140" s="0"/>
      <c r="CN140" s="0"/>
      <c r="CO140" s="0"/>
      <c r="CP140" s="0"/>
      <c r="CQ140" s="0"/>
      <c r="CR140" s="0"/>
      <c r="CS140" s="0"/>
      <c r="CT140" s="0"/>
      <c r="CU140" s="0"/>
      <c r="CV140" s="0"/>
      <c r="CW140" s="0"/>
      <c r="CX140" s="0"/>
      <c r="CY140" s="0"/>
      <c r="CZ140" s="0"/>
      <c r="DA140" s="0"/>
      <c r="DB140" s="0"/>
      <c r="DC140" s="0"/>
      <c r="DD140" s="0"/>
      <c r="DE140" s="0"/>
      <c r="DF140" s="0"/>
      <c r="DG140" s="0"/>
      <c r="DH140" s="0"/>
      <c r="DI140" s="0"/>
      <c r="DJ140" s="0"/>
      <c r="DK140" s="0"/>
      <c r="DL140" s="0"/>
      <c r="DM140" s="0"/>
      <c r="DN140" s="0"/>
      <c r="DO140" s="0"/>
      <c r="DP140" s="0"/>
      <c r="DQ140" s="0"/>
      <c r="DR140" s="0"/>
      <c r="DS140" s="0"/>
      <c r="DT140" s="0"/>
      <c r="DU140" s="0"/>
      <c r="DV140" s="0"/>
      <c r="DW140" s="0"/>
      <c r="DX140" s="0"/>
      <c r="DY140" s="0"/>
      <c r="DZ140" s="0"/>
      <c r="EA140" s="0"/>
      <c r="EB140" s="0"/>
      <c r="EC140" s="0"/>
      <c r="ED140" s="0"/>
      <c r="EE140" s="0"/>
      <c r="EF140" s="0"/>
      <c r="EG140" s="0"/>
      <c r="EH140" s="0"/>
      <c r="EI140" s="0"/>
      <c r="EJ140" s="0"/>
      <c r="EK140" s="0"/>
      <c r="EL140" s="0"/>
      <c r="EM140" s="0"/>
      <c r="EN140" s="0"/>
      <c r="EO140" s="0"/>
      <c r="EP140" s="0"/>
      <c r="EQ140" s="0"/>
      <c r="ER140" s="0"/>
      <c r="ES140" s="0"/>
      <c r="ET140" s="0"/>
      <c r="EU140" s="0"/>
      <c r="EV140" s="0"/>
      <c r="EW140" s="0"/>
      <c r="EX140" s="0"/>
      <c r="EY140" s="0"/>
      <c r="EZ140" s="0"/>
      <c r="FA140" s="0"/>
      <c r="FB140" s="0"/>
      <c r="FC140" s="0"/>
      <c r="FD140" s="0"/>
      <c r="FE140" s="0"/>
      <c r="FF140" s="0"/>
      <c r="FG140" s="0"/>
      <c r="FH140" s="0"/>
      <c r="FI140" s="0"/>
      <c r="FJ140" s="0"/>
      <c r="FK140" s="0"/>
      <c r="FL140" s="0"/>
      <c r="FM140" s="0"/>
      <c r="FN140" s="0"/>
      <c r="FO140" s="0"/>
      <c r="FP140" s="0"/>
      <c r="FQ140" s="0"/>
      <c r="FR140" s="0"/>
      <c r="FS140" s="0"/>
      <c r="FT140" s="0"/>
      <c r="FU140" s="0"/>
      <c r="FV140" s="0"/>
      <c r="FW140" s="0"/>
      <c r="FX140" s="0"/>
      <c r="FY140" s="0"/>
      <c r="FZ140" s="0"/>
      <c r="GA140" s="0"/>
      <c r="GB140" s="0"/>
      <c r="GC140" s="0"/>
      <c r="GD140" s="0"/>
      <c r="GE140" s="0"/>
      <c r="GF140" s="0"/>
      <c r="GG140" s="0"/>
      <c r="GH140" s="0"/>
      <c r="GI140" s="0"/>
      <c r="GJ140" s="0"/>
      <c r="GK140" s="0"/>
      <c r="GL140" s="0"/>
      <c r="GM140" s="0"/>
      <c r="GN140" s="0"/>
      <c r="GO140" s="0"/>
      <c r="GP140" s="0"/>
      <c r="GQ140" s="0"/>
      <c r="GR140" s="0"/>
      <c r="GS140" s="0"/>
      <c r="GT140" s="0"/>
      <c r="GU140" s="0"/>
      <c r="GV140" s="0"/>
      <c r="GW140" s="0"/>
      <c r="GX140" s="0"/>
      <c r="GY140" s="0"/>
      <c r="GZ140" s="0"/>
      <c r="HA140" s="0"/>
      <c r="HB140" s="0"/>
      <c r="HC140" s="0"/>
      <c r="HD140" s="0"/>
      <c r="HE140" s="0"/>
      <c r="HF140" s="0"/>
      <c r="HG140" s="0"/>
      <c r="HH140" s="0"/>
      <c r="HI140" s="0"/>
      <c r="HJ140" s="0"/>
      <c r="HK140" s="0"/>
      <c r="HL140" s="0"/>
      <c r="HM140" s="0"/>
      <c r="HN140" s="0"/>
      <c r="HO140" s="0"/>
      <c r="HP140" s="0"/>
      <c r="HQ140" s="0"/>
      <c r="HR140" s="0"/>
      <c r="HS140" s="0"/>
      <c r="HT140" s="0"/>
      <c r="HU140" s="0"/>
      <c r="HV140" s="0"/>
      <c r="HW140" s="0"/>
      <c r="HX140" s="0"/>
      <c r="HY140" s="0"/>
      <c r="HZ140" s="0"/>
      <c r="IA140" s="0"/>
      <c r="IB140" s="0"/>
      <c r="IC140" s="0"/>
      <c r="ID140" s="0"/>
      <c r="IE140" s="0"/>
      <c r="IF140" s="0"/>
      <c r="IG140" s="0"/>
      <c r="IH140" s="0"/>
      <c r="II140" s="0"/>
      <c r="IJ140" s="0"/>
      <c r="IK140" s="0"/>
      <c r="IL140" s="0"/>
      <c r="IM140" s="0"/>
      <c r="IN140" s="0"/>
      <c r="IO140" s="0"/>
      <c r="IP140" s="0"/>
      <c r="IQ140" s="0"/>
      <c r="IR140" s="0"/>
      <c r="IS140" s="0"/>
      <c r="IT140" s="0"/>
      <c r="IU140" s="0"/>
      <c r="IV140" s="0"/>
      <c r="IW140" s="0"/>
      <c r="IX140" s="0"/>
      <c r="IY140" s="0"/>
      <c r="IZ140" s="0"/>
      <c r="JA140" s="0"/>
      <c r="JB140" s="0"/>
      <c r="JC140" s="0"/>
      <c r="JD140" s="0"/>
      <c r="JE140" s="0"/>
      <c r="JF140" s="0"/>
      <c r="JG140" s="0"/>
      <c r="JH140" s="0"/>
      <c r="JI140" s="0"/>
      <c r="JJ140" s="0"/>
      <c r="JK140" s="0"/>
      <c r="JL140" s="0"/>
      <c r="JM140" s="0"/>
      <c r="JN140" s="0"/>
      <c r="JO140" s="0"/>
      <c r="JP140" s="0"/>
      <c r="JQ140" s="0"/>
      <c r="JR140" s="0"/>
      <c r="JS140" s="0"/>
      <c r="JT140" s="0"/>
      <c r="JU140" s="0"/>
      <c r="JV140" s="0"/>
      <c r="JW140" s="0"/>
      <c r="JX140" s="0"/>
      <c r="JY140" s="0"/>
      <c r="JZ140" s="0"/>
      <c r="KA140" s="0"/>
      <c r="KB140" s="0"/>
      <c r="KC140" s="0"/>
      <c r="KD140" s="0"/>
      <c r="KE140" s="0"/>
      <c r="KF140" s="0"/>
      <c r="KG140" s="0"/>
      <c r="KH140" s="0"/>
      <c r="KI140" s="0"/>
      <c r="KJ140" s="0"/>
      <c r="KK140" s="0"/>
      <c r="KL140" s="0"/>
      <c r="KM140" s="0"/>
      <c r="KN140" s="0"/>
      <c r="KO140" s="0"/>
      <c r="KP140" s="0"/>
      <c r="KQ140" s="0"/>
      <c r="KR140" s="0"/>
      <c r="KS140" s="0"/>
      <c r="KT140" s="0"/>
      <c r="KU140" s="0"/>
      <c r="KV140" s="0"/>
      <c r="KW140" s="0"/>
      <c r="KX140" s="0"/>
      <c r="KY140" s="0"/>
      <c r="KZ140" s="0"/>
      <c r="LA140" s="0"/>
      <c r="LB140" s="0"/>
      <c r="LC140" s="0"/>
      <c r="LD140" s="0"/>
      <c r="LE140" s="0"/>
      <c r="LF140" s="0"/>
      <c r="LG140" s="0"/>
      <c r="LH140" s="0"/>
      <c r="LI140" s="0"/>
      <c r="LJ140" s="0"/>
      <c r="LK140" s="0"/>
      <c r="LL140" s="0"/>
      <c r="LM140" s="0"/>
      <c r="LN140" s="0"/>
      <c r="LO140" s="0"/>
      <c r="LP140" s="0"/>
      <c r="LQ140" s="0"/>
      <c r="LR140" s="0"/>
      <c r="LS140" s="0"/>
      <c r="LT140" s="0"/>
      <c r="LU140" s="0"/>
      <c r="LV140" s="0"/>
      <c r="LW140" s="0"/>
      <c r="LX140" s="0"/>
      <c r="LY140" s="0"/>
      <c r="LZ140" s="0"/>
      <c r="MA140" s="0"/>
      <c r="MB140" s="0"/>
      <c r="MC140" s="0"/>
      <c r="MD140" s="0"/>
      <c r="ME140" s="0"/>
      <c r="MF140" s="0"/>
      <c r="MG140" s="0"/>
      <c r="MH140" s="0"/>
      <c r="MI140" s="0"/>
      <c r="MJ140" s="0"/>
      <c r="MK140" s="0"/>
      <c r="ML140" s="0"/>
      <c r="MM140" s="0"/>
      <c r="MN140" s="0"/>
      <c r="MO140" s="0"/>
      <c r="MP140" s="0"/>
      <c r="MQ140" s="0"/>
      <c r="MR140" s="0"/>
      <c r="MS140" s="0"/>
      <c r="MT140" s="0"/>
      <c r="MU140" s="0"/>
      <c r="MV140" s="0"/>
      <c r="MW140" s="0"/>
      <c r="MX140" s="0"/>
      <c r="MY140" s="0"/>
      <c r="MZ140" s="0"/>
      <c r="NA140" s="0"/>
      <c r="NB140" s="0"/>
      <c r="NC140" s="0"/>
      <c r="ND140" s="0"/>
      <c r="NE140" s="0"/>
      <c r="NF140" s="0"/>
      <c r="NG140" s="0"/>
      <c r="NH140" s="0"/>
      <c r="NI140" s="0"/>
      <c r="NJ140" s="0"/>
      <c r="NK140" s="0"/>
      <c r="NL140" s="0"/>
      <c r="NM140" s="0"/>
      <c r="NN140" s="0"/>
      <c r="NO140" s="0"/>
      <c r="NP140" s="0"/>
      <c r="NQ140" s="0"/>
      <c r="NR140" s="0"/>
      <c r="NS140" s="0"/>
      <c r="NT140" s="0"/>
      <c r="NU140" s="0"/>
      <c r="NV140" s="0"/>
      <c r="NW140" s="0"/>
      <c r="NX140" s="0"/>
      <c r="NY140" s="0"/>
      <c r="NZ140" s="0"/>
      <c r="OA140" s="0"/>
      <c r="OB140" s="0"/>
      <c r="OC140" s="0"/>
      <c r="OD140" s="0"/>
      <c r="OE140" s="0"/>
      <c r="OF140" s="0"/>
      <c r="OG140" s="0"/>
      <c r="OH140" s="0"/>
      <c r="OI140" s="0"/>
      <c r="OJ140" s="0"/>
      <c r="OK140" s="0"/>
      <c r="OL140" s="0"/>
      <c r="OM140" s="0"/>
      <c r="ON140" s="0"/>
      <c r="OO140" s="0"/>
      <c r="OP140" s="0"/>
      <c r="OQ140" s="0"/>
      <c r="OR140" s="0"/>
      <c r="OS140" s="0"/>
      <c r="OT140" s="0"/>
      <c r="OU140" s="0"/>
      <c r="OV140" s="0"/>
      <c r="OW140" s="0"/>
      <c r="OX140" s="0"/>
      <c r="OY140" s="0"/>
      <c r="OZ140" s="0"/>
      <c r="PA140" s="0"/>
      <c r="PB140" s="0"/>
      <c r="PC140" s="0"/>
      <c r="PD140" s="0"/>
      <c r="PE140" s="0"/>
      <c r="PF140" s="0"/>
      <c r="PG140" s="0"/>
      <c r="PH140" s="0"/>
      <c r="PI140" s="0"/>
      <c r="PJ140" s="0"/>
      <c r="PK140" s="0"/>
      <c r="PL140" s="0"/>
      <c r="PM140" s="0"/>
      <c r="PN140" s="0"/>
      <c r="PO140" s="0"/>
      <c r="PP140" s="0"/>
      <c r="PQ140" s="0"/>
      <c r="PR140" s="0"/>
      <c r="PS140" s="0"/>
      <c r="PT140" s="0"/>
      <c r="PU140" s="0"/>
      <c r="PV140" s="0"/>
      <c r="PW140" s="0"/>
      <c r="PX140" s="0"/>
      <c r="PY140" s="0"/>
      <c r="PZ140" s="0"/>
      <c r="QA140" s="0"/>
      <c r="QB140" s="0"/>
      <c r="QC140" s="0"/>
      <c r="QD140" s="0"/>
      <c r="QE140" s="0"/>
      <c r="QF140" s="0"/>
      <c r="QG140" s="0"/>
      <c r="QH140" s="0"/>
      <c r="QI140" s="0"/>
      <c r="QJ140" s="0"/>
      <c r="QK140" s="0"/>
      <c r="QL140" s="0"/>
      <c r="QM140" s="0"/>
      <c r="QN140" s="0"/>
      <c r="QO140" s="0"/>
      <c r="QP140" s="0"/>
      <c r="QQ140" s="0"/>
      <c r="QR140" s="0"/>
      <c r="QS140" s="0"/>
      <c r="QT140" s="0"/>
      <c r="QU140" s="0"/>
      <c r="QV140" s="0"/>
      <c r="QW140" s="0"/>
      <c r="QX140" s="0"/>
      <c r="QY140" s="0"/>
      <c r="QZ140" s="0"/>
      <c r="RA140" s="0"/>
      <c r="RB140" s="0"/>
      <c r="RC140" s="0"/>
      <c r="RD140" s="0"/>
      <c r="RE140" s="0"/>
      <c r="RF140" s="0"/>
      <c r="RG140" s="0"/>
      <c r="RH140" s="0"/>
      <c r="RI140" s="0"/>
      <c r="RJ140" s="0"/>
      <c r="RK140" s="0"/>
      <c r="RL140" s="0"/>
      <c r="RM140" s="0"/>
      <c r="RN140" s="0"/>
      <c r="RO140" s="0"/>
      <c r="RP140" s="0"/>
      <c r="RQ140" s="0"/>
      <c r="RR140" s="0"/>
      <c r="RS140" s="0"/>
      <c r="RT140" s="0"/>
      <c r="RU140" s="0"/>
      <c r="RV140" s="0"/>
      <c r="RW140" s="0"/>
      <c r="RX140" s="0"/>
      <c r="RY140" s="0"/>
      <c r="RZ140" s="0"/>
      <c r="SA140" s="0"/>
      <c r="SB140" s="0"/>
      <c r="SC140" s="0"/>
      <c r="SD140" s="0"/>
      <c r="SE140" s="0"/>
      <c r="SF140" s="0"/>
      <c r="SG140" s="0"/>
      <c r="SH140" s="0"/>
      <c r="SI140" s="0"/>
      <c r="SJ140" s="0"/>
      <c r="SK140" s="0"/>
      <c r="SL140" s="0"/>
      <c r="SM140" s="0"/>
      <c r="SN140" s="0"/>
      <c r="SO140" s="0"/>
      <c r="SP140" s="0"/>
      <c r="SQ140" s="0"/>
      <c r="SR140" s="0"/>
      <c r="SS140" s="0"/>
      <c r="ST140" s="0"/>
      <c r="SU140" s="0"/>
      <c r="SV140" s="0"/>
      <c r="SW140" s="0"/>
      <c r="SX140" s="0"/>
      <c r="SY140" s="0"/>
      <c r="SZ140" s="0"/>
      <c r="TA140" s="0"/>
      <c r="TB140" s="0"/>
      <c r="TC140" s="0"/>
      <c r="TD140" s="0"/>
      <c r="TE140" s="0"/>
      <c r="TF140" s="0"/>
      <c r="TG140" s="0"/>
      <c r="TH140" s="0"/>
      <c r="TI140" s="0"/>
      <c r="TJ140" s="0"/>
      <c r="TK140" s="0"/>
      <c r="TL140" s="0"/>
      <c r="TM140" s="0"/>
      <c r="TN140" s="0"/>
      <c r="TO140" s="0"/>
      <c r="TP140" s="0"/>
      <c r="TQ140" s="0"/>
      <c r="TR140" s="0"/>
      <c r="TS140" s="0"/>
      <c r="TT140" s="0"/>
      <c r="TU140" s="0"/>
      <c r="TV140" s="0"/>
      <c r="TW140" s="0"/>
      <c r="TX140" s="0"/>
      <c r="TY140" s="0"/>
      <c r="TZ140" s="0"/>
      <c r="UA140" s="0"/>
      <c r="UB140" s="0"/>
      <c r="UC140" s="0"/>
      <c r="UD140" s="0"/>
      <c r="UE140" s="0"/>
      <c r="UF140" s="0"/>
      <c r="UG140" s="0"/>
      <c r="UH140" s="0"/>
      <c r="UI140" s="0"/>
      <c r="UJ140" s="0"/>
      <c r="UK140" s="0"/>
      <c r="UL140" s="0"/>
      <c r="UM140" s="0"/>
      <c r="UN140" s="0"/>
      <c r="UO140" s="0"/>
      <c r="UP140" s="0"/>
      <c r="UQ140" s="0"/>
      <c r="UR140" s="0"/>
      <c r="US140" s="0"/>
      <c r="UT140" s="0"/>
      <c r="UU140" s="0"/>
      <c r="UV140" s="0"/>
      <c r="UW140" s="0"/>
      <c r="UX140" s="0"/>
      <c r="UY140" s="0"/>
      <c r="UZ140" s="0"/>
      <c r="VA140" s="0"/>
      <c r="VB140" s="0"/>
      <c r="VC140" s="0"/>
      <c r="VD140" s="0"/>
      <c r="VE140" s="0"/>
      <c r="VF140" s="0"/>
      <c r="VG140" s="0"/>
      <c r="VH140" s="0"/>
      <c r="VI140" s="0"/>
      <c r="VJ140" s="0"/>
      <c r="VK140" s="0"/>
      <c r="VL140" s="0"/>
      <c r="VM140" s="0"/>
      <c r="VN140" s="0"/>
      <c r="VO140" s="0"/>
      <c r="VP140" s="0"/>
      <c r="VQ140" s="0"/>
      <c r="VR140" s="0"/>
      <c r="VS140" s="0"/>
      <c r="VT140" s="0"/>
      <c r="VU140" s="0"/>
      <c r="VV140" s="0"/>
      <c r="VW140" s="0"/>
      <c r="VX140" s="0"/>
      <c r="VY140" s="0"/>
      <c r="VZ140" s="0"/>
      <c r="WA140" s="0"/>
      <c r="WB140" s="0"/>
      <c r="WC140" s="0"/>
      <c r="WD140" s="0"/>
      <c r="WE140" s="0"/>
      <c r="WF140" s="0"/>
      <c r="WG140" s="0"/>
      <c r="WH140" s="0"/>
      <c r="WI140" s="0"/>
      <c r="WJ140" s="0"/>
      <c r="WK140" s="0"/>
      <c r="WL140" s="0"/>
      <c r="WM140" s="0"/>
      <c r="WN140" s="0"/>
      <c r="WO140" s="0"/>
      <c r="WP140" s="0"/>
      <c r="WQ140" s="0"/>
      <c r="WR140" s="0"/>
      <c r="WS140" s="0"/>
      <c r="WT140" s="0"/>
      <c r="WU140" s="0"/>
      <c r="WV140" s="0"/>
      <c r="WW140" s="0"/>
      <c r="WX140" s="0"/>
      <c r="WY140" s="0"/>
      <c r="WZ140" s="0"/>
      <c r="XA140" s="0"/>
      <c r="XB140" s="0"/>
      <c r="XC140" s="0"/>
      <c r="XD140" s="0"/>
      <c r="XE140" s="0"/>
      <c r="XF140" s="0"/>
      <c r="XG140" s="0"/>
      <c r="XH140" s="0"/>
      <c r="XI140" s="0"/>
      <c r="XJ140" s="0"/>
      <c r="XK140" s="0"/>
      <c r="XL140" s="0"/>
      <c r="XM140" s="0"/>
      <c r="XN140" s="0"/>
      <c r="XO140" s="0"/>
      <c r="XP140" s="0"/>
      <c r="XQ140" s="0"/>
      <c r="XR140" s="0"/>
      <c r="XS140" s="0"/>
      <c r="XT140" s="0"/>
      <c r="XU140" s="0"/>
      <c r="XV140" s="0"/>
      <c r="XW140" s="0"/>
      <c r="XX140" s="0"/>
      <c r="XY140" s="0"/>
      <c r="XZ140" s="0"/>
      <c r="YA140" s="0"/>
      <c r="YB140" s="0"/>
      <c r="YC140" s="0"/>
      <c r="YD140" s="0"/>
      <c r="YE140" s="0"/>
      <c r="YF140" s="0"/>
      <c r="YG140" s="0"/>
      <c r="YH140" s="0"/>
      <c r="YI140" s="0"/>
      <c r="YJ140" s="0"/>
      <c r="YK140" s="0"/>
      <c r="YL140" s="0"/>
      <c r="YM140" s="0"/>
      <c r="YN140" s="0"/>
      <c r="YO140" s="0"/>
      <c r="YP140" s="0"/>
      <c r="YQ140" s="0"/>
      <c r="YR140" s="0"/>
      <c r="YS140" s="0"/>
      <c r="YT140" s="0"/>
      <c r="YU140" s="0"/>
      <c r="YV140" s="0"/>
      <c r="YW140" s="0"/>
      <c r="YX140" s="0"/>
      <c r="YY140" s="0"/>
      <c r="YZ140" s="0"/>
      <c r="ZA140" s="0"/>
      <c r="ZB140" s="0"/>
      <c r="ZC140" s="0"/>
      <c r="ZD140" s="0"/>
      <c r="ZE140" s="0"/>
      <c r="ZF140" s="0"/>
      <c r="ZG140" s="0"/>
      <c r="ZH140" s="0"/>
      <c r="ZI140" s="0"/>
      <c r="ZJ140" s="0"/>
      <c r="ZK140" s="0"/>
      <c r="ZL140" s="0"/>
      <c r="ZM140" s="0"/>
      <c r="ZN140" s="0"/>
      <c r="ZO140" s="0"/>
      <c r="ZP140" s="0"/>
      <c r="ZQ140" s="0"/>
      <c r="ZR140" s="0"/>
      <c r="ZS140" s="0"/>
      <c r="ZT140" s="0"/>
      <c r="ZU140" s="0"/>
      <c r="ZV140" s="0"/>
      <c r="ZW140" s="0"/>
      <c r="ZX140" s="0"/>
      <c r="ZY140" s="0"/>
      <c r="ZZ140" s="0"/>
      <c r="AAA140" s="0"/>
      <c r="AAB140" s="0"/>
      <c r="AAC140" s="0"/>
      <c r="AAD140" s="0"/>
      <c r="AAE140" s="0"/>
      <c r="AAF140" s="0"/>
      <c r="AAG140" s="0"/>
      <c r="AAH140" s="0"/>
      <c r="AAI140" s="0"/>
      <c r="AAJ140" s="0"/>
      <c r="AAK140" s="0"/>
      <c r="AAL140" s="0"/>
      <c r="AAM140" s="0"/>
      <c r="AAN140" s="0"/>
      <c r="AAO140" s="0"/>
      <c r="AAP140" s="0"/>
      <c r="AAQ140" s="0"/>
      <c r="AAR140" s="0"/>
      <c r="AAS140" s="0"/>
      <c r="AAT140" s="0"/>
      <c r="AAU140" s="0"/>
      <c r="AAV140" s="0"/>
      <c r="AAW140" s="0"/>
      <c r="AAX140" s="0"/>
      <c r="AAY140" s="0"/>
      <c r="AAZ140" s="0"/>
      <c r="ABA140" s="0"/>
      <c r="ABB140" s="0"/>
      <c r="ABC140" s="0"/>
      <c r="ABD140" s="0"/>
      <c r="ABE140" s="0"/>
      <c r="ABF140" s="0"/>
      <c r="ABG140" s="0"/>
      <c r="ABH140" s="0"/>
      <c r="ABI140" s="0"/>
      <c r="ABJ140" s="0"/>
      <c r="ABK140" s="0"/>
      <c r="ABL140" s="0"/>
      <c r="ABM140" s="0"/>
      <c r="ABN140" s="0"/>
      <c r="ABO140" s="0"/>
      <c r="ABP140" s="0"/>
      <c r="ABQ140" s="0"/>
      <c r="ABR140" s="0"/>
      <c r="ABS140" s="0"/>
      <c r="ABT140" s="0"/>
      <c r="ABU140" s="0"/>
      <c r="ABV140" s="0"/>
      <c r="ABW140" s="0"/>
      <c r="ABX140" s="0"/>
      <c r="ABY140" s="0"/>
      <c r="ABZ140" s="0"/>
      <c r="ACA140" s="0"/>
      <c r="ACB140" s="0"/>
      <c r="ACC140" s="0"/>
      <c r="ACD140" s="0"/>
      <c r="ACE140" s="0"/>
      <c r="ACF140" s="0"/>
      <c r="ACG140" s="0"/>
      <c r="ACH140" s="0"/>
      <c r="ACI140" s="0"/>
      <c r="ACJ140" s="0"/>
      <c r="ACK140" s="0"/>
      <c r="ACL140" s="0"/>
      <c r="ACM140" s="0"/>
      <c r="ACN140" s="0"/>
      <c r="ACO140" s="0"/>
      <c r="ACP140" s="0"/>
      <c r="ACQ140" s="0"/>
      <c r="ACR140" s="0"/>
      <c r="ACS140" s="0"/>
      <c r="ACT140" s="0"/>
      <c r="ACU140" s="0"/>
      <c r="ACV140" s="0"/>
      <c r="ACW140" s="0"/>
      <c r="ACX140" s="0"/>
      <c r="ACY140" s="0"/>
      <c r="ACZ140" s="0"/>
      <c r="ADA140" s="0"/>
      <c r="ADB140" s="0"/>
      <c r="ADC140" s="0"/>
      <c r="ADD140" s="0"/>
      <c r="ADE140" s="0"/>
      <c r="ADF140" s="0"/>
      <c r="ADG140" s="0"/>
      <c r="ADH140" s="0"/>
      <c r="ADI140" s="0"/>
      <c r="ADJ140" s="0"/>
      <c r="ADK140" s="0"/>
      <c r="ADL140" s="0"/>
      <c r="ADM140" s="0"/>
      <c r="ADN140" s="0"/>
      <c r="ADO140" s="0"/>
      <c r="ADP140" s="0"/>
      <c r="ADQ140" s="0"/>
      <c r="ADR140" s="0"/>
      <c r="ADS140" s="0"/>
      <c r="ADT140" s="0"/>
      <c r="ADU140" s="0"/>
      <c r="ADV140" s="0"/>
      <c r="ADW140" s="0"/>
      <c r="ADX140" s="0"/>
      <c r="ADY140" s="0"/>
      <c r="ADZ140" s="0"/>
      <c r="AEA140" s="0"/>
      <c r="AEB140" s="0"/>
      <c r="AEC140" s="0"/>
      <c r="AED140" s="0"/>
      <c r="AEE140" s="0"/>
      <c r="AEF140" s="0"/>
      <c r="AEG140" s="0"/>
      <c r="AEH140" s="0"/>
      <c r="AEI140" s="0"/>
      <c r="AEJ140" s="0"/>
      <c r="AEK140" s="0"/>
      <c r="AEL140" s="0"/>
      <c r="AEM140" s="0"/>
      <c r="AEN140" s="0"/>
      <c r="AEO140" s="0"/>
      <c r="AEP140" s="0"/>
      <c r="AEQ140" s="0"/>
      <c r="AER140" s="0"/>
      <c r="AES140" s="0"/>
      <c r="AET140" s="0"/>
      <c r="AEU140" s="0"/>
      <c r="AEV140" s="0"/>
      <c r="AEW140" s="0"/>
      <c r="AEX140" s="0"/>
      <c r="AEY140" s="0"/>
      <c r="AEZ140" s="0"/>
      <c r="AFA140" s="0"/>
      <c r="AFB140" s="0"/>
      <c r="AFC140" s="0"/>
      <c r="AFD140" s="0"/>
      <c r="AFE140" s="0"/>
      <c r="AFF140" s="0"/>
      <c r="AFG140" s="0"/>
      <c r="AFH140" s="0"/>
      <c r="AFI140" s="0"/>
      <c r="AFJ140" s="0"/>
      <c r="AFK140" s="0"/>
      <c r="AFL140" s="0"/>
      <c r="AFM140" s="0"/>
      <c r="AFN140" s="0"/>
      <c r="AFO140" s="0"/>
      <c r="AFP140" s="0"/>
      <c r="AFQ140" s="0"/>
      <c r="AFR140" s="0"/>
      <c r="AFS140" s="0"/>
      <c r="AFT140" s="0"/>
      <c r="AFU140" s="0"/>
      <c r="AFV140" s="0"/>
      <c r="AFW140" s="0"/>
      <c r="AFX140" s="0"/>
      <c r="AFY140" s="0"/>
      <c r="AFZ140" s="0"/>
      <c r="AGA140" s="0"/>
      <c r="AGB140" s="0"/>
      <c r="AGC140" s="0"/>
      <c r="AGD140" s="0"/>
      <c r="AGE140" s="0"/>
      <c r="AGF140" s="0"/>
      <c r="AGG140" s="0"/>
      <c r="AGH140" s="0"/>
      <c r="AGI140" s="0"/>
      <c r="AGJ140" s="0"/>
      <c r="AGK140" s="0"/>
      <c r="AGL140" s="0"/>
      <c r="AGM140" s="0"/>
      <c r="AGN140" s="0"/>
      <c r="AGO140" s="0"/>
      <c r="AGP140" s="0"/>
      <c r="AGQ140" s="0"/>
      <c r="AGR140" s="0"/>
      <c r="AGS140" s="0"/>
      <c r="AGT140" s="0"/>
      <c r="AGU140" s="0"/>
      <c r="AGV140" s="0"/>
      <c r="AGW140" s="0"/>
      <c r="AGX140" s="0"/>
      <c r="AGY140" s="0"/>
      <c r="AGZ140" s="0"/>
      <c r="AHA140" s="0"/>
      <c r="AHB140" s="0"/>
      <c r="AHC140" s="0"/>
      <c r="AHD140" s="0"/>
      <c r="AHE140" s="0"/>
      <c r="AHF140" s="0"/>
      <c r="AHG140" s="0"/>
      <c r="AHH140" s="0"/>
      <c r="AHI140" s="0"/>
      <c r="AHJ140" s="0"/>
      <c r="AHK140" s="0"/>
      <c r="AHL140" s="0"/>
      <c r="AHM140" s="0"/>
      <c r="AHN140" s="0"/>
      <c r="AHO140" s="0"/>
      <c r="AHP140" s="0"/>
      <c r="AHQ140" s="0"/>
      <c r="AHR140" s="0"/>
      <c r="AHS140" s="0"/>
      <c r="AHT140" s="0"/>
      <c r="AHU140" s="0"/>
      <c r="AHV140" s="0"/>
      <c r="AHW140" s="0"/>
      <c r="AHX140" s="0"/>
      <c r="AHY140" s="0"/>
      <c r="AHZ140" s="0"/>
      <c r="AIA140" s="0"/>
      <c r="AIB140" s="0"/>
      <c r="AIC140" s="0"/>
      <c r="AID140" s="0"/>
      <c r="AIE140" s="0"/>
      <c r="AIF140" s="0"/>
      <c r="AIG140" s="0"/>
      <c r="AIH140" s="0"/>
      <c r="AII140" s="0"/>
      <c r="AIJ140" s="0"/>
      <c r="AIK140" s="0"/>
      <c r="AIL140" s="0"/>
      <c r="AIM140" s="0"/>
      <c r="AIN140" s="0"/>
      <c r="AIO140" s="0"/>
      <c r="AIP140" s="0"/>
      <c r="AIQ140" s="0"/>
      <c r="AIR140" s="0"/>
      <c r="AIS140" s="0"/>
      <c r="AIT140" s="0"/>
      <c r="AIU140" s="0"/>
      <c r="AIV140" s="0"/>
      <c r="AIW140" s="0"/>
      <c r="AIX140" s="0"/>
      <c r="AIY140" s="0"/>
      <c r="AIZ140" s="0"/>
      <c r="AJA140" s="0"/>
      <c r="AJB140" s="0"/>
      <c r="AJC140" s="0"/>
      <c r="AJD140" s="0"/>
      <c r="AJE140" s="0"/>
      <c r="AJF140" s="0"/>
      <c r="AJG140" s="0"/>
      <c r="AJH140" s="0"/>
      <c r="AJI140" s="0"/>
      <c r="AJJ140" s="0"/>
      <c r="AJK140" s="0"/>
      <c r="AJL140" s="0"/>
      <c r="AJM140" s="0"/>
      <c r="AJN140" s="0"/>
      <c r="AJO140" s="0"/>
      <c r="AJP140" s="0"/>
      <c r="AJQ140" s="0"/>
      <c r="AJR140" s="0"/>
      <c r="AJS140" s="0"/>
      <c r="AJT140" s="0"/>
      <c r="AJU140" s="0"/>
      <c r="AJV140" s="0"/>
      <c r="AJW140" s="0"/>
      <c r="AJX140" s="0"/>
      <c r="AJY140" s="0"/>
      <c r="AJZ140" s="0"/>
      <c r="AKA140" s="0"/>
      <c r="AKB140" s="0"/>
      <c r="AKC140" s="0"/>
      <c r="AKD140" s="0"/>
      <c r="AKE140" s="0"/>
      <c r="AKF140" s="0"/>
      <c r="AKG140" s="0"/>
      <c r="AKH140" s="0"/>
      <c r="AKI140" s="0"/>
      <c r="AKJ140" s="0"/>
      <c r="AKK140" s="0"/>
      <c r="AKL140" s="0"/>
      <c r="AKM140" s="0"/>
      <c r="AKN140" s="0"/>
      <c r="AKO140" s="0"/>
      <c r="AKP140" s="0"/>
      <c r="AKQ140" s="0"/>
      <c r="AKR140" s="0"/>
      <c r="AKS140" s="0"/>
      <c r="AKT140" s="0"/>
      <c r="AKU140" s="0"/>
      <c r="AKV140" s="0"/>
      <c r="AKW140" s="0"/>
      <c r="AKX140" s="0"/>
      <c r="AKY140" s="0"/>
      <c r="AKZ140" s="0"/>
      <c r="ALA140" s="0"/>
      <c r="ALB140" s="0"/>
      <c r="ALC140" s="0"/>
      <c r="ALD140" s="0"/>
      <c r="ALE140" s="0"/>
      <c r="ALF140" s="0"/>
      <c r="ALG140" s="0"/>
      <c r="ALH140" s="0"/>
      <c r="ALI140" s="0"/>
      <c r="ALJ140" s="0"/>
      <c r="ALK140" s="0"/>
      <c r="ALL140" s="0"/>
      <c r="ALM140" s="0"/>
      <c r="ALN140" s="0"/>
      <c r="ALO140" s="0"/>
      <c r="ALP140" s="0"/>
      <c r="ALQ140" s="0"/>
      <c r="ALR140" s="0"/>
      <c r="ALS140" s="0"/>
      <c r="ALT140" s="0"/>
      <c r="ALU140" s="0"/>
      <c r="ALV140" s="0"/>
      <c r="ALW140" s="0"/>
      <c r="ALX140" s="0"/>
      <c r="ALY140" s="0"/>
      <c r="ALZ140" s="0"/>
      <c r="AMA140" s="0"/>
      <c r="AMB140" s="0"/>
      <c r="AMC140" s="0"/>
      <c r="AMD140" s="0"/>
      <c r="AME140" s="0"/>
      <c r="AMF140" s="0"/>
      <c r="AMG140" s="0"/>
      <c r="AMH140" s="0"/>
      <c r="AMI140" s="0"/>
      <c r="AMJ140" s="0"/>
    </row>
    <row r="141" customFormat="false" ht="15.75" hidden="false" customHeight="false" outlineLevel="0" collapsed="false">
      <c r="A141" s="136"/>
      <c r="B141" s="35"/>
      <c r="C141" s="35"/>
      <c r="D141" s="35"/>
      <c r="E141" s="35"/>
      <c r="F141" s="35" t="n">
        <v>4</v>
      </c>
      <c r="G141" s="35" t="n">
        <v>5000</v>
      </c>
      <c r="H141" s="35" t="n">
        <f aca="false">(G141*F141)+1100*4</f>
        <v>24400</v>
      </c>
      <c r="I141" s="36" t="s">
        <v>2830</v>
      </c>
      <c r="J141" s="37" t="n">
        <v>7707</v>
      </c>
      <c r="K141" s="35" t="n">
        <v>0</v>
      </c>
      <c r="L141" s="35"/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0"/>
      <c r="BD141" s="0"/>
      <c r="BE141" s="0"/>
      <c r="BF141" s="0"/>
      <c r="BG141" s="0"/>
      <c r="BH141" s="0"/>
      <c r="BI141" s="0"/>
      <c r="BJ141" s="0"/>
      <c r="BK141" s="0"/>
      <c r="BL141" s="0"/>
      <c r="BM141" s="0"/>
      <c r="BN141" s="0"/>
      <c r="BO141" s="0"/>
      <c r="BP141" s="0"/>
      <c r="BQ141" s="0"/>
      <c r="BR141" s="0"/>
      <c r="BS141" s="0"/>
      <c r="BT141" s="0"/>
      <c r="BU141" s="0"/>
      <c r="BV141" s="0"/>
      <c r="BW141" s="0"/>
      <c r="BX141" s="0"/>
      <c r="BY141" s="0"/>
      <c r="BZ141" s="0"/>
      <c r="CA141" s="0"/>
      <c r="CB141" s="0"/>
      <c r="CC141" s="0"/>
      <c r="CD141" s="0"/>
      <c r="CE141" s="0"/>
      <c r="CF141" s="0"/>
      <c r="CG141" s="0"/>
      <c r="CH141" s="0"/>
      <c r="CI141" s="0"/>
      <c r="CJ141" s="0"/>
      <c r="CK141" s="0"/>
      <c r="CL141" s="0"/>
      <c r="CM141" s="0"/>
      <c r="CN141" s="0"/>
      <c r="CO141" s="0"/>
      <c r="CP141" s="0"/>
      <c r="CQ141" s="0"/>
      <c r="CR141" s="0"/>
      <c r="CS141" s="0"/>
      <c r="CT141" s="0"/>
      <c r="CU141" s="0"/>
      <c r="CV141" s="0"/>
      <c r="CW141" s="0"/>
      <c r="CX141" s="0"/>
      <c r="CY141" s="0"/>
      <c r="CZ141" s="0"/>
      <c r="DA141" s="0"/>
      <c r="DB141" s="0"/>
      <c r="DC141" s="0"/>
      <c r="DD141" s="0"/>
      <c r="DE141" s="0"/>
      <c r="DF141" s="0"/>
      <c r="DG141" s="0"/>
      <c r="DH141" s="0"/>
      <c r="DI141" s="0"/>
      <c r="DJ141" s="0"/>
      <c r="DK141" s="0"/>
      <c r="DL141" s="0"/>
      <c r="DM141" s="0"/>
      <c r="DN141" s="0"/>
      <c r="DO141" s="0"/>
      <c r="DP141" s="0"/>
      <c r="DQ141" s="0"/>
      <c r="DR141" s="0"/>
      <c r="DS141" s="0"/>
      <c r="DT141" s="0"/>
      <c r="DU141" s="0"/>
      <c r="DV141" s="0"/>
      <c r="DW141" s="0"/>
      <c r="DX141" s="0"/>
      <c r="DY141" s="0"/>
      <c r="DZ141" s="0"/>
      <c r="EA141" s="0"/>
      <c r="EB141" s="0"/>
      <c r="EC141" s="0"/>
      <c r="ED141" s="0"/>
      <c r="EE141" s="0"/>
      <c r="EF141" s="0"/>
      <c r="EG141" s="0"/>
      <c r="EH141" s="0"/>
      <c r="EI141" s="0"/>
      <c r="EJ141" s="0"/>
      <c r="EK141" s="0"/>
      <c r="EL141" s="0"/>
      <c r="EM141" s="0"/>
      <c r="EN141" s="0"/>
      <c r="EO141" s="0"/>
      <c r="EP141" s="0"/>
      <c r="EQ141" s="0"/>
      <c r="ER141" s="0"/>
      <c r="ES141" s="0"/>
      <c r="ET141" s="0"/>
      <c r="EU141" s="0"/>
      <c r="EV141" s="0"/>
      <c r="EW141" s="0"/>
      <c r="EX141" s="0"/>
      <c r="EY141" s="0"/>
      <c r="EZ141" s="0"/>
      <c r="FA141" s="0"/>
      <c r="FB141" s="0"/>
      <c r="FC141" s="0"/>
      <c r="FD141" s="0"/>
      <c r="FE141" s="0"/>
      <c r="FF141" s="0"/>
      <c r="FG141" s="0"/>
      <c r="FH141" s="0"/>
      <c r="FI141" s="0"/>
      <c r="FJ141" s="0"/>
      <c r="FK141" s="0"/>
      <c r="FL141" s="0"/>
      <c r="FM141" s="0"/>
      <c r="FN141" s="0"/>
      <c r="FO141" s="0"/>
      <c r="FP141" s="0"/>
      <c r="FQ141" s="0"/>
      <c r="FR141" s="0"/>
      <c r="FS141" s="0"/>
      <c r="FT141" s="0"/>
      <c r="FU141" s="0"/>
      <c r="FV141" s="0"/>
      <c r="FW141" s="0"/>
      <c r="FX141" s="0"/>
      <c r="FY141" s="0"/>
      <c r="FZ141" s="0"/>
      <c r="GA141" s="0"/>
      <c r="GB141" s="0"/>
      <c r="GC141" s="0"/>
      <c r="GD141" s="0"/>
      <c r="GE141" s="0"/>
      <c r="GF141" s="0"/>
      <c r="GG141" s="0"/>
      <c r="GH141" s="0"/>
      <c r="GI141" s="0"/>
      <c r="GJ141" s="0"/>
      <c r="GK141" s="0"/>
      <c r="GL141" s="0"/>
      <c r="GM141" s="0"/>
      <c r="GN141" s="0"/>
      <c r="GO141" s="0"/>
      <c r="GP141" s="0"/>
      <c r="GQ141" s="0"/>
      <c r="GR141" s="0"/>
      <c r="GS141" s="0"/>
      <c r="GT141" s="0"/>
      <c r="GU141" s="0"/>
      <c r="GV141" s="0"/>
      <c r="GW141" s="0"/>
      <c r="GX141" s="0"/>
      <c r="GY141" s="0"/>
      <c r="GZ141" s="0"/>
      <c r="HA141" s="0"/>
      <c r="HB141" s="0"/>
      <c r="HC141" s="0"/>
      <c r="HD141" s="0"/>
      <c r="HE141" s="0"/>
      <c r="HF141" s="0"/>
      <c r="HG141" s="0"/>
      <c r="HH141" s="0"/>
      <c r="HI141" s="0"/>
      <c r="HJ141" s="0"/>
      <c r="HK141" s="0"/>
      <c r="HL141" s="0"/>
      <c r="HM141" s="0"/>
      <c r="HN141" s="0"/>
      <c r="HO141" s="0"/>
      <c r="HP141" s="0"/>
      <c r="HQ141" s="0"/>
      <c r="HR141" s="0"/>
      <c r="HS141" s="0"/>
      <c r="HT141" s="0"/>
      <c r="HU141" s="0"/>
      <c r="HV141" s="0"/>
      <c r="HW141" s="0"/>
      <c r="HX141" s="0"/>
      <c r="HY141" s="0"/>
      <c r="HZ141" s="0"/>
      <c r="IA141" s="0"/>
      <c r="IB141" s="0"/>
      <c r="IC141" s="0"/>
      <c r="ID141" s="0"/>
      <c r="IE141" s="0"/>
      <c r="IF141" s="0"/>
      <c r="IG141" s="0"/>
      <c r="IH141" s="0"/>
      <c r="II141" s="0"/>
      <c r="IJ141" s="0"/>
      <c r="IK141" s="0"/>
      <c r="IL141" s="0"/>
      <c r="IM141" s="0"/>
      <c r="IN141" s="0"/>
      <c r="IO141" s="0"/>
      <c r="IP141" s="0"/>
      <c r="IQ141" s="0"/>
      <c r="IR141" s="0"/>
      <c r="IS141" s="0"/>
      <c r="IT141" s="0"/>
      <c r="IU141" s="0"/>
      <c r="IV141" s="0"/>
      <c r="IW141" s="0"/>
      <c r="IX141" s="0"/>
      <c r="IY141" s="0"/>
      <c r="IZ141" s="0"/>
      <c r="JA141" s="0"/>
      <c r="JB141" s="0"/>
      <c r="JC141" s="0"/>
      <c r="JD141" s="0"/>
      <c r="JE141" s="0"/>
      <c r="JF141" s="0"/>
      <c r="JG141" s="0"/>
      <c r="JH141" s="0"/>
      <c r="JI141" s="0"/>
      <c r="JJ141" s="0"/>
      <c r="JK141" s="0"/>
      <c r="JL141" s="0"/>
      <c r="JM141" s="0"/>
      <c r="JN141" s="0"/>
      <c r="JO141" s="0"/>
      <c r="JP141" s="0"/>
      <c r="JQ141" s="0"/>
      <c r="JR141" s="0"/>
      <c r="JS141" s="0"/>
      <c r="JT141" s="0"/>
      <c r="JU141" s="0"/>
      <c r="JV141" s="0"/>
      <c r="JW141" s="0"/>
      <c r="JX141" s="0"/>
      <c r="JY141" s="0"/>
      <c r="JZ141" s="0"/>
      <c r="KA141" s="0"/>
      <c r="KB141" s="0"/>
      <c r="KC141" s="0"/>
      <c r="KD141" s="0"/>
      <c r="KE141" s="0"/>
      <c r="KF141" s="0"/>
      <c r="KG141" s="0"/>
      <c r="KH141" s="0"/>
      <c r="KI141" s="0"/>
      <c r="KJ141" s="0"/>
      <c r="KK141" s="0"/>
      <c r="KL141" s="0"/>
      <c r="KM141" s="0"/>
      <c r="KN141" s="0"/>
      <c r="KO141" s="0"/>
      <c r="KP141" s="0"/>
      <c r="KQ141" s="0"/>
      <c r="KR141" s="0"/>
      <c r="KS141" s="0"/>
      <c r="KT141" s="0"/>
      <c r="KU141" s="0"/>
      <c r="KV141" s="0"/>
      <c r="KW141" s="0"/>
      <c r="KX141" s="0"/>
      <c r="KY141" s="0"/>
      <c r="KZ141" s="0"/>
      <c r="LA141" s="0"/>
      <c r="LB141" s="0"/>
      <c r="LC141" s="0"/>
      <c r="LD141" s="0"/>
      <c r="LE141" s="0"/>
      <c r="LF141" s="0"/>
      <c r="LG141" s="0"/>
      <c r="LH141" s="0"/>
      <c r="LI141" s="0"/>
      <c r="LJ141" s="0"/>
      <c r="LK141" s="0"/>
      <c r="LL141" s="0"/>
      <c r="LM141" s="0"/>
      <c r="LN141" s="0"/>
      <c r="LO141" s="0"/>
      <c r="LP141" s="0"/>
      <c r="LQ141" s="0"/>
      <c r="LR141" s="0"/>
      <c r="LS141" s="0"/>
      <c r="LT141" s="0"/>
      <c r="LU141" s="0"/>
      <c r="LV141" s="0"/>
      <c r="LW141" s="0"/>
      <c r="LX141" s="0"/>
      <c r="LY141" s="0"/>
      <c r="LZ141" s="0"/>
      <c r="MA141" s="0"/>
      <c r="MB141" s="0"/>
      <c r="MC141" s="0"/>
      <c r="MD141" s="0"/>
      <c r="ME141" s="0"/>
      <c r="MF141" s="0"/>
      <c r="MG141" s="0"/>
      <c r="MH141" s="0"/>
      <c r="MI141" s="0"/>
      <c r="MJ141" s="0"/>
      <c r="MK141" s="0"/>
      <c r="ML141" s="0"/>
      <c r="MM141" s="0"/>
      <c r="MN141" s="0"/>
      <c r="MO141" s="0"/>
      <c r="MP141" s="0"/>
      <c r="MQ141" s="0"/>
      <c r="MR141" s="0"/>
      <c r="MS141" s="0"/>
      <c r="MT141" s="0"/>
      <c r="MU141" s="0"/>
      <c r="MV141" s="0"/>
      <c r="MW141" s="0"/>
      <c r="MX141" s="0"/>
      <c r="MY141" s="0"/>
      <c r="MZ141" s="0"/>
      <c r="NA141" s="0"/>
      <c r="NB141" s="0"/>
      <c r="NC141" s="0"/>
      <c r="ND141" s="0"/>
      <c r="NE141" s="0"/>
      <c r="NF141" s="0"/>
      <c r="NG141" s="0"/>
      <c r="NH141" s="0"/>
      <c r="NI141" s="0"/>
      <c r="NJ141" s="0"/>
      <c r="NK141" s="0"/>
      <c r="NL141" s="0"/>
      <c r="NM141" s="0"/>
      <c r="NN141" s="0"/>
      <c r="NO141" s="0"/>
      <c r="NP141" s="0"/>
      <c r="NQ141" s="0"/>
      <c r="NR141" s="0"/>
      <c r="NS141" s="0"/>
      <c r="NT141" s="0"/>
      <c r="NU141" s="0"/>
      <c r="NV141" s="0"/>
      <c r="NW141" s="0"/>
      <c r="NX141" s="0"/>
      <c r="NY141" s="0"/>
      <c r="NZ141" s="0"/>
      <c r="OA141" s="0"/>
      <c r="OB141" s="0"/>
      <c r="OC141" s="0"/>
      <c r="OD141" s="0"/>
      <c r="OE141" s="0"/>
      <c r="OF141" s="0"/>
      <c r="OG141" s="0"/>
      <c r="OH141" s="0"/>
      <c r="OI141" s="0"/>
      <c r="OJ141" s="0"/>
      <c r="OK141" s="0"/>
      <c r="OL141" s="0"/>
      <c r="OM141" s="0"/>
      <c r="ON141" s="0"/>
      <c r="OO141" s="0"/>
      <c r="OP141" s="0"/>
      <c r="OQ141" s="0"/>
      <c r="OR141" s="0"/>
      <c r="OS141" s="0"/>
      <c r="OT141" s="0"/>
      <c r="OU141" s="0"/>
      <c r="OV141" s="0"/>
      <c r="OW141" s="0"/>
      <c r="OX141" s="0"/>
      <c r="OY141" s="0"/>
      <c r="OZ141" s="0"/>
      <c r="PA141" s="0"/>
      <c r="PB141" s="0"/>
      <c r="PC141" s="0"/>
      <c r="PD141" s="0"/>
      <c r="PE141" s="0"/>
      <c r="PF141" s="0"/>
      <c r="PG141" s="0"/>
      <c r="PH141" s="0"/>
      <c r="PI141" s="0"/>
      <c r="PJ141" s="0"/>
      <c r="PK141" s="0"/>
      <c r="PL141" s="0"/>
      <c r="PM141" s="0"/>
      <c r="PN141" s="0"/>
      <c r="PO141" s="0"/>
      <c r="PP141" s="0"/>
      <c r="PQ141" s="0"/>
      <c r="PR141" s="0"/>
      <c r="PS141" s="0"/>
      <c r="PT141" s="0"/>
      <c r="PU141" s="0"/>
      <c r="PV141" s="0"/>
      <c r="PW141" s="0"/>
      <c r="PX141" s="0"/>
      <c r="PY141" s="0"/>
      <c r="PZ141" s="0"/>
      <c r="QA141" s="0"/>
      <c r="QB141" s="0"/>
      <c r="QC141" s="0"/>
      <c r="QD141" s="0"/>
      <c r="QE141" s="0"/>
      <c r="QF141" s="0"/>
      <c r="QG141" s="0"/>
      <c r="QH141" s="0"/>
      <c r="QI141" s="0"/>
      <c r="QJ141" s="0"/>
      <c r="QK141" s="0"/>
      <c r="QL141" s="0"/>
      <c r="QM141" s="0"/>
      <c r="QN141" s="0"/>
      <c r="QO141" s="0"/>
      <c r="QP141" s="0"/>
      <c r="QQ141" s="0"/>
      <c r="QR141" s="0"/>
      <c r="QS141" s="0"/>
      <c r="QT141" s="0"/>
      <c r="QU141" s="0"/>
      <c r="QV141" s="0"/>
      <c r="QW141" s="0"/>
      <c r="QX141" s="0"/>
      <c r="QY141" s="0"/>
      <c r="QZ141" s="0"/>
      <c r="RA141" s="0"/>
      <c r="RB141" s="0"/>
      <c r="RC141" s="0"/>
      <c r="RD141" s="0"/>
      <c r="RE141" s="0"/>
      <c r="RF141" s="0"/>
      <c r="RG141" s="0"/>
      <c r="RH141" s="0"/>
      <c r="RI141" s="0"/>
      <c r="RJ141" s="0"/>
      <c r="RK141" s="0"/>
      <c r="RL141" s="0"/>
      <c r="RM141" s="0"/>
      <c r="RN141" s="0"/>
      <c r="RO141" s="0"/>
      <c r="RP141" s="0"/>
      <c r="RQ141" s="0"/>
      <c r="RR141" s="0"/>
      <c r="RS141" s="0"/>
      <c r="RT141" s="0"/>
      <c r="RU141" s="0"/>
      <c r="RV141" s="0"/>
      <c r="RW141" s="0"/>
      <c r="RX141" s="0"/>
      <c r="RY141" s="0"/>
      <c r="RZ141" s="0"/>
      <c r="SA141" s="0"/>
      <c r="SB141" s="0"/>
      <c r="SC141" s="0"/>
      <c r="SD141" s="0"/>
      <c r="SE141" s="0"/>
      <c r="SF141" s="0"/>
      <c r="SG141" s="0"/>
      <c r="SH141" s="0"/>
      <c r="SI141" s="0"/>
      <c r="SJ141" s="0"/>
      <c r="SK141" s="0"/>
      <c r="SL141" s="0"/>
      <c r="SM141" s="0"/>
      <c r="SN141" s="0"/>
      <c r="SO141" s="0"/>
      <c r="SP141" s="0"/>
      <c r="SQ141" s="0"/>
      <c r="SR141" s="0"/>
      <c r="SS141" s="0"/>
      <c r="ST141" s="0"/>
      <c r="SU141" s="0"/>
      <c r="SV141" s="0"/>
      <c r="SW141" s="0"/>
      <c r="SX141" s="0"/>
      <c r="SY141" s="0"/>
      <c r="SZ141" s="0"/>
      <c r="TA141" s="0"/>
      <c r="TB141" s="0"/>
      <c r="TC141" s="0"/>
      <c r="TD141" s="0"/>
      <c r="TE141" s="0"/>
      <c r="TF141" s="0"/>
      <c r="TG141" s="0"/>
      <c r="TH141" s="0"/>
      <c r="TI141" s="0"/>
      <c r="TJ141" s="0"/>
      <c r="TK141" s="0"/>
      <c r="TL141" s="0"/>
      <c r="TM141" s="0"/>
      <c r="TN141" s="0"/>
      <c r="TO141" s="0"/>
      <c r="TP141" s="0"/>
      <c r="TQ141" s="0"/>
      <c r="TR141" s="0"/>
      <c r="TS141" s="0"/>
      <c r="TT141" s="0"/>
      <c r="TU141" s="0"/>
      <c r="TV141" s="0"/>
      <c r="TW141" s="0"/>
      <c r="TX141" s="0"/>
      <c r="TY141" s="0"/>
      <c r="TZ141" s="0"/>
      <c r="UA141" s="0"/>
      <c r="UB141" s="0"/>
      <c r="UC141" s="0"/>
      <c r="UD141" s="0"/>
      <c r="UE141" s="0"/>
      <c r="UF141" s="0"/>
      <c r="UG141" s="0"/>
      <c r="UH141" s="0"/>
      <c r="UI141" s="0"/>
      <c r="UJ141" s="0"/>
      <c r="UK141" s="0"/>
      <c r="UL141" s="0"/>
      <c r="UM141" s="0"/>
      <c r="UN141" s="0"/>
      <c r="UO141" s="0"/>
      <c r="UP141" s="0"/>
      <c r="UQ141" s="0"/>
      <c r="UR141" s="0"/>
      <c r="US141" s="0"/>
      <c r="UT141" s="0"/>
      <c r="UU141" s="0"/>
      <c r="UV141" s="0"/>
      <c r="UW141" s="0"/>
      <c r="UX141" s="0"/>
      <c r="UY141" s="0"/>
      <c r="UZ141" s="0"/>
      <c r="VA141" s="0"/>
      <c r="VB141" s="0"/>
      <c r="VC141" s="0"/>
      <c r="VD141" s="0"/>
      <c r="VE141" s="0"/>
      <c r="VF141" s="0"/>
      <c r="VG141" s="0"/>
      <c r="VH141" s="0"/>
      <c r="VI141" s="0"/>
      <c r="VJ141" s="0"/>
      <c r="VK141" s="0"/>
      <c r="VL141" s="0"/>
      <c r="VM141" s="0"/>
      <c r="VN141" s="0"/>
      <c r="VO141" s="0"/>
      <c r="VP141" s="0"/>
      <c r="VQ141" s="0"/>
      <c r="VR141" s="0"/>
      <c r="VS141" s="0"/>
      <c r="VT141" s="0"/>
      <c r="VU141" s="0"/>
      <c r="VV141" s="0"/>
      <c r="VW141" s="0"/>
      <c r="VX141" s="0"/>
      <c r="VY141" s="0"/>
      <c r="VZ141" s="0"/>
      <c r="WA141" s="0"/>
      <c r="WB141" s="0"/>
      <c r="WC141" s="0"/>
      <c r="WD141" s="0"/>
      <c r="WE141" s="0"/>
      <c r="WF141" s="0"/>
      <c r="WG141" s="0"/>
      <c r="WH141" s="0"/>
      <c r="WI141" s="0"/>
      <c r="WJ141" s="0"/>
      <c r="WK141" s="0"/>
      <c r="WL141" s="0"/>
      <c r="WM141" s="0"/>
      <c r="WN141" s="0"/>
      <c r="WO141" s="0"/>
      <c r="WP141" s="0"/>
      <c r="WQ141" s="0"/>
      <c r="WR141" s="0"/>
      <c r="WS141" s="0"/>
      <c r="WT141" s="0"/>
      <c r="WU141" s="0"/>
      <c r="WV141" s="0"/>
      <c r="WW141" s="0"/>
      <c r="WX141" s="0"/>
      <c r="WY141" s="0"/>
      <c r="WZ141" s="0"/>
      <c r="XA141" s="0"/>
      <c r="XB141" s="0"/>
      <c r="XC141" s="0"/>
      <c r="XD141" s="0"/>
      <c r="XE141" s="0"/>
      <c r="XF141" s="0"/>
      <c r="XG141" s="0"/>
      <c r="XH141" s="0"/>
      <c r="XI141" s="0"/>
      <c r="XJ141" s="0"/>
      <c r="XK141" s="0"/>
      <c r="XL141" s="0"/>
      <c r="XM141" s="0"/>
      <c r="XN141" s="0"/>
      <c r="XO141" s="0"/>
      <c r="XP141" s="0"/>
      <c r="XQ141" s="0"/>
      <c r="XR141" s="0"/>
      <c r="XS141" s="0"/>
      <c r="XT141" s="0"/>
      <c r="XU141" s="0"/>
      <c r="XV141" s="0"/>
      <c r="XW141" s="0"/>
      <c r="XX141" s="0"/>
      <c r="XY141" s="0"/>
      <c r="XZ141" s="0"/>
      <c r="YA141" s="0"/>
      <c r="YB141" s="0"/>
      <c r="YC141" s="0"/>
      <c r="YD141" s="0"/>
      <c r="YE141" s="0"/>
      <c r="YF141" s="0"/>
      <c r="YG141" s="0"/>
      <c r="YH141" s="0"/>
      <c r="YI141" s="0"/>
      <c r="YJ141" s="0"/>
      <c r="YK141" s="0"/>
      <c r="YL141" s="0"/>
      <c r="YM141" s="0"/>
      <c r="YN141" s="0"/>
      <c r="YO141" s="0"/>
      <c r="YP141" s="0"/>
      <c r="YQ141" s="0"/>
      <c r="YR141" s="0"/>
      <c r="YS141" s="0"/>
      <c r="YT141" s="0"/>
      <c r="YU141" s="0"/>
      <c r="YV141" s="0"/>
      <c r="YW141" s="0"/>
      <c r="YX141" s="0"/>
      <c r="YY141" s="0"/>
      <c r="YZ141" s="0"/>
      <c r="ZA141" s="0"/>
      <c r="ZB141" s="0"/>
      <c r="ZC141" s="0"/>
      <c r="ZD141" s="0"/>
      <c r="ZE141" s="0"/>
      <c r="ZF141" s="0"/>
      <c r="ZG141" s="0"/>
      <c r="ZH141" s="0"/>
      <c r="ZI141" s="0"/>
      <c r="ZJ141" s="0"/>
      <c r="ZK141" s="0"/>
      <c r="ZL141" s="0"/>
      <c r="ZM141" s="0"/>
      <c r="ZN141" s="0"/>
      <c r="ZO141" s="0"/>
      <c r="ZP141" s="0"/>
      <c r="ZQ141" s="0"/>
      <c r="ZR141" s="0"/>
      <c r="ZS141" s="0"/>
      <c r="ZT141" s="0"/>
      <c r="ZU141" s="0"/>
      <c r="ZV141" s="0"/>
      <c r="ZW141" s="0"/>
      <c r="ZX141" s="0"/>
      <c r="ZY141" s="0"/>
      <c r="ZZ141" s="0"/>
      <c r="AAA141" s="0"/>
      <c r="AAB141" s="0"/>
      <c r="AAC141" s="0"/>
      <c r="AAD141" s="0"/>
      <c r="AAE141" s="0"/>
      <c r="AAF141" s="0"/>
      <c r="AAG141" s="0"/>
      <c r="AAH141" s="0"/>
      <c r="AAI141" s="0"/>
      <c r="AAJ141" s="0"/>
      <c r="AAK141" s="0"/>
      <c r="AAL141" s="0"/>
      <c r="AAM141" s="0"/>
      <c r="AAN141" s="0"/>
      <c r="AAO141" s="0"/>
      <c r="AAP141" s="0"/>
      <c r="AAQ141" s="0"/>
      <c r="AAR141" s="0"/>
      <c r="AAS141" s="0"/>
      <c r="AAT141" s="0"/>
      <c r="AAU141" s="0"/>
      <c r="AAV141" s="0"/>
      <c r="AAW141" s="0"/>
      <c r="AAX141" s="0"/>
      <c r="AAY141" s="0"/>
      <c r="AAZ141" s="0"/>
      <c r="ABA141" s="0"/>
      <c r="ABB141" s="0"/>
      <c r="ABC141" s="0"/>
      <c r="ABD141" s="0"/>
      <c r="ABE141" s="0"/>
      <c r="ABF141" s="0"/>
      <c r="ABG141" s="0"/>
      <c r="ABH141" s="0"/>
      <c r="ABI141" s="0"/>
      <c r="ABJ141" s="0"/>
      <c r="ABK141" s="0"/>
      <c r="ABL141" s="0"/>
      <c r="ABM141" s="0"/>
      <c r="ABN141" s="0"/>
      <c r="ABO141" s="0"/>
      <c r="ABP141" s="0"/>
      <c r="ABQ141" s="0"/>
      <c r="ABR141" s="0"/>
      <c r="ABS141" s="0"/>
      <c r="ABT141" s="0"/>
      <c r="ABU141" s="0"/>
      <c r="ABV141" s="0"/>
      <c r="ABW141" s="0"/>
      <c r="ABX141" s="0"/>
      <c r="ABY141" s="0"/>
      <c r="ABZ141" s="0"/>
      <c r="ACA141" s="0"/>
      <c r="ACB141" s="0"/>
      <c r="ACC141" s="0"/>
      <c r="ACD141" s="0"/>
      <c r="ACE141" s="0"/>
      <c r="ACF141" s="0"/>
      <c r="ACG141" s="0"/>
      <c r="ACH141" s="0"/>
      <c r="ACI141" s="0"/>
      <c r="ACJ141" s="0"/>
      <c r="ACK141" s="0"/>
      <c r="ACL141" s="0"/>
      <c r="ACM141" s="0"/>
      <c r="ACN141" s="0"/>
      <c r="ACO141" s="0"/>
      <c r="ACP141" s="0"/>
      <c r="ACQ141" s="0"/>
      <c r="ACR141" s="0"/>
      <c r="ACS141" s="0"/>
      <c r="ACT141" s="0"/>
      <c r="ACU141" s="0"/>
      <c r="ACV141" s="0"/>
      <c r="ACW141" s="0"/>
      <c r="ACX141" s="0"/>
      <c r="ACY141" s="0"/>
      <c r="ACZ141" s="0"/>
      <c r="ADA141" s="0"/>
      <c r="ADB141" s="0"/>
      <c r="ADC141" s="0"/>
      <c r="ADD141" s="0"/>
      <c r="ADE141" s="0"/>
      <c r="ADF141" s="0"/>
      <c r="ADG141" s="0"/>
      <c r="ADH141" s="0"/>
      <c r="ADI141" s="0"/>
      <c r="ADJ141" s="0"/>
      <c r="ADK141" s="0"/>
      <c r="ADL141" s="0"/>
      <c r="ADM141" s="0"/>
      <c r="ADN141" s="0"/>
      <c r="ADO141" s="0"/>
      <c r="ADP141" s="0"/>
      <c r="ADQ141" s="0"/>
      <c r="ADR141" s="0"/>
      <c r="ADS141" s="0"/>
      <c r="ADT141" s="0"/>
      <c r="ADU141" s="0"/>
      <c r="ADV141" s="0"/>
      <c r="ADW141" s="0"/>
      <c r="ADX141" s="0"/>
      <c r="ADY141" s="0"/>
      <c r="ADZ141" s="0"/>
      <c r="AEA141" s="0"/>
      <c r="AEB141" s="0"/>
      <c r="AEC141" s="0"/>
      <c r="AED141" s="0"/>
      <c r="AEE141" s="0"/>
      <c r="AEF141" s="0"/>
      <c r="AEG141" s="0"/>
      <c r="AEH141" s="0"/>
      <c r="AEI141" s="0"/>
      <c r="AEJ141" s="0"/>
      <c r="AEK141" s="0"/>
      <c r="AEL141" s="0"/>
      <c r="AEM141" s="0"/>
      <c r="AEN141" s="0"/>
      <c r="AEO141" s="0"/>
      <c r="AEP141" s="0"/>
      <c r="AEQ141" s="0"/>
      <c r="AER141" s="0"/>
      <c r="AES141" s="0"/>
      <c r="AET141" s="0"/>
      <c r="AEU141" s="0"/>
      <c r="AEV141" s="0"/>
      <c r="AEW141" s="0"/>
      <c r="AEX141" s="0"/>
      <c r="AEY141" s="0"/>
      <c r="AEZ141" s="0"/>
      <c r="AFA141" s="0"/>
      <c r="AFB141" s="0"/>
      <c r="AFC141" s="0"/>
      <c r="AFD141" s="0"/>
      <c r="AFE141" s="0"/>
      <c r="AFF141" s="0"/>
      <c r="AFG141" s="0"/>
      <c r="AFH141" s="0"/>
      <c r="AFI141" s="0"/>
      <c r="AFJ141" s="0"/>
      <c r="AFK141" s="0"/>
      <c r="AFL141" s="0"/>
      <c r="AFM141" s="0"/>
      <c r="AFN141" s="0"/>
      <c r="AFO141" s="0"/>
      <c r="AFP141" s="0"/>
      <c r="AFQ141" s="0"/>
      <c r="AFR141" s="0"/>
      <c r="AFS141" s="0"/>
      <c r="AFT141" s="0"/>
      <c r="AFU141" s="0"/>
      <c r="AFV141" s="0"/>
      <c r="AFW141" s="0"/>
      <c r="AFX141" s="0"/>
      <c r="AFY141" s="0"/>
      <c r="AFZ141" s="0"/>
      <c r="AGA141" s="0"/>
      <c r="AGB141" s="0"/>
      <c r="AGC141" s="0"/>
      <c r="AGD141" s="0"/>
      <c r="AGE141" s="0"/>
      <c r="AGF141" s="0"/>
      <c r="AGG141" s="0"/>
      <c r="AGH141" s="0"/>
      <c r="AGI141" s="0"/>
      <c r="AGJ141" s="0"/>
      <c r="AGK141" s="0"/>
      <c r="AGL141" s="0"/>
      <c r="AGM141" s="0"/>
      <c r="AGN141" s="0"/>
      <c r="AGO141" s="0"/>
      <c r="AGP141" s="0"/>
      <c r="AGQ141" s="0"/>
      <c r="AGR141" s="0"/>
      <c r="AGS141" s="0"/>
      <c r="AGT141" s="0"/>
      <c r="AGU141" s="0"/>
      <c r="AGV141" s="0"/>
      <c r="AGW141" s="0"/>
      <c r="AGX141" s="0"/>
      <c r="AGY141" s="0"/>
      <c r="AGZ141" s="0"/>
      <c r="AHA141" s="0"/>
      <c r="AHB141" s="0"/>
      <c r="AHC141" s="0"/>
      <c r="AHD141" s="0"/>
      <c r="AHE141" s="0"/>
      <c r="AHF141" s="0"/>
      <c r="AHG141" s="0"/>
      <c r="AHH141" s="0"/>
      <c r="AHI141" s="0"/>
      <c r="AHJ141" s="0"/>
      <c r="AHK141" s="0"/>
      <c r="AHL141" s="0"/>
      <c r="AHM141" s="0"/>
      <c r="AHN141" s="0"/>
      <c r="AHO141" s="0"/>
      <c r="AHP141" s="0"/>
      <c r="AHQ141" s="0"/>
      <c r="AHR141" s="0"/>
      <c r="AHS141" s="0"/>
      <c r="AHT141" s="0"/>
      <c r="AHU141" s="0"/>
      <c r="AHV141" s="0"/>
      <c r="AHW141" s="0"/>
      <c r="AHX141" s="0"/>
      <c r="AHY141" s="0"/>
      <c r="AHZ141" s="0"/>
      <c r="AIA141" s="0"/>
      <c r="AIB141" s="0"/>
      <c r="AIC141" s="0"/>
      <c r="AID141" s="0"/>
      <c r="AIE141" s="0"/>
      <c r="AIF141" s="0"/>
      <c r="AIG141" s="0"/>
      <c r="AIH141" s="0"/>
      <c r="AII141" s="0"/>
      <c r="AIJ141" s="0"/>
      <c r="AIK141" s="0"/>
      <c r="AIL141" s="0"/>
      <c r="AIM141" s="0"/>
      <c r="AIN141" s="0"/>
      <c r="AIO141" s="0"/>
      <c r="AIP141" s="0"/>
      <c r="AIQ141" s="0"/>
      <c r="AIR141" s="0"/>
      <c r="AIS141" s="0"/>
      <c r="AIT141" s="0"/>
      <c r="AIU141" s="0"/>
      <c r="AIV141" s="0"/>
      <c r="AIW141" s="0"/>
      <c r="AIX141" s="0"/>
      <c r="AIY141" s="0"/>
      <c r="AIZ141" s="0"/>
      <c r="AJA141" s="0"/>
      <c r="AJB141" s="0"/>
      <c r="AJC141" s="0"/>
      <c r="AJD141" s="0"/>
      <c r="AJE141" s="0"/>
      <c r="AJF141" s="0"/>
      <c r="AJG141" s="0"/>
      <c r="AJH141" s="0"/>
      <c r="AJI141" s="0"/>
      <c r="AJJ141" s="0"/>
      <c r="AJK141" s="0"/>
      <c r="AJL141" s="0"/>
      <c r="AJM141" s="0"/>
      <c r="AJN141" s="0"/>
      <c r="AJO141" s="0"/>
      <c r="AJP141" s="0"/>
      <c r="AJQ141" s="0"/>
      <c r="AJR141" s="0"/>
      <c r="AJS141" s="0"/>
      <c r="AJT141" s="0"/>
      <c r="AJU141" s="0"/>
      <c r="AJV141" s="0"/>
      <c r="AJW141" s="0"/>
      <c r="AJX141" s="0"/>
      <c r="AJY141" s="0"/>
      <c r="AJZ141" s="0"/>
      <c r="AKA141" s="0"/>
      <c r="AKB141" s="0"/>
      <c r="AKC141" s="0"/>
      <c r="AKD141" s="0"/>
      <c r="AKE141" s="0"/>
      <c r="AKF141" s="0"/>
      <c r="AKG141" s="0"/>
      <c r="AKH141" s="0"/>
      <c r="AKI141" s="0"/>
      <c r="AKJ141" s="0"/>
      <c r="AKK141" s="0"/>
      <c r="AKL141" s="0"/>
      <c r="AKM141" s="0"/>
      <c r="AKN141" s="0"/>
      <c r="AKO141" s="0"/>
      <c r="AKP141" s="0"/>
      <c r="AKQ141" s="0"/>
      <c r="AKR141" s="0"/>
      <c r="AKS141" s="0"/>
      <c r="AKT141" s="0"/>
      <c r="AKU141" s="0"/>
      <c r="AKV141" s="0"/>
      <c r="AKW141" s="0"/>
      <c r="AKX141" s="0"/>
      <c r="AKY141" s="0"/>
      <c r="AKZ141" s="0"/>
      <c r="ALA141" s="0"/>
      <c r="ALB141" s="0"/>
      <c r="ALC141" s="0"/>
      <c r="ALD141" s="0"/>
      <c r="ALE141" s="0"/>
      <c r="ALF141" s="0"/>
      <c r="ALG141" s="0"/>
      <c r="ALH141" s="0"/>
      <c r="ALI141" s="0"/>
      <c r="ALJ141" s="0"/>
      <c r="ALK141" s="0"/>
      <c r="ALL141" s="0"/>
      <c r="ALM141" s="0"/>
      <c r="ALN141" s="0"/>
      <c r="ALO141" s="0"/>
      <c r="ALP141" s="0"/>
      <c r="ALQ141" s="0"/>
      <c r="ALR141" s="0"/>
      <c r="ALS141" s="0"/>
      <c r="ALT141" s="0"/>
      <c r="ALU141" s="0"/>
      <c r="ALV141" s="0"/>
      <c r="ALW141" s="0"/>
      <c r="ALX141" s="0"/>
      <c r="ALY141" s="0"/>
      <c r="ALZ141" s="0"/>
      <c r="AMA141" s="0"/>
      <c r="AMB141" s="0"/>
      <c r="AMC141" s="0"/>
      <c r="AMD141" s="0"/>
      <c r="AME141" s="0"/>
      <c r="AMF141" s="0"/>
      <c r="AMG141" s="0"/>
      <c r="AMH141" s="0"/>
      <c r="AMI141" s="0"/>
      <c r="AMJ141" s="0"/>
    </row>
    <row r="142" s="103" customFormat="true" ht="24.25" hidden="false" customHeight="true" outlineLevel="0" collapsed="false">
      <c r="A142" s="137" t="s">
        <v>6438</v>
      </c>
      <c r="B142" s="98" t="s">
        <v>6439</v>
      </c>
      <c r="C142" s="98" t="s">
        <v>2828</v>
      </c>
      <c r="D142" s="98" t="s">
        <v>63</v>
      </c>
      <c r="E142" s="98" t="n">
        <v>39392.5</v>
      </c>
      <c r="F142" s="98" t="n">
        <v>5</v>
      </c>
      <c r="G142" s="98" t="n">
        <v>3853.5</v>
      </c>
      <c r="H142" s="98" t="n">
        <f aca="false">G142*F142</f>
        <v>19267.5</v>
      </c>
      <c r="I142" s="101" t="s">
        <v>6440</v>
      </c>
      <c r="J142" s="102" t="n">
        <v>19267.5</v>
      </c>
      <c r="K142" s="98" t="n">
        <f aca="false">H142+H143-J142-J143</f>
        <v>1600</v>
      </c>
      <c r="L142" s="98"/>
    </row>
    <row r="143" s="103" customFormat="true" ht="15.75" hidden="false" customHeight="false" outlineLevel="0" collapsed="false">
      <c r="A143" s="137"/>
      <c r="B143" s="98"/>
      <c r="C143" s="98"/>
      <c r="D143" s="98"/>
      <c r="E143" s="98"/>
      <c r="F143" s="98" t="n">
        <v>4</v>
      </c>
      <c r="G143" s="98" t="n">
        <v>5000</v>
      </c>
      <c r="H143" s="98" t="n">
        <f aca="false">G143*F143</f>
        <v>20000</v>
      </c>
      <c r="I143" s="101" t="s">
        <v>6441</v>
      </c>
      <c r="J143" s="102" t="n">
        <v>18400</v>
      </c>
      <c r="K143" s="98" t="n">
        <v>0</v>
      </c>
      <c r="L143" s="98"/>
    </row>
  </sheetData>
  <mergeCells count="55">
    <mergeCell ref="A2:A5"/>
    <mergeCell ref="A6:A10"/>
    <mergeCell ref="A11:A13"/>
    <mergeCell ref="A14:A15"/>
    <mergeCell ref="A16:A19"/>
    <mergeCell ref="A20:A22"/>
    <mergeCell ref="A23:A24"/>
    <mergeCell ref="A25:A28"/>
    <mergeCell ref="A29:A30"/>
    <mergeCell ref="A31:A32"/>
    <mergeCell ref="A35:A36"/>
    <mergeCell ref="A37:A38"/>
    <mergeCell ref="A39:A40"/>
    <mergeCell ref="A41:A42"/>
    <mergeCell ref="A43:A44"/>
    <mergeCell ref="A45:A46"/>
    <mergeCell ref="A47:A48"/>
    <mergeCell ref="A49:A50"/>
    <mergeCell ref="A51:A52"/>
    <mergeCell ref="A53:A54"/>
    <mergeCell ref="A55:A56"/>
    <mergeCell ref="A57:A58"/>
    <mergeCell ref="A59:A60"/>
    <mergeCell ref="A61:A62"/>
    <mergeCell ref="A63:A64"/>
    <mergeCell ref="A65:A72"/>
    <mergeCell ref="A73:A74"/>
    <mergeCell ref="A76:A79"/>
    <mergeCell ref="A80:A81"/>
    <mergeCell ref="A82:A83"/>
    <mergeCell ref="A84:A87"/>
    <mergeCell ref="A88:A91"/>
    <mergeCell ref="A92:A93"/>
    <mergeCell ref="A94:A95"/>
    <mergeCell ref="A96:A97"/>
    <mergeCell ref="A98:A101"/>
    <mergeCell ref="A102:A103"/>
    <mergeCell ref="A104:A105"/>
    <mergeCell ref="A106:A107"/>
    <mergeCell ref="A108:A109"/>
    <mergeCell ref="A110:A111"/>
    <mergeCell ref="A112:A113"/>
    <mergeCell ref="A114:A115"/>
    <mergeCell ref="A116:A117"/>
    <mergeCell ref="A118:A123"/>
    <mergeCell ref="A124:A125"/>
    <mergeCell ref="A126:A127"/>
    <mergeCell ref="A128:A129"/>
    <mergeCell ref="A130:A131"/>
    <mergeCell ref="A132:A133"/>
    <mergeCell ref="A134:A135"/>
    <mergeCell ref="A136:A137"/>
    <mergeCell ref="A138:A139"/>
    <mergeCell ref="A140:A141"/>
    <mergeCell ref="A142:A143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rstPageNumber="0" fitToWidth="1" fitToHeight="1" pageOrder="downThenOver" orientation="portrait" usePrinterDefaults="false" blackAndWhite="false" draft="false" cellComments="none" useFirstPageNumber="false" horizontalDpi="300" verticalDpi="300" copies="1"/>
  <headerFooter differentFirst="false" differentOddEven="false">
    <oddHeader>&amp;C&amp;"Times New Roman,Обычный"&amp;12&amp;A</oddHeader>
    <oddFooter>&amp;C&amp;"Times New Roman,Обычный"&amp;12Страница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1162</TotalTime>
  <Application>LibreOffice/5.0.4.2$Linux_X86_64 LibreOffice_project/00m0$Build-2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2015-08-19T15:41:45Z</dcterms:created>
  <dc:creator>user  </dc:creator>
  <dc:language>ru-RU</dc:language>
  <dcterms:modified xsi:type="dcterms:W3CDTF">2016-03-01T19:48:44Z</dcterms:modified>
  <cp:revision>7</cp:revision>
</cp:coreProperties>
</file>